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تیر97" sheetId="43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لیست خرید و فروش" sheetId="32" r:id="rId35"/>
    <sheet name="اوراق بدون ریسک" sheetId="33" r:id="rId36"/>
    <sheet name="نکات" sheetId="35" r:id="rId37"/>
    <sheet name="سکه" sheetId="36" r:id="rId38"/>
    <sheet name="apply" sheetId="37" r:id="rId39"/>
    <sheet name="بیمه" sheetId="39" r:id="rId40"/>
    <sheet name="آرشیو قیمت ارجینال" sheetId="40" r:id="rId41"/>
    <sheet name="تحلیل1" sheetId="41" r:id="rId42"/>
  </sheets>
  <calcPr calcId="145621"/>
</workbook>
</file>

<file path=xl/calcChain.xml><?xml version="1.0" encoding="utf-8"?>
<calcChain xmlns="http://schemas.openxmlformats.org/spreadsheetml/2006/main">
  <c r="L19" i="18" l="1"/>
  <c r="Q31" i="18" l="1"/>
  <c r="Q29" i="18"/>
  <c r="O34" i="18"/>
  <c r="L92" i="36" l="1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K92" i="36"/>
  <c r="K93" i="36"/>
  <c r="K94" i="36"/>
  <c r="K95" i="36"/>
  <c r="K96" i="36"/>
  <c r="K97" i="36"/>
  <c r="K98" i="36"/>
  <c r="K99" i="36"/>
  <c r="K100" i="36"/>
  <c r="K101" i="36"/>
  <c r="K102" i="36"/>
  <c r="K103" i="36"/>
  <c r="K104" i="36"/>
  <c r="K105" i="36"/>
  <c r="K106" i="36"/>
  <c r="K107" i="36"/>
  <c r="K108" i="36"/>
  <c r="K109" i="36"/>
  <c r="K110" i="36"/>
  <c r="K111" i="36"/>
  <c r="K112" i="36"/>
  <c r="K91" i="36"/>
  <c r="J92" i="36"/>
  <c r="J93" i="36"/>
  <c r="J94" i="36"/>
  <c r="J95" i="36"/>
  <c r="J96" i="36"/>
  <c r="J97" i="36"/>
  <c r="J98" i="36"/>
  <c r="J99" i="36"/>
  <c r="J100" i="36"/>
  <c r="J101" i="36"/>
  <c r="J102" i="36"/>
  <c r="J103" i="36"/>
  <c r="J104" i="36"/>
  <c r="J105" i="36"/>
  <c r="J106" i="36"/>
  <c r="J107" i="36"/>
  <c r="J108" i="36"/>
  <c r="J109" i="36"/>
  <c r="J110" i="36"/>
  <c r="J111" i="36"/>
  <c r="J112" i="36"/>
  <c r="I92" i="36"/>
  <c r="I93" i="36"/>
  <c r="I94" i="36"/>
  <c r="I95" i="36"/>
  <c r="I96" i="36"/>
  <c r="I97" i="36"/>
  <c r="I98" i="36"/>
  <c r="I99" i="36"/>
  <c r="I100" i="36"/>
  <c r="I101" i="36"/>
  <c r="I102" i="36"/>
  <c r="I103" i="36"/>
  <c r="I104" i="36"/>
  <c r="I105" i="36"/>
  <c r="I106" i="36"/>
  <c r="I107" i="36"/>
  <c r="I108" i="36"/>
  <c r="I109" i="36"/>
  <c r="I110" i="36"/>
  <c r="I111" i="36"/>
  <c r="I112" i="36"/>
  <c r="H92" i="36"/>
  <c r="H93" i="36"/>
  <c r="H94" i="36"/>
  <c r="H95" i="36"/>
  <c r="H96" i="36"/>
  <c r="H97" i="36"/>
  <c r="H98" i="36"/>
  <c r="H99" i="36"/>
  <c r="H100" i="36"/>
  <c r="H101" i="36"/>
  <c r="H102" i="36"/>
  <c r="H103" i="36"/>
  <c r="H104" i="36"/>
  <c r="H105" i="36"/>
  <c r="H106" i="36"/>
  <c r="H107" i="36"/>
  <c r="H108" i="36"/>
  <c r="H109" i="36"/>
  <c r="H110" i="36"/>
  <c r="H111" i="36"/>
  <c r="H112" i="36"/>
  <c r="G92" i="36"/>
  <c r="G93" i="36"/>
  <c r="G94" i="36"/>
  <c r="G95" i="36"/>
  <c r="G96" i="36"/>
  <c r="G97" i="36"/>
  <c r="G98" i="36"/>
  <c r="G99" i="36"/>
  <c r="G100" i="36"/>
  <c r="G101" i="36"/>
  <c r="G102" i="36"/>
  <c r="G103" i="36"/>
  <c r="G104" i="36"/>
  <c r="G105" i="36"/>
  <c r="G106" i="36"/>
  <c r="G107" i="36"/>
  <c r="G108" i="36"/>
  <c r="G109" i="36"/>
  <c r="G110" i="36"/>
  <c r="G111" i="36"/>
  <c r="G112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E92" i="36"/>
  <c r="E93" i="36"/>
  <c r="E94" i="36"/>
  <c r="E95" i="36"/>
  <c r="E96" i="36"/>
  <c r="E97" i="36"/>
  <c r="E98" i="36"/>
  <c r="E99" i="36"/>
  <c r="E100" i="36"/>
  <c r="E101" i="36"/>
  <c r="E102" i="36"/>
  <c r="E103" i="36"/>
  <c r="E104" i="36"/>
  <c r="E105" i="36"/>
  <c r="E106" i="36"/>
  <c r="E107" i="36"/>
  <c r="E108" i="36"/>
  <c r="E109" i="36"/>
  <c r="E110" i="36"/>
  <c r="E111" i="36"/>
  <c r="E112" i="36"/>
  <c r="D92" i="36"/>
  <c r="D93" i="36"/>
  <c r="D94" i="36"/>
  <c r="D95" i="36"/>
  <c r="D96" i="36"/>
  <c r="D97" i="36"/>
  <c r="D98" i="36"/>
  <c r="D99" i="36"/>
  <c r="D100" i="36"/>
  <c r="D101" i="36"/>
  <c r="D102" i="36"/>
  <c r="D103" i="36"/>
  <c r="D104" i="36"/>
  <c r="D105" i="36"/>
  <c r="D106" i="36"/>
  <c r="D107" i="36"/>
  <c r="D108" i="36"/>
  <c r="D109" i="36"/>
  <c r="D110" i="36"/>
  <c r="D111" i="36"/>
  <c r="D112" i="36"/>
  <c r="D91" i="36"/>
  <c r="C92" i="36"/>
  <c r="C93" i="36"/>
  <c r="C94" i="36"/>
  <c r="C95" i="36"/>
  <c r="C96" i="36"/>
  <c r="C97" i="36"/>
  <c r="C98" i="36"/>
  <c r="C99" i="36"/>
  <c r="C100" i="36"/>
  <c r="C101" i="36"/>
  <c r="C102" i="36"/>
  <c r="C103" i="36"/>
  <c r="C104" i="36"/>
  <c r="C105" i="36"/>
  <c r="C106" i="36"/>
  <c r="C107" i="36"/>
  <c r="C108" i="36"/>
  <c r="C109" i="36"/>
  <c r="C110" i="36"/>
  <c r="C111" i="36"/>
  <c r="C112" i="36"/>
  <c r="E91" i="36"/>
  <c r="F91" i="36"/>
  <c r="G91" i="36"/>
  <c r="H91" i="36"/>
  <c r="I91" i="36"/>
  <c r="J91" i="36"/>
  <c r="L91" i="36"/>
  <c r="C91" i="36"/>
  <c r="H2" i="33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3" i="36"/>
  <c r="B92" i="36"/>
  <c r="B94" i="36"/>
  <c r="B91" i="36"/>
  <c r="N17" i="33"/>
  <c r="C17" i="33" s="1"/>
  <c r="N9" i="33"/>
  <c r="H17" i="33" l="1"/>
  <c r="L17" i="33"/>
  <c r="D17" i="33"/>
  <c r="I17" i="33"/>
  <c r="R17" i="33"/>
  <c r="E17" i="33"/>
  <c r="G17" i="33"/>
  <c r="J17" i="33"/>
  <c r="B17" i="33"/>
  <c r="U17" i="33" s="1"/>
  <c r="F17" i="33"/>
  <c r="K17" i="33"/>
  <c r="H30" i="43"/>
  <c r="D2" i="43"/>
  <c r="C2" i="43"/>
  <c r="B2" i="43"/>
  <c r="D62" i="43"/>
  <c r="I23" i="43"/>
  <c r="H23" i="43"/>
  <c r="G23" i="43"/>
  <c r="I22" i="43"/>
  <c r="H22" i="43"/>
  <c r="G22" i="43"/>
  <c r="D22" i="43"/>
  <c r="I21" i="43"/>
  <c r="H21" i="43"/>
  <c r="G21" i="43"/>
  <c r="D21" i="43"/>
  <c r="I20" i="43"/>
  <c r="H20" i="43"/>
  <c r="G20" i="43"/>
  <c r="D20" i="43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I12" i="43"/>
  <c r="H12" i="43"/>
  <c r="G12" i="43"/>
  <c r="D12" i="43"/>
  <c r="H11" i="43"/>
  <c r="G11" i="43"/>
  <c r="D11" i="43"/>
  <c r="I11" i="43" s="1"/>
  <c r="I10" i="43"/>
  <c r="H10" i="43"/>
  <c r="G10" i="43"/>
  <c r="D10" i="43"/>
  <c r="H9" i="43"/>
  <c r="G9" i="43"/>
  <c r="D9" i="43"/>
  <c r="I9" i="43" s="1"/>
  <c r="I8" i="43"/>
  <c r="H8" i="43"/>
  <c r="G8" i="43"/>
  <c r="D8" i="43"/>
  <c r="H7" i="43"/>
  <c r="G7" i="43"/>
  <c r="D7" i="43"/>
  <c r="I7" i="43" s="1"/>
  <c r="I6" i="43"/>
  <c r="H6" i="43"/>
  <c r="G6" i="43"/>
  <c r="D6" i="43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H25" i="43" s="1"/>
  <c r="C24" i="43"/>
  <c r="B24" i="43"/>
  <c r="D169" i="20"/>
  <c r="D62" i="42"/>
  <c r="G2" i="43" l="1"/>
  <c r="G25" i="43" s="1"/>
  <c r="I2" i="43" l="1"/>
  <c r="I25" i="43" s="1"/>
  <c r="I30" i="43" s="1"/>
  <c r="D24" i="43"/>
  <c r="Q30" i="18"/>
  <c r="AC15" i="33"/>
  <c r="E243" i="15" l="1"/>
  <c r="E242" i="15" l="1"/>
  <c r="AA73" i="18" l="1"/>
  <c r="AA79" i="18"/>
  <c r="J49" i="33"/>
  <c r="J47" i="33"/>
  <c r="J46" i="33"/>
  <c r="L49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s="1"/>
  <c r="D251" i="15" s="1"/>
  <c r="D250" i="15" s="1"/>
  <c r="D249" i="15" s="1"/>
  <c r="D248" i="15" s="1"/>
  <c r="D247" i="15" s="1"/>
  <c r="D246" i="15" s="1"/>
  <c r="D245" i="15" s="1"/>
  <c r="D244" i="15" s="1"/>
  <c r="D243" i="15" s="1"/>
  <c r="D242" i="15" l="1"/>
  <c r="F243" i="15"/>
  <c r="D241" i="15"/>
  <c r="D240" i="15" s="1"/>
  <c r="D239" i="15" s="1"/>
  <c r="D238" i="15" s="1"/>
  <c r="D237" i="15" s="1"/>
  <c r="F242" i="15"/>
  <c r="B263" i="15"/>
  <c r="F241" i="15" l="1"/>
  <c r="F239" i="15"/>
  <c r="F240" i="15"/>
  <c r="Z73" i="18"/>
  <c r="O61" i="18"/>
  <c r="B27" i="14" l="1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L60" i="32" l="1"/>
  <c r="L48" i="32"/>
  <c r="I137" i="36" l="1"/>
  <c r="I136" i="36"/>
  <c r="I135" i="36"/>
  <c r="E226" i="15" l="1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E193" i="13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E182" i="13" s="1"/>
  <c r="E181" i="13" s="1"/>
  <c r="E180" i="13" s="1"/>
  <c r="E179" i="13" s="1"/>
  <c r="E178" i="13" s="1"/>
  <c r="E177" i="13" s="1"/>
  <c r="E176" i="13" s="1"/>
  <c r="E175" i="13" s="1"/>
  <c r="E174" i="13" s="1"/>
  <c r="E173" i="13" s="1"/>
  <c r="E172" i="13" s="1"/>
  <c r="E171" i="13" s="1"/>
  <c r="E170" i="13" s="1"/>
  <c r="E169" i="13" s="1"/>
  <c r="E168" i="13" s="1"/>
  <c r="E167" i="13" s="1"/>
  <c r="E166" i="13" s="1"/>
  <c r="E165" i="13" s="1"/>
  <c r="E164" i="13" s="1"/>
  <c r="E163" i="13" s="1"/>
  <c r="E162" i="13" s="1"/>
  <c r="E161" i="13" s="1"/>
  <c r="E160" i="13" s="1"/>
  <c r="E159" i="13" s="1"/>
  <c r="E158" i="13" s="1"/>
  <c r="E157" i="13" s="1"/>
  <c r="E156" i="13" s="1"/>
  <c r="E155" i="13" s="1"/>
  <c r="E154" i="13" s="1"/>
  <c r="E153" i="13" s="1"/>
  <c r="E152" i="13" s="1"/>
  <c r="E151" i="13" s="1"/>
  <c r="E150" i="13" s="1"/>
  <c r="E149" i="13" s="1"/>
  <c r="E148" i="13" s="1"/>
  <c r="E147" i="13" s="1"/>
  <c r="E146" i="13" s="1"/>
  <c r="E145" i="13" s="1"/>
  <c r="G145" i="13" s="1"/>
  <c r="D167" i="20"/>
  <c r="G165" i="13" l="1"/>
  <c r="G164" i="13"/>
  <c r="G161" i="13"/>
  <c r="G163" i="13"/>
  <c r="G162" i="13"/>
  <c r="G160" i="13"/>
  <c r="G159" i="13"/>
  <c r="G158" i="13"/>
  <c r="G157" i="13"/>
  <c r="G156" i="13"/>
  <c r="G155" i="13"/>
  <c r="G154" i="13"/>
  <c r="G153" i="13"/>
  <c r="G152" i="13"/>
  <c r="G151" i="13"/>
  <c r="G150" i="13"/>
  <c r="G149" i="13"/>
  <c r="G148" i="13"/>
  <c r="G147" i="13"/>
  <c r="G146" i="13"/>
  <c r="O63" i="18"/>
  <c r="F261" i="15" l="1"/>
  <c r="F138" i="13"/>
  <c r="F139" i="13"/>
  <c r="F140" i="13"/>
  <c r="F141" i="13"/>
  <c r="F142" i="13"/>
  <c r="F143" i="13"/>
  <c r="E144" i="13"/>
  <c r="B194" i="13"/>
  <c r="F260" i="15" l="1"/>
  <c r="E143" i="13"/>
  <c r="G144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F238" i="15" l="1"/>
  <c r="E142" i="13"/>
  <c r="G143" i="13"/>
  <c r="N10" i="18"/>
  <c r="D236" i="15" l="1"/>
  <c r="D235" i="15" s="1"/>
  <c r="F237" i="15"/>
  <c r="E141" i="13"/>
  <c r="G142" i="13"/>
  <c r="F236" i="15" l="1"/>
  <c r="E140" i="13"/>
  <c r="G141" i="13"/>
  <c r="D165" i="20"/>
  <c r="D234" i="15" l="1"/>
  <c r="F235" i="15"/>
  <c r="E139" i="13"/>
  <c r="G140" i="13"/>
  <c r="D164" i="20"/>
  <c r="D233" i="15" l="1"/>
  <c r="F234" i="15"/>
  <c r="E138" i="13"/>
  <c r="G139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D232" i="15" l="1"/>
  <c r="F233" i="15"/>
  <c r="E137" i="13"/>
  <c r="G138" i="13"/>
  <c r="X720" i="41"/>
  <c r="U2123" i="41"/>
  <c r="D231" i="15" l="1"/>
  <c r="F232" i="15"/>
  <c r="D62" i="38"/>
  <c r="D230" i="15" l="1"/>
  <c r="F231" i="15"/>
  <c r="G77" i="36"/>
  <c r="G76" i="36"/>
  <c r="D229" i="15" l="1"/>
  <c r="F230" i="15"/>
  <c r="D228" i="15" l="1"/>
  <c r="F229" i="15"/>
  <c r="D163" i="20"/>
  <c r="D227" i="15" l="1"/>
  <c r="F228" i="15"/>
  <c r="G67" i="36"/>
  <c r="D226" i="15" l="1"/>
  <c r="F227" i="15"/>
  <c r="G65" i="36"/>
  <c r="I63" i="36" s="1"/>
  <c r="K63" i="36" s="1"/>
  <c r="D162" i="20"/>
  <c r="D225" i="15" l="1"/>
  <c r="F226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1" i="16" l="1"/>
  <c r="G70" i="16"/>
  <c r="G69" i="16"/>
  <c r="Z52" i="36"/>
  <c r="Z72" i="36" s="1"/>
  <c r="Y52" i="36"/>
  <c r="Y72" i="36" s="1"/>
  <c r="X52" i="36"/>
  <c r="X72" i="36" s="1"/>
  <c r="D160" i="20"/>
  <c r="D159" i="20" l="1"/>
  <c r="U47" i="36" l="1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Y27" i="36" l="1"/>
  <c r="Y47" i="36" s="1"/>
  <c r="AA27" i="36"/>
  <c r="AA47" i="36" s="1"/>
  <c r="Z27" i="36"/>
  <c r="Z47" i="36" s="1"/>
  <c r="D156" i="20"/>
  <c r="D155" i="20" l="1"/>
  <c r="F122" i="13" l="1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E136" i="13"/>
  <c r="E135" i="13" s="1"/>
  <c r="E134" i="13" s="1"/>
  <c r="E133" i="13" s="1"/>
  <c r="E132" i="13" s="1"/>
  <c r="E131" i="13" s="1"/>
  <c r="E130" i="13" s="1"/>
  <c r="E129" i="13" s="1"/>
  <c r="E128" i="13" s="1"/>
  <c r="E127" i="13" s="1"/>
  <c r="E126" i="13" s="1"/>
  <c r="E125" i="13" s="1"/>
  <c r="E124" i="13" s="1"/>
  <c r="E123" i="13" s="1"/>
  <c r="E122" i="13" s="1"/>
  <c r="G122" i="13" s="1"/>
  <c r="G137" i="13" l="1"/>
  <c r="G136" i="13"/>
  <c r="G135" i="13"/>
  <c r="G134" i="13"/>
  <c r="G133" i="13"/>
  <c r="G132" i="13"/>
  <c r="G131" i="13"/>
  <c r="G130" i="13"/>
  <c r="G129" i="13"/>
  <c r="G128" i="13"/>
  <c r="G127" i="13"/>
  <c r="G126" i="13"/>
  <c r="G125" i="13"/>
  <c r="G124" i="13"/>
  <c r="G123" i="13"/>
  <c r="D154" i="20" l="1"/>
  <c r="D153" i="20"/>
  <c r="N26" i="18" l="1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N2" i="33" l="1"/>
  <c r="K170" i="20" l="1"/>
  <c r="K171" i="20"/>
  <c r="K172" i="20"/>
  <c r="K173" i="20"/>
  <c r="K174" i="20"/>
  <c r="K175" i="20"/>
  <c r="K176" i="20"/>
  <c r="J170" i="20"/>
  <c r="J171" i="20"/>
  <c r="J172" i="20"/>
  <c r="J173" i="20"/>
  <c r="J174" i="20"/>
  <c r="J175" i="20"/>
  <c r="J176" i="20"/>
  <c r="I170" i="20"/>
  <c r="I171" i="20"/>
  <c r="I172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Z72" i="18"/>
  <c r="AA72" i="18" s="1"/>
  <c r="Z71" i="18"/>
  <c r="AA71" i="18" s="1"/>
  <c r="Z70" i="18"/>
  <c r="AA70" i="18" s="1"/>
  <c r="G32" i="10"/>
  <c r="K169" i="20" l="1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AA75" i="18"/>
  <c r="I46" i="32"/>
  <c r="E196" i="15" l="1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225" i="15" l="1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O62" i="18" l="1"/>
  <c r="AD16" i="36" l="1"/>
  <c r="AD17" i="36" s="1"/>
  <c r="AC16" i="36"/>
  <c r="AF15" i="36"/>
  <c r="AE15" i="36"/>
  <c r="AG15" i="36" s="1"/>
  <c r="AH15" i="36" s="1"/>
  <c r="AE16" i="36" l="1"/>
  <c r="AE17" i="36" s="1"/>
  <c r="AE18" i="36" s="1"/>
  <c r="AC17" i="36"/>
  <c r="AF16" i="36"/>
  <c r="G42" i="36"/>
  <c r="AG17" i="36" l="1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AF18" i="36" l="1"/>
  <c r="AF19" i="36"/>
  <c r="AG19" i="36" l="1"/>
  <c r="AH19" i="36" s="1"/>
  <c r="K47" i="32" l="1"/>
  <c r="U47" i="32" s="1"/>
  <c r="U46" i="32"/>
  <c r="R47" i="32" l="1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D15" i="32" l="1"/>
  <c r="AB15" i="32"/>
  <c r="Z34" i="32"/>
  <c r="L14" i="36"/>
  <c r="L9" i="36"/>
  <c r="G45" i="10"/>
  <c r="D42" i="34"/>
  <c r="AC16" i="32" l="1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W2" i="36" l="1"/>
  <c r="Z2" i="36" s="1"/>
  <c r="Z22" i="36" s="1"/>
  <c r="N20" i="36"/>
  <c r="N19" i="36"/>
  <c r="O19" i="36" s="1"/>
  <c r="L10" i="36"/>
  <c r="L11" i="36"/>
  <c r="L12" i="36"/>
  <c r="L13" i="36"/>
  <c r="X2" i="36" l="1"/>
  <c r="X22" i="36" s="1"/>
  <c r="Y2" i="36"/>
  <c r="Y22" i="36" s="1"/>
  <c r="U8" i="32"/>
  <c r="G150" i="20" l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N26" i="33" l="1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2" i="32"/>
  <c r="U63" i="32"/>
  <c r="U64" i="32"/>
  <c r="U65" i="32"/>
  <c r="U66" i="32"/>
  <c r="U67" i="32"/>
  <c r="U68" i="32"/>
  <c r="AC28" i="33"/>
  <c r="AE24" i="33" l="1"/>
  <c r="B2" i="33"/>
  <c r="K2" i="33" l="1"/>
  <c r="C2" i="33"/>
  <c r="J2" i="33"/>
  <c r="I2" i="33"/>
  <c r="L2" i="33"/>
  <c r="G2" i="33"/>
  <c r="E2" i="33"/>
  <c r="F2" i="33"/>
  <c r="D2" i="33"/>
  <c r="U2" i="33"/>
  <c r="K26" i="33"/>
  <c r="C26" i="33"/>
  <c r="H26" i="33"/>
  <c r="E26" i="33"/>
  <c r="J26" i="33"/>
  <c r="I26" i="33"/>
  <c r="F26" i="33"/>
  <c r="D26" i="33"/>
  <c r="L26" i="33"/>
  <c r="G26" i="33"/>
  <c r="B26" i="33"/>
  <c r="U26" i="33" s="1"/>
  <c r="I40" i="32"/>
  <c r="P30" i="33"/>
  <c r="P27" i="33"/>
  <c r="P25" i="33"/>
  <c r="P18" i="33"/>
  <c r="P28" i="33"/>
  <c r="P20" i="33"/>
  <c r="P21" i="33"/>
  <c r="P22" i="33"/>
  <c r="P23" i="33"/>
  <c r="P24" i="33"/>
  <c r="P19" i="33"/>
  <c r="AF2" i="33" l="1"/>
  <c r="Y2" i="33" s="1"/>
  <c r="N30" i="33"/>
  <c r="N29" i="33"/>
  <c r="N27" i="33"/>
  <c r="N16" i="33"/>
  <c r="G16" i="33" s="1"/>
  <c r="N15" i="33"/>
  <c r="N14" i="33"/>
  <c r="N13" i="33"/>
  <c r="N11" i="33"/>
  <c r="N10" i="33"/>
  <c r="N7" i="33"/>
  <c r="N5" i="33"/>
  <c r="N25" i="33"/>
  <c r="D25" i="33" s="1"/>
  <c r="N28" i="33"/>
  <c r="N12" i="33"/>
  <c r="N8" i="33"/>
  <c r="N6" i="33"/>
  <c r="N4" i="33"/>
  <c r="N3" i="33"/>
  <c r="N24" i="33"/>
  <c r="N23" i="33"/>
  <c r="N22" i="33"/>
  <c r="N21" i="33"/>
  <c r="B21" i="33" s="1"/>
  <c r="N20" i="33"/>
  <c r="N19" i="33"/>
  <c r="N18" i="33"/>
  <c r="C12" i="33" l="1"/>
  <c r="B12" i="33"/>
  <c r="U12" i="33" s="1"/>
  <c r="B19" i="33"/>
  <c r="U19" i="33" s="1"/>
  <c r="D19" i="33"/>
  <c r="J21" i="33"/>
  <c r="G21" i="33"/>
  <c r="L21" i="33"/>
  <c r="D21" i="33"/>
  <c r="I21" i="33"/>
  <c r="H21" i="33"/>
  <c r="E21" i="33"/>
  <c r="C21" i="33"/>
  <c r="K21" i="33"/>
  <c r="F21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2" i="33"/>
  <c r="L22" i="33"/>
  <c r="D22" i="33"/>
  <c r="I22" i="33"/>
  <c r="F22" i="33"/>
  <c r="K22" i="33"/>
  <c r="J22" i="33"/>
  <c r="C22" i="33"/>
  <c r="H22" i="33"/>
  <c r="E22" i="33"/>
  <c r="B22" i="33"/>
  <c r="U22" i="33" s="1"/>
  <c r="R28" i="33"/>
  <c r="E28" i="33"/>
  <c r="L28" i="33"/>
  <c r="J28" i="33"/>
  <c r="G28" i="33"/>
  <c r="D28" i="33"/>
  <c r="H28" i="33"/>
  <c r="F28" i="33"/>
  <c r="C28" i="33"/>
  <c r="I28" i="33"/>
  <c r="K28" i="33"/>
  <c r="B28" i="33"/>
  <c r="U28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3" i="33"/>
  <c r="D23" i="33"/>
  <c r="K23" i="33"/>
  <c r="I23" i="33"/>
  <c r="F23" i="33"/>
  <c r="C23" i="33"/>
  <c r="G23" i="33"/>
  <c r="E23" i="33"/>
  <c r="H23" i="33"/>
  <c r="J23" i="33"/>
  <c r="B23" i="33"/>
  <c r="U23" i="33" s="1"/>
  <c r="F25" i="33"/>
  <c r="E25" i="33"/>
  <c r="J25" i="33"/>
  <c r="K25" i="33"/>
  <c r="C25" i="33"/>
  <c r="H25" i="33"/>
  <c r="L25" i="33"/>
  <c r="I25" i="33"/>
  <c r="G25" i="33"/>
  <c r="B25" i="33"/>
  <c r="U25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4" i="33"/>
  <c r="C24" i="33"/>
  <c r="H24" i="33"/>
  <c r="F24" i="33"/>
  <c r="K24" i="33"/>
  <c r="D24" i="33"/>
  <c r="L24" i="33"/>
  <c r="J24" i="33"/>
  <c r="G24" i="33"/>
  <c r="E24" i="33"/>
  <c r="B24" i="33"/>
  <c r="U24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7" i="33"/>
  <c r="E27" i="33"/>
  <c r="J27" i="33"/>
  <c r="G27" i="33"/>
  <c r="L27" i="33"/>
  <c r="K27" i="33"/>
  <c r="D27" i="33"/>
  <c r="I27" i="33"/>
  <c r="F27" i="33"/>
  <c r="C27" i="33"/>
  <c r="B27" i="33"/>
  <c r="U27" i="33" s="1"/>
  <c r="K18" i="33"/>
  <c r="C18" i="33"/>
  <c r="E18" i="33"/>
  <c r="J18" i="33"/>
  <c r="H18" i="33"/>
  <c r="F18" i="33"/>
  <c r="D18" i="33"/>
  <c r="G18" i="33"/>
  <c r="L18" i="33"/>
  <c r="I18" i="33"/>
  <c r="B18" i="33"/>
  <c r="U18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9" i="33"/>
  <c r="D29" i="33"/>
  <c r="I29" i="33"/>
  <c r="G29" i="33"/>
  <c r="L29" i="33"/>
  <c r="E29" i="33"/>
  <c r="K29" i="33"/>
  <c r="H29" i="33"/>
  <c r="F29" i="33"/>
  <c r="C29" i="33"/>
  <c r="B29" i="33"/>
  <c r="U29" i="33" s="1"/>
  <c r="H19" i="33"/>
  <c r="G19" i="33"/>
  <c r="L19" i="33"/>
  <c r="E19" i="33"/>
  <c r="J19" i="33"/>
  <c r="C19" i="33"/>
  <c r="I19" i="33"/>
  <c r="K19" i="33"/>
  <c r="F19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0" i="33"/>
  <c r="F30" i="33"/>
  <c r="K30" i="33"/>
  <c r="L30" i="33"/>
  <c r="D30" i="33"/>
  <c r="I30" i="33"/>
  <c r="J30" i="33"/>
  <c r="C30" i="33"/>
  <c r="H30" i="33"/>
  <c r="E30" i="33"/>
  <c r="B30" i="33"/>
  <c r="U30" i="33" s="1"/>
  <c r="E20" i="33"/>
  <c r="D20" i="33"/>
  <c r="J20" i="33"/>
  <c r="G20" i="33"/>
  <c r="L20" i="33"/>
  <c r="I20" i="33"/>
  <c r="H20" i="33"/>
  <c r="K20" i="33"/>
  <c r="F20" i="33"/>
  <c r="C20" i="33"/>
  <c r="B20" i="33"/>
  <c r="U20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5" i="33"/>
  <c r="R15" i="33"/>
  <c r="R18" i="33"/>
  <c r="R2" i="33"/>
  <c r="R5" i="33"/>
  <c r="R16" i="33"/>
  <c r="R3" i="33"/>
  <c r="R4" i="33"/>
  <c r="R26" i="33"/>
  <c r="R27" i="33"/>
  <c r="R9" i="33"/>
  <c r="R30" i="33"/>
  <c r="R23" i="33"/>
  <c r="R13" i="33"/>
  <c r="R19" i="33"/>
  <c r="R7" i="33"/>
  <c r="R20" i="33"/>
  <c r="R29" i="33"/>
  <c r="U21" i="33"/>
  <c r="R21" i="33"/>
  <c r="R6" i="33"/>
  <c r="R10" i="33"/>
  <c r="R22" i="33"/>
  <c r="R8" i="33"/>
  <c r="R11" i="33"/>
  <c r="R12" i="33"/>
  <c r="R24" i="33"/>
  <c r="R14" i="33"/>
  <c r="K8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H25" i="34" l="1"/>
  <c r="I2" i="34"/>
  <c r="I25" i="34" s="1"/>
  <c r="D24" i="34"/>
  <c r="B24" i="34"/>
  <c r="B2" i="38" s="1"/>
  <c r="C24" i="34"/>
  <c r="C2" i="38" s="1"/>
  <c r="G2" i="34"/>
  <c r="G25" i="34" s="1"/>
  <c r="H2" i="38" l="1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B24" i="42" l="1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H30" i="42" l="1"/>
  <c r="I2" i="42"/>
  <c r="I25" i="42" s="1"/>
  <c r="I30" i="42" s="1"/>
  <c r="D24" i="42"/>
  <c r="K28" i="32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E121" i="13"/>
  <c r="E120" i="13" l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21" i="13"/>
  <c r="D147" i="20"/>
  <c r="G114" i="13" l="1"/>
  <c r="G116" i="13"/>
  <c r="G117" i="13"/>
  <c r="G118" i="13"/>
  <c r="G120" i="13"/>
  <c r="G115" i="13"/>
  <c r="G119" i="13"/>
  <c r="G113" i="13"/>
  <c r="G107" i="13"/>
  <c r="G102" i="13"/>
  <c r="G111" i="13"/>
  <c r="G106" i="13"/>
  <c r="G104" i="13"/>
  <c r="G109" i="13"/>
  <c r="G110" i="13"/>
  <c r="G103" i="13"/>
  <c r="G108" i="13"/>
  <c r="G112" i="13"/>
  <c r="G105" i="13"/>
  <c r="K13" i="32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6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5" i="18" l="1"/>
  <c r="N36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E21" i="14"/>
  <c r="E20" i="14" s="1"/>
  <c r="L36" i="18" l="1"/>
  <c r="L35" i="18"/>
  <c r="F18" i="18" s="1"/>
  <c r="G18" i="18" s="1"/>
  <c r="E33" i="13"/>
  <c r="G34" i="13"/>
  <c r="I97" i="20"/>
  <c r="K97" i="20"/>
  <c r="J97" i="20"/>
  <c r="F108" i="15"/>
  <c r="C20" i="18"/>
  <c r="E19" i="14"/>
  <c r="G20" i="14"/>
  <c r="G21" i="14"/>
  <c r="G15" i="18" l="1"/>
  <c r="G16" i="18"/>
  <c r="L37" i="18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88" i="16" l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G194" i="13" s="1"/>
  <c r="K66" i="20"/>
  <c r="J66" i="20"/>
  <c r="I66" i="20"/>
  <c r="F77" i="15"/>
  <c r="C51" i="18"/>
  <c r="G197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<sst xmlns="http://schemas.openxmlformats.org/spreadsheetml/2006/main" count="8302" uniqueCount="3958">
  <si>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</si>
  <si>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</si>
  <si>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</si>
  <si>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</si>
  <si>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</si>
  <si>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</si>
  <si>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</si>
  <si>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</si>
  <si>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</si>
  <si>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</si>
  <si>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</si>
  <si>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</si>
  <si>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</si>
  <si>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</si>
  <si>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</si>
  <si>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</si>
  <si>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</si>
  <si>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</si>
  <si>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</si>
  <si>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</si>
  <si>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</si>
  <si>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</si>
  <si>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</si>
  <si>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</si>
  <si>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</si>
  <si>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</si>
  <si>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</si>
  <si>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</si>
  <si>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</si>
  <si>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</si>
  <si>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</si>
  <si>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</si>
  <si>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</si>
  <si>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</si>
  <si>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</si>
  <si>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</si>
  <si>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</si>
  <si>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</si>
  <si>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</si>
  <si>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</si>
  <si>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</si>
  <si>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</si>
  <si>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</si>
  <si>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</si>
  <si>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</si>
  <si>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</si>
  <si>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</si>
  <si>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</si>
  <si>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</si>
  <si>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</si>
  <si>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</si>
  <si>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</si>
  <si>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</si>
  <si>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</si>
  <si>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</si>
  <si>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</si>
  <si>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</si>
  <si>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</si>
  <si>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</si>
  <si>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</si>
  <si>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</si>
  <si>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</si>
  <si>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</si>
  <si>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</si>
  <si>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</si>
  <si>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</si>
  <si>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</si>
  <si>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</si>
  <si>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</si>
  <si>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</si>
  <si>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</si>
  <si>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</si>
  <si>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</si>
  <si>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</si>
  <si>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</si>
  <si>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</si>
  <si>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</si>
  <si>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</si>
  <si>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</si>
  <si>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</si>
  <si>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</si>
  <si>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</si>
  <si>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</si>
  <si>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</si>
  <si>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</si>
  <si>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</si>
  <si>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</si>
  <si>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</si>
  <si>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</si>
  <si>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</si>
  <si>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</si>
  <si>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</si>
  <si>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</si>
  <si>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</si>
  <si>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</si>
  <si>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</si>
  <si>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</si>
  <si>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</si>
  <si>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</si>
  <si>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</si>
  <si>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</si>
  <si>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</si>
  <si>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</si>
  <si>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</si>
  <si>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</si>
  <si>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</si>
  <si>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</si>
  <si>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</si>
  <si>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</si>
  <si>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</si>
  <si>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</si>
  <si>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</si>
  <si>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</si>
  <si>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</si>
  <si>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</si>
  <si>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</si>
  <si>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</si>
  <si>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</si>
  <si>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</si>
  <si>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</si>
  <si>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</si>
  <si>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</si>
  <si>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</si>
  <si>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</si>
  <si>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</si>
  <si>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</si>
  <si>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</si>
  <si>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</si>
  <si>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</si>
  <si>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</si>
  <si>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</si>
  <si>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</si>
  <si>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</si>
  <si>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</si>
  <si>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</si>
  <si>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</si>
  <si>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</si>
  <si>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</si>
  <si>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</si>
  <si>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</si>
  <si>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</si>
  <si>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</si>
  <si>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</si>
  <si>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</si>
  <si>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</si>
  <si>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</si>
  <si>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</si>
  <si>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</si>
  <si>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</si>
  <si>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</si>
  <si>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</si>
  <si>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</si>
  <si>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</si>
  <si>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</si>
  <si>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</si>
  <si>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</si>
  <si>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</si>
  <si>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</si>
  <si>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</si>
  <si>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</si>
  <si>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</si>
  <si>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</si>
  <si>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</si>
  <si>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</si>
  <si>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</si>
  <si>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</si>
  <si>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</si>
  <si>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</si>
  <si>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</si>
  <si>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</si>
  <si>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</si>
  <si>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</si>
  <si>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</si>
  <si>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</si>
  <si>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</si>
  <si>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</si>
  <si>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</si>
  <si>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</si>
  <si>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</si>
  <si>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</si>
  <si>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</si>
  <si>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</si>
  <si>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</si>
  <si>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</si>
  <si>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</si>
  <si>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</si>
  <si>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</si>
  <si>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</si>
  <si>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</si>
  <si>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</si>
  <si>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</si>
  <si>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</si>
  <si>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</si>
  <si>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</si>
  <si>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</si>
  <si>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</si>
  <si>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</si>
  <si>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</si>
  <si>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</si>
  <si>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</si>
  <si>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</si>
  <si>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</si>
  <si>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</si>
  <si>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</si>
  <si>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</si>
  <si>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</si>
  <si>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</si>
  <si>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</si>
  <si>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</si>
  <si>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</si>
  <si>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</si>
  <si>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</si>
  <si>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</si>
  <si>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</si>
  <si>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</si>
  <si>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</si>
  <si>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</si>
  <si>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</si>
  <si>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</si>
  <si>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</si>
  <si>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</si>
  <si>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</si>
  <si>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</si>
  <si>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</si>
  <si>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</si>
  <si>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</si>
  <si>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</si>
  <si>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</si>
  <si>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</si>
  <si>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</si>
  <si>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</si>
  <si>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</si>
  <si>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</si>
  <si>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</si>
  <si>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</si>
  <si>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</si>
  <si>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</si>
  <si>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</si>
  <si>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</si>
  <si>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</si>
  <si>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</si>
  <si>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</si>
  <si>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</si>
  <si>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</si>
  <si>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</si>
  <si>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</si>
  <si>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</si>
  <si>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</si>
  <si>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</si>
  <si>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</si>
  <si>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</si>
  <si>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</si>
  <si>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</si>
  <si>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</si>
  <si>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</si>
  <si>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</si>
  <si>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</si>
  <si>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</si>
  <si>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</si>
  <si>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</si>
  <si>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</si>
  <si>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</si>
  <si>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</si>
  <si>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</si>
  <si>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</si>
  <si>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</si>
  <si>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</si>
  <si>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</si>
  <si>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</si>
  <si>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</si>
  <si>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</si>
  <si>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</si>
  <si>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</si>
  <si>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</si>
  <si>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</si>
  <si>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</si>
  <si>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</si>
  <si>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</si>
  <si>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</si>
  <si>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</si>
  <si>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</si>
  <si>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</si>
  <si>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</si>
  <si>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</si>
  <si>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</si>
  <si>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</si>
  <si>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</si>
  <si>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</si>
  <si>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</si>
  <si>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</si>
  <si>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</si>
  <si>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</si>
  <si>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</si>
  <si>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</si>
  <si>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</si>
  <si>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</si>
  <si>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</si>
  <si>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</si>
  <si>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</si>
  <si>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</si>
  <si>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</si>
  <si>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</si>
  <si>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</si>
  <si>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</si>
  <si>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</si>
  <si>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</si>
  <si>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</si>
  <si>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</si>
  <si>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</si>
  <si>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</si>
  <si>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</si>
  <si>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</si>
  <si>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</si>
  <si>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</si>
  <si>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</si>
  <si>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</si>
  <si>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</si>
  <si>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</si>
  <si>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</si>
  <si>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</si>
  <si>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</si>
  <si>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</si>
  <si>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</si>
  <si>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</si>
  <si>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</si>
  <si>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</si>
  <si>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</si>
  <si>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</si>
  <si>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</si>
  <si>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</si>
  <si>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</si>
  <si>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</si>
  <si>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</si>
  <si>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</si>
  <si>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</si>
  <si>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</si>
  <si>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</si>
  <si>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</si>
  <si>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</si>
  <si>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</si>
  <si>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</si>
  <si>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</si>
  <si>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</si>
  <si>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</si>
  <si>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</si>
  <si>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</si>
  <si>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</si>
  <si>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</si>
  <si>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</si>
  <si>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</si>
  <si>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</si>
  <si>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</si>
  <si>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</si>
  <si>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</si>
  <si>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</si>
  <si>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</si>
  <si>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</si>
  <si>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</si>
  <si>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</si>
  <si>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</si>
  <si>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</si>
  <si>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</si>
  <si>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</si>
  <si>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</si>
  <si>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</si>
  <si>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</si>
  <si>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</si>
  <si>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</si>
  <si>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</si>
  <si>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</si>
  <si>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</si>
  <si>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</si>
  <si>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</si>
  <si>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</si>
  <si>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</si>
  <si>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</si>
  <si>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</si>
  <si>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</si>
  <si>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</si>
  <si>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</si>
  <si>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</si>
  <si>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</si>
  <si>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</si>
  <si>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</si>
  <si>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</si>
  <si>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</si>
  <si>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</si>
  <si>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</si>
  <si>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</si>
  <si>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</si>
  <si>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</si>
  <si>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</si>
  <si>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</si>
  <si>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</si>
  <si>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</si>
  <si>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</si>
  <si>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</si>
  <si>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</si>
  <si>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</si>
  <si>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</si>
  <si>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</si>
  <si>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</si>
  <si>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</si>
  <si>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</si>
  <si>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</si>
  <si>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</si>
  <si>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</si>
  <si>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</si>
  <si>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</si>
  <si>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</si>
  <si>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</si>
  <si>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</si>
  <si>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</si>
  <si>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</si>
  <si>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</si>
  <si>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</si>
  <si>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</si>
  <si>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</si>
  <si>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</si>
  <si>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</si>
  <si>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</si>
  <si>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</si>
  <si>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</si>
  <si>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</si>
  <si>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</si>
  <si>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</si>
  <si>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</si>
  <si>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</si>
  <si>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</si>
  <si>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</si>
  <si>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</si>
  <si>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</si>
  <si>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</si>
  <si>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</si>
  <si>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</si>
  <si>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</si>
  <si>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</si>
  <si>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</si>
  <si>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</si>
  <si>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</si>
  <si>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</si>
  <si>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</si>
  <si>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</si>
  <si>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</si>
  <si>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</si>
  <si>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</si>
  <si>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</si>
  <si>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</si>
  <si>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</si>
  <si>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</si>
  <si>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</si>
  <si>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</si>
  <si>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</si>
  <si>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</si>
  <si>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</si>
  <si>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</si>
  <si>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</si>
  <si>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</si>
  <si>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</si>
  <si>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</si>
  <si>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</si>
  <si>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</si>
  <si>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</si>
  <si>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</si>
  <si>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</si>
  <si>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</si>
  <si>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</si>
  <si>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</si>
  <si>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</si>
  <si>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</si>
  <si>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</si>
  <si>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</si>
  <si>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</si>
  <si>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</si>
  <si>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</si>
  <si>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</si>
  <si>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</si>
  <si>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</si>
  <si>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</si>
  <si>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</si>
  <si>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</si>
  <si>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</si>
  <si>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</si>
  <si>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</si>
  <si>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</si>
  <si>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</si>
  <si>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</si>
  <si>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</si>
  <si>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</si>
  <si>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</si>
  <si>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</si>
  <si>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</si>
  <si>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</si>
  <si>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</si>
  <si>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</si>
  <si>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</si>
  <si>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</si>
  <si>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</si>
  <si>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</si>
  <si>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</si>
  <si>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</si>
  <si>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</si>
  <si>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</si>
  <si>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</si>
  <si>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</si>
  <si>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</si>
  <si>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</si>
  <si>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</si>
  <si>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</si>
  <si>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</si>
  <si>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</si>
  <si>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</si>
  <si>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</si>
  <si>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</si>
  <si>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</si>
  <si>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</si>
  <si>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</si>
  <si>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</si>
  <si>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</si>
  <si>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</si>
  <si>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</si>
  <si>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</si>
  <si>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</si>
  <si>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</si>
  <si>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</si>
  <si>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</si>
  <si>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</si>
  <si>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</si>
  <si>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</si>
  <si>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</si>
  <si>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</si>
  <si>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</si>
  <si>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</si>
  <si>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</si>
  <si>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</si>
  <si>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</si>
  <si>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</si>
  <si>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</si>
  <si>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</si>
  <si>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</si>
  <si>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</si>
  <si>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</si>
  <si>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</si>
  <si>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</si>
  <si>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</si>
  <si>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</si>
  <si>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</si>
  <si>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</si>
  <si>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</si>
  <si>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</si>
  <si>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</si>
  <si>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</si>
  <si>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</si>
  <si>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</si>
  <si>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</si>
  <si>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</si>
  <si>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</si>
  <si>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</si>
  <si>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</si>
  <si>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</si>
  <si>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</si>
  <si>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</si>
  <si>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</si>
  <si>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</si>
  <si>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</si>
  <si>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</si>
  <si>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</si>
  <si>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</si>
  <si>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</si>
  <si>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</si>
  <si>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</si>
  <si>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</si>
  <si>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</si>
  <si>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</si>
  <si>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</si>
  <si>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</si>
  <si>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</si>
  <si>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</si>
  <si>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</si>
  <si>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</si>
  <si>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</si>
  <si>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</si>
  <si>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</si>
  <si>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</si>
  <si>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</si>
  <si>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</si>
  <si>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</si>
  <si>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</si>
  <si>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</si>
  <si>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</si>
  <si>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</si>
  <si>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</si>
  <si>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</si>
  <si>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</si>
  <si>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</si>
  <si>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</si>
  <si>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</si>
  <si>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</si>
  <si>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</si>
  <si>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</si>
  <si>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</si>
  <si>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</si>
  <si>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</si>
  <si>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</si>
  <si>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</si>
  <si>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</si>
  <si>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</si>
  <si>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</si>
  <si>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</si>
  <si>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</si>
  <si>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</si>
  <si>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</si>
  <si>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</si>
  <si>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</si>
  <si>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</si>
  <si>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</si>
  <si>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</si>
  <si>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</si>
  <si>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</si>
  <si>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</si>
  <si>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</si>
  <si>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</si>
  <si>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</si>
  <si>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</si>
  <si>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</si>
  <si>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</si>
  <si>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</si>
  <si>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</si>
  <si>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</si>
  <si>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</si>
  <si>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</si>
  <si>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</si>
  <si>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</si>
  <si>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</si>
  <si>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</si>
  <si>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</si>
  <si>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</si>
  <si>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</si>
  <si>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</si>
  <si>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</si>
  <si>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</si>
  <si>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</si>
  <si>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</si>
  <si>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</si>
  <si>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</si>
  <si>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</si>
  <si>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</si>
  <si>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</si>
  <si>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</si>
  <si>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</si>
  <si>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</si>
  <si>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</si>
  <si>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</si>
  <si>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</si>
  <si>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</si>
  <si>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</si>
  <si>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</si>
  <si>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</si>
  <si>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</si>
  <si>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</si>
  <si>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</si>
  <si>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</si>
  <si>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</si>
  <si>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</si>
  <si>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</si>
  <si>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</si>
  <si>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</si>
  <si>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</si>
  <si>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</si>
  <si>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</si>
  <si>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</si>
  <si>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</si>
  <si>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</si>
  <si>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</si>
  <si>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</si>
  <si>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</si>
  <si>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</si>
  <si>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</si>
  <si>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</si>
  <si>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</si>
  <si>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</si>
  <si>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</si>
  <si>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</si>
  <si>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</si>
  <si>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</si>
  <si>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</si>
  <si>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</si>
  <si>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</si>
  <si>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</si>
  <si>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</si>
  <si>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</si>
  <si>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</si>
  <si>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</si>
  <si>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</si>
  <si>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</si>
  <si>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</si>
  <si>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</si>
  <si>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</si>
  <si>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</si>
  <si>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</si>
  <si>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</si>
  <si>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</si>
  <si>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</si>
  <si>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</si>
  <si>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</si>
  <si>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</si>
  <si>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</si>
  <si>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</si>
  <si>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</si>
  <si>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</si>
  <si>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</si>
  <si>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</si>
  <si>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</si>
  <si>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</si>
  <si>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</si>
  <si>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</si>
  <si>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</si>
  <si>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</si>
  <si>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</si>
  <si>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</si>
  <si>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</si>
  <si>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</si>
  <si>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</si>
  <si>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</si>
  <si>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</si>
  <si>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</si>
  <si>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</si>
  <si>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</si>
  <si>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</si>
  <si>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</si>
  <si>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</si>
  <si>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</si>
  <si>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</si>
  <si>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</si>
  <si>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</si>
  <si>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</si>
  <si>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</si>
  <si>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</si>
  <si>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</si>
  <si>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</si>
  <si>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</si>
  <si>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</si>
  <si>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</si>
  <si>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</si>
  <si>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</si>
  <si>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</si>
  <si>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</si>
  <si>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</si>
  <si>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</si>
  <si>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</si>
  <si>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</si>
  <si>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</si>
  <si>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</si>
  <si>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</si>
  <si>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</si>
  <si>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</si>
  <si>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</si>
  <si>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</si>
  <si>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</si>
  <si>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</si>
  <si>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</si>
  <si>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</si>
  <si>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</si>
  <si>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</si>
  <si>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</si>
  <si>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</si>
  <si>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</si>
  <si>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</si>
  <si>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</si>
  <si>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</si>
  <si>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</si>
  <si>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</si>
  <si>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</si>
  <si>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</si>
  <si>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</si>
  <si>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</si>
  <si>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</si>
  <si>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</si>
  <si>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</si>
  <si>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</si>
  <si>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</si>
  <si>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</si>
  <si>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</si>
  <si>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</si>
  <si>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</si>
  <si>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</si>
  <si>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</si>
  <si>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</si>
  <si>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</si>
  <si>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</si>
  <si>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</si>
  <si>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</si>
  <si>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</si>
  <si>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</si>
  <si>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</si>
  <si>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</si>
  <si>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</si>
  <si>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</si>
  <si>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</si>
  <si>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</si>
  <si>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</si>
  <si>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</si>
  <si>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</si>
  <si>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</si>
  <si>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</si>
  <si>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</si>
  <si>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</si>
  <si>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</si>
  <si>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</si>
  <si>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</si>
  <si>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</si>
  <si>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</si>
  <si>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</si>
  <si>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</si>
  <si>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</si>
  <si>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</si>
  <si>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</si>
  <si>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</si>
  <si>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</si>
  <si>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</si>
  <si>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</si>
  <si>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</si>
  <si>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</si>
  <si>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</si>
  <si>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</si>
  <si>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</si>
  <si>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</si>
  <si>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</si>
  <si>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</si>
  <si>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</si>
  <si>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</si>
  <si>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</si>
  <si>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</si>
  <si>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</si>
  <si>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</si>
  <si>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</si>
  <si>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</si>
  <si>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</si>
  <si>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</si>
  <si>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</si>
  <si>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</si>
  <si>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</si>
  <si>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</si>
  <si>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</si>
  <si>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</si>
  <si>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</si>
  <si>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</si>
  <si>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</si>
  <si>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</si>
  <si>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</si>
  <si>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</si>
  <si>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</si>
  <si>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</si>
  <si>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</si>
  <si>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</si>
  <si>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</si>
  <si>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</si>
  <si>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</si>
  <si>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</si>
  <si>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</si>
  <si>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</si>
  <si>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</si>
  <si>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</si>
  <si>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</si>
  <si>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</si>
  <si>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</si>
  <si>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</si>
  <si>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</si>
  <si>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</si>
  <si>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</si>
  <si>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</si>
  <si>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</si>
  <si>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</si>
  <si>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</si>
  <si>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</si>
  <si>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</si>
  <si>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</si>
  <si>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</si>
  <si>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</si>
  <si>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</si>
  <si>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</si>
  <si>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</si>
  <si>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</si>
  <si>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</si>
  <si>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</si>
  <si>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</si>
  <si>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</si>
  <si>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</si>
  <si>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</si>
  <si>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</si>
  <si>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</si>
  <si>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</si>
  <si>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</si>
  <si>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</si>
  <si>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</si>
  <si>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</si>
  <si>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</si>
  <si>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</si>
  <si>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</si>
  <si>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</si>
  <si>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</si>
  <si>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</si>
  <si>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</si>
  <si>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</si>
  <si>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</si>
  <si>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</si>
  <si>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</si>
  <si>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</si>
  <si>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</si>
  <si>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</si>
  <si>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</si>
  <si>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</si>
  <si>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</si>
  <si>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</si>
  <si>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</si>
  <si>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</si>
  <si>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</si>
  <si>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</si>
  <si>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</si>
  <si>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</si>
  <si>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</si>
  <si>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</si>
  <si>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</si>
  <si>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</si>
  <si>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</si>
  <si>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</si>
  <si>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</si>
  <si>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</si>
  <si>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</si>
  <si>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</si>
  <si>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</si>
  <si>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</si>
  <si>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</si>
  <si>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</si>
  <si>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</si>
  <si>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</si>
  <si>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</si>
  <si>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</si>
  <si>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</si>
  <si>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</si>
  <si>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</si>
  <si>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</si>
  <si>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</si>
  <si>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</si>
  <si>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</si>
  <si>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</si>
  <si>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</si>
  <si>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</si>
  <si>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</si>
  <si>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</si>
  <si>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</si>
  <si>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</si>
  <si>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</si>
  <si>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</si>
  <si>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</si>
  <si>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</si>
  <si>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</si>
  <si>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</si>
  <si>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</si>
  <si>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</si>
  <si>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</si>
  <si>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</si>
  <si>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</si>
  <si>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</si>
  <si>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</si>
  <si>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</si>
  <si>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</si>
  <si>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</si>
  <si>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</si>
  <si>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</si>
  <si>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</si>
  <si>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</si>
  <si>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</si>
  <si>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</si>
  <si>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</si>
  <si>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</si>
  <si>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</si>
  <si>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</si>
  <si>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</si>
  <si>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</si>
  <si>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</si>
  <si>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</si>
  <si>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</si>
  <si>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</si>
  <si>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</si>
  <si>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</si>
  <si>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</si>
  <si>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</si>
  <si>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</si>
  <si>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</si>
  <si>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</si>
  <si>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</si>
  <si>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</si>
  <si>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</si>
  <si>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</si>
  <si>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</si>
  <si>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</si>
  <si>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</si>
  <si>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</si>
  <si>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</si>
  <si>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</si>
  <si>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</si>
  <si>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</si>
  <si>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</si>
  <si>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</si>
  <si>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</si>
  <si>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</si>
  <si>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</si>
  <si>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</si>
  <si>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</si>
  <si>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</si>
  <si>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</si>
  <si>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</si>
  <si>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</si>
  <si>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</si>
  <si>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</si>
  <si>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</si>
  <si>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</si>
  <si>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</si>
  <si>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</si>
  <si>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</si>
  <si>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</si>
  <si>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</si>
  <si>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</si>
  <si>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</si>
  <si>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</si>
  <si>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</si>
  <si>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</si>
  <si>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</si>
  <si>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</si>
  <si>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</si>
  <si>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</si>
  <si>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</si>
  <si>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</si>
  <si>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</si>
  <si>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</si>
  <si>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</si>
  <si>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</si>
  <si>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</si>
  <si>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</si>
  <si>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</si>
  <si>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</si>
  <si>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</si>
  <si>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</si>
  <si>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</si>
  <si>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</si>
  <si>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</si>
  <si>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</si>
  <si>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</si>
  <si>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</si>
  <si>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</si>
  <si>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</si>
  <si>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</si>
  <si>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</si>
  <si>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</si>
  <si>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</si>
  <si>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</si>
  <si>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</si>
  <si>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</si>
  <si>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</si>
  <si>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</si>
  <si>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</si>
  <si>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</si>
  <si>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</si>
  <si>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</si>
  <si>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</si>
  <si>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</si>
  <si>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</si>
  <si>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</si>
  <si>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</si>
  <si>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</si>
  <si>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</si>
  <si>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</si>
  <si>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</si>
  <si>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</si>
  <si>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</si>
  <si>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</si>
  <si>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</si>
  <si>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</si>
  <si>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</si>
  <si>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</si>
  <si>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</si>
  <si>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</si>
  <si>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</si>
  <si>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</si>
  <si>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</si>
  <si>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</si>
  <si>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</si>
  <si>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</si>
  <si>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</si>
  <si>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</si>
  <si>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</si>
  <si>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</si>
  <si>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</si>
  <si>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</si>
  <si>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</si>
  <si>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</si>
  <si>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</si>
  <si>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</si>
  <si>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</si>
  <si>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</si>
  <si>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</si>
  <si>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</si>
  <si>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</si>
  <si>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</si>
  <si>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</si>
  <si>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</si>
  <si>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</si>
  <si>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</si>
  <si>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</si>
  <si>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</si>
  <si>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</si>
  <si>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</si>
  <si>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</si>
  <si>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</si>
  <si>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</si>
  <si>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</si>
  <si>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</si>
  <si>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</si>
  <si>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</si>
  <si>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</si>
  <si>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</si>
  <si>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</si>
  <si>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</si>
  <si>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</si>
  <si>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</si>
  <si>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</si>
  <si>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</si>
  <si>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</si>
  <si>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</si>
  <si>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</si>
  <si>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طلب بورس از علی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</si>
  <si>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</si>
  <si>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</si>
  <si>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</si>
  <si>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</si>
  <si>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</si>
  <si>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</si>
  <si>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</si>
  <si>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</si>
  <si>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</si>
  <si>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</si>
  <si>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</si>
  <si>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</si>
  <si>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</si>
  <si>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</si>
  <si>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</si>
  <si>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</si>
  <si>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</si>
  <si>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</si>
  <si>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</si>
  <si>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</si>
  <si>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</si>
  <si>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</si>
  <si>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</si>
  <si>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</si>
  <si>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</si>
  <si>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</si>
  <si>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</si>
  <si>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</si>
  <si>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</si>
  <si>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</si>
  <si>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</si>
  <si>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</si>
  <si>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</si>
  <si>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</si>
  <si>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</si>
  <si>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</si>
  <si>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</si>
  <si>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</si>
  <si>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</si>
  <si>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</si>
  <si>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</si>
  <si>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</si>
  <si>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</si>
  <si>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حقوق خرداد</t>
  </si>
  <si>
    <t>جمع</t>
  </si>
  <si>
    <t>مبلغ پیشبینی مورد نیاز</t>
  </si>
  <si>
    <t>26/1/1397</t>
  </si>
  <si>
    <t>از عابربانک</t>
  </si>
  <si>
    <t>مبلغ اولیه مورد نیاز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</si>
  <si>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</si>
  <si>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</si>
  <si>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</si>
  <si>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</si>
  <si>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</si>
  <si>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</si>
  <si>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</si>
  <si>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</si>
  <si>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</si>
  <si>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چهارشنبه 22/1/97 از 3 بعدازظهر تا 12 شب</t>
  </si>
  <si>
    <t>پنجشنبه 30/1/97 از 5 بعدازظهر</t>
  </si>
  <si>
    <t>20/9/1396</t>
  </si>
  <si>
    <t>طبق وعده</t>
  </si>
  <si>
    <t>اتفاق افتاده</t>
  </si>
  <si>
    <t>اختلاف</t>
  </si>
  <si>
    <t>خورد خورد پرداخت شد و میانگین آن 25 روز تاخیر میشود</t>
  </si>
  <si>
    <t>20/3/1397</t>
  </si>
  <si>
    <t>جمع امتیاز تاخیر</t>
  </si>
  <si>
    <t>جریمه تاخیر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</si>
  <si>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</si>
  <si>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</si>
  <si>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</si>
  <si>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</si>
  <si>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</si>
  <si>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</si>
  <si>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</si>
  <si>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</si>
  <si>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</si>
  <si>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</si>
  <si>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</si>
  <si>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</si>
  <si>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</si>
  <si>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</si>
  <si>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</si>
  <si>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</si>
  <si>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</si>
  <si>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</si>
  <si>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</si>
  <si>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</si>
  <si>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</si>
  <si>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</si>
  <si>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</si>
  <si>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</si>
  <si>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</si>
  <si>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</si>
  <si>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</si>
  <si>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</si>
  <si>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</si>
  <si>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</si>
  <si>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</si>
  <si>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</si>
  <si>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</si>
  <si>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</si>
  <si>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</si>
  <si>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</si>
  <si>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</si>
  <si>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</si>
  <si>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</si>
  <si>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</si>
  <si>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</si>
  <si>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</si>
  <si>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</si>
  <si>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</si>
  <si>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</si>
  <si>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</si>
  <si>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</si>
  <si>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</si>
  <si>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</si>
  <si>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</si>
  <si>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</si>
  <si>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</si>
  <si>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</si>
  <si>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</si>
  <si>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</si>
  <si>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</si>
  <si>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</si>
  <si>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</si>
  <si>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</si>
  <si>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</si>
  <si>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</si>
  <si>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</si>
  <si>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</si>
  <si>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</si>
  <si>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</si>
  <si>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</si>
  <si>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</si>
  <si>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</si>
  <si>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</si>
  <si>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</si>
  <si>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</si>
  <si>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</si>
  <si>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</si>
  <si>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</si>
  <si>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</si>
  <si>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</si>
  <si>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</si>
  <si>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</si>
  <si>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</si>
  <si>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</si>
  <si>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</si>
  <si>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</si>
  <si>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</si>
  <si>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</si>
  <si>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</si>
  <si>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</si>
  <si>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</si>
  <si>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</si>
  <si>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</si>
  <si>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</si>
  <si>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</si>
  <si>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</si>
  <si>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</si>
  <si>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</si>
  <si>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</si>
  <si>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</si>
  <si>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</si>
  <si>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</si>
  <si>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</si>
  <si>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</si>
  <si>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</si>
  <si>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</si>
  <si>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</si>
  <si>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</si>
  <si>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</si>
  <si>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</si>
  <si>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</si>
  <si>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</si>
  <si>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</si>
  <si>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</si>
  <si>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</si>
  <si>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</si>
  <si>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</si>
  <si>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</si>
  <si>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</si>
  <si>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</si>
  <si>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</si>
  <si>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</si>
  <si>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</si>
  <si>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</si>
  <si>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</si>
  <si>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</si>
  <si>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</si>
  <si>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</si>
  <si>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</si>
  <si>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</si>
  <si>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</si>
  <si>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</si>
  <si>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</si>
  <si>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</si>
  <si>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</si>
  <si>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</si>
  <si>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</si>
  <si>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</si>
  <si>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</si>
  <si>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</si>
  <si>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</si>
  <si>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</si>
  <si>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</si>
  <si>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</si>
  <si>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</si>
  <si>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</si>
  <si>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</si>
  <si>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</si>
  <si>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</si>
  <si>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</si>
  <si>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</si>
  <si>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</si>
  <si>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</si>
  <si>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</si>
  <si>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</si>
  <si>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</si>
  <si>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</si>
  <si>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</si>
  <si>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</si>
  <si>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</si>
  <si>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</si>
  <si>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</si>
  <si>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</si>
  <si>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</si>
  <si>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</si>
  <si>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</si>
  <si>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</si>
  <si>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</si>
  <si>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</si>
  <si>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</si>
  <si>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</si>
  <si>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</si>
  <si>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</si>
  <si>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</si>
  <si>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</si>
  <si>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</si>
  <si>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</si>
  <si>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</si>
  <si>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</si>
  <si>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</si>
  <si>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</si>
  <si>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</si>
  <si>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</si>
  <si>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</si>
  <si>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</si>
  <si>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</si>
  <si>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</si>
  <si>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</si>
  <si>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</si>
  <si>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</si>
  <si>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</si>
  <si>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</si>
  <si>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</si>
  <si>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</si>
  <si>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</si>
  <si>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</si>
  <si>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</si>
  <si>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</si>
  <si>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</si>
  <si>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</si>
  <si>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</si>
  <si>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</si>
  <si>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</si>
  <si>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</si>
  <si>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</si>
  <si>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</si>
  <si>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</si>
  <si>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</si>
  <si>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</si>
  <si>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</si>
  <si>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</si>
  <si>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</si>
  <si>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</si>
  <si>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</si>
  <si>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</si>
  <si>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</si>
  <si>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</si>
  <si>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</si>
  <si>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</si>
  <si>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</si>
  <si>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</si>
  <si>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</si>
  <si>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</si>
  <si>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</si>
  <si>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</si>
  <si>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</si>
  <si>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</si>
  <si>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</si>
  <si>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</si>
  <si>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</si>
  <si>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</si>
  <si>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</si>
  <si>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</si>
  <si>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</si>
  <si>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</si>
  <si>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</si>
  <si>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</si>
  <si>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</si>
  <si>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</si>
  <si>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</si>
  <si>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</si>
  <si>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</si>
  <si>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</si>
  <si>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</si>
  <si>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</si>
  <si>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</si>
  <si>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</si>
  <si>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</si>
  <si>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</si>
  <si>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</si>
  <si>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</si>
  <si>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</si>
  <si>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</si>
  <si>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</si>
  <si>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</si>
  <si>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</si>
  <si>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</si>
  <si>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</si>
  <si>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</si>
  <si>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</si>
  <si>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</si>
  <si>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</si>
  <si>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</si>
  <si>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</si>
  <si>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</si>
  <si>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</si>
  <si>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</si>
  <si>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</si>
  <si>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</si>
  <si>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</si>
  <si>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</si>
  <si>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</si>
  <si>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</si>
  <si>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</si>
  <si>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</si>
  <si>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</si>
  <si>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</si>
  <si>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</si>
  <si>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</si>
  <si>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</si>
  <si>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</si>
  <si>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</si>
  <si>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</si>
  <si>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</si>
  <si>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</si>
  <si>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</si>
  <si>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</si>
  <si>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</si>
  <si>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</si>
  <si>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</si>
  <si>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</si>
  <si>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</si>
  <si>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</si>
  <si>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</si>
  <si>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</si>
  <si>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</si>
  <si>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</si>
  <si>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</si>
  <si>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</si>
  <si>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</si>
  <si>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</si>
  <si>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</si>
  <si>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</si>
  <si>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</si>
  <si>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</si>
  <si>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</si>
  <si>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</si>
  <si>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</si>
  <si>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</si>
  <si>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</si>
  <si>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</si>
  <si>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</si>
  <si>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</si>
  <si>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</si>
  <si>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</si>
  <si>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</si>
  <si>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</si>
  <si>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</si>
  <si>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</si>
  <si>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</si>
  <si>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</si>
  <si>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</si>
  <si>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</si>
  <si>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</si>
  <si>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</si>
  <si>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</si>
  <si>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</si>
  <si>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</si>
  <si>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</si>
  <si>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</si>
  <si>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</si>
  <si>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</si>
  <si>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</si>
  <si>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</si>
  <si>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</si>
  <si>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</si>
  <si>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</si>
  <si>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</si>
  <si>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</si>
  <si>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</si>
  <si>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</si>
  <si>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</si>
  <si>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</si>
  <si>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</si>
  <si>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</si>
  <si>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</si>
  <si>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</si>
  <si>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</si>
  <si>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</si>
  <si>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</si>
  <si>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</si>
  <si>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</si>
  <si>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</si>
  <si>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</si>
  <si>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</si>
  <si>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</si>
  <si>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</si>
  <si>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</si>
  <si>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</si>
  <si>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</si>
  <si>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</si>
  <si>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</si>
  <si>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</si>
  <si>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</si>
  <si>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</si>
  <si>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</si>
  <si>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</si>
  <si>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</si>
  <si>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</si>
  <si>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</si>
  <si>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</si>
  <si>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</si>
  <si>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</si>
  <si>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</si>
  <si>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</si>
  <si>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</si>
  <si>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</si>
  <si>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</si>
  <si>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</si>
  <si>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</si>
  <si>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</si>
  <si>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</si>
  <si>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</si>
  <si>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</si>
  <si>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</si>
  <si>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</si>
  <si>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</si>
  <si>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</si>
  <si>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</si>
  <si>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</si>
  <si>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</si>
  <si>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</si>
  <si>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</si>
  <si>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</si>
  <si>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</si>
  <si>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</si>
  <si>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</si>
  <si>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</si>
  <si>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</si>
  <si>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</si>
  <si>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</si>
  <si>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</si>
  <si>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</si>
  <si>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</si>
  <si>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</si>
  <si>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</si>
  <si>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</si>
  <si>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</si>
  <si>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</si>
  <si>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</si>
  <si>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</si>
  <si>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</si>
  <si>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</si>
  <si>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</si>
  <si>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</si>
  <si>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</si>
  <si>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</si>
  <si>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</si>
  <si>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</si>
  <si>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</si>
  <si>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</si>
  <si>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</si>
  <si>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</si>
  <si>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</si>
  <si>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</si>
  <si>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</si>
  <si>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</si>
  <si>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</si>
  <si>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</si>
  <si>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</si>
  <si>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</si>
  <si>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</si>
  <si>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</si>
  <si>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</si>
  <si>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</si>
  <si>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</si>
  <si>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</si>
  <si>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</si>
  <si>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</si>
  <si>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</si>
  <si>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</si>
  <si>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</si>
  <si>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</si>
  <si>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</si>
  <si>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</si>
  <si>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</si>
  <si>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</si>
  <si>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</si>
  <si>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</si>
  <si>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</si>
  <si>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</si>
  <si>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</si>
  <si>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</si>
  <si>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</si>
  <si>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</si>
  <si>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</si>
  <si>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</si>
  <si>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</si>
  <si>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</si>
  <si>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</si>
  <si>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</si>
  <si>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</si>
  <si>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</si>
  <si>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</si>
  <si>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</si>
  <si>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</si>
  <si>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</si>
  <si>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</si>
  <si>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</si>
  <si>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</si>
  <si>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</si>
  <si>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</si>
  <si>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</si>
  <si>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</si>
  <si>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</si>
  <si>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</si>
  <si>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</si>
  <si>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</si>
  <si>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</si>
  <si>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</si>
  <si>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</si>
  <si>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</si>
  <si>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</si>
  <si>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</si>
  <si>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</si>
  <si>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</si>
  <si>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</si>
  <si>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</si>
  <si>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</si>
  <si>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</si>
  <si>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</si>
  <si>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</si>
  <si>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</si>
  <si>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</si>
  <si>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</si>
  <si>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</si>
  <si>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</si>
  <si>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</si>
  <si>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</si>
  <si>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</si>
  <si>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</si>
  <si>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</si>
  <si>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</si>
  <si>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</si>
  <si>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</si>
  <si>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</si>
  <si>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</si>
  <si>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</si>
  <si>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</si>
  <si>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</si>
  <si>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</si>
  <si>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</si>
  <si>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</si>
  <si>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</si>
  <si>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</si>
  <si>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</si>
  <si>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</si>
  <si>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</si>
  <si>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</si>
  <si>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</si>
  <si>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</si>
  <si>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</si>
  <si>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</si>
  <si>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</si>
  <si>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</si>
  <si>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</si>
  <si>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</si>
  <si>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</si>
  <si>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</si>
  <si>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</si>
  <si>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</si>
  <si>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</si>
  <si>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</si>
  <si>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</si>
  <si>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</si>
  <si>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</si>
  <si>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</si>
  <si>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</si>
  <si>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</si>
  <si>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</si>
  <si>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</si>
  <si>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</si>
  <si>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</si>
  <si>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</si>
  <si>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</si>
  <si>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</si>
  <si>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</si>
  <si>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</si>
  <si>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</si>
  <si>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</si>
  <si>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</si>
  <si>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</si>
  <si>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</si>
  <si>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</si>
  <si>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</si>
  <si>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</si>
  <si>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</si>
  <si>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</si>
  <si>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</si>
  <si>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</si>
  <si>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</si>
  <si>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</si>
  <si>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</si>
  <si>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</si>
  <si>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</si>
  <si>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</si>
  <si>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</si>
  <si>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</si>
  <si>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</si>
  <si>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</si>
  <si>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</si>
  <si>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</si>
  <si>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</si>
  <si>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</si>
  <si>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</si>
  <si>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</si>
  <si>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</si>
  <si>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</si>
  <si>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</si>
  <si>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</si>
  <si>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</si>
  <si>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</si>
  <si>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</si>
  <si>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</si>
  <si>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</si>
  <si>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</si>
  <si>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</si>
  <si>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</si>
  <si>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</si>
  <si>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</si>
  <si>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</si>
  <si>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</si>
  <si>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</si>
  <si>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</si>
  <si>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</si>
  <si>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</si>
  <si>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</si>
  <si>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</si>
  <si>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</si>
  <si>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</si>
  <si>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</si>
  <si>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</si>
  <si>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</si>
  <si>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</si>
  <si>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</si>
  <si>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</si>
  <si>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</si>
  <si>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</si>
  <si>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</si>
  <si>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</si>
  <si>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</si>
  <si>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</si>
  <si>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</si>
  <si>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</si>
  <si>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</si>
  <si>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</si>
  <si>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</si>
  <si>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</si>
  <si>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</si>
  <si>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</si>
  <si>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</si>
  <si>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</si>
  <si>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</si>
  <si>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</si>
  <si>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</si>
  <si>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</si>
  <si>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</si>
  <si>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</si>
  <si>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</si>
  <si>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</si>
  <si>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</si>
  <si>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</si>
  <si>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</si>
  <si>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</si>
  <si>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</si>
  <si>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</si>
  <si>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</si>
  <si>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</si>
  <si>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</si>
  <si>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</si>
  <si>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</si>
  <si>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</si>
  <si>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</si>
  <si>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</si>
  <si>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</si>
  <si>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</si>
  <si>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</si>
  <si>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</si>
  <si>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</si>
  <si>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</si>
  <si>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</si>
  <si>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</si>
  <si>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</si>
  <si>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</si>
  <si>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</si>
  <si>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</si>
  <si>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</si>
  <si>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</si>
  <si>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</si>
  <si>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</si>
  <si>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</si>
  <si>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</si>
  <si>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</si>
  <si>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</si>
  <si>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</si>
  <si>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</si>
  <si>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</si>
  <si>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</si>
  <si>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</si>
  <si>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</si>
  <si>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</si>
  <si>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</si>
  <si>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</si>
  <si>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</si>
  <si>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</si>
  <si>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</si>
  <si>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</si>
  <si>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</si>
  <si>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</si>
  <si>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</si>
  <si>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</si>
  <si>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</si>
  <si>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</si>
  <si>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</si>
  <si>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</si>
  <si>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</si>
  <si>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</si>
  <si>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</si>
  <si>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</si>
  <si>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</si>
  <si>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</si>
  <si>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</si>
  <si>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</si>
  <si>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</si>
  <si>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</si>
  <si>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</si>
  <si>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</si>
  <si>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</si>
  <si>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</si>
  <si>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</si>
  <si>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</si>
  <si>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</si>
  <si>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</si>
  <si>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</si>
  <si>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</si>
  <si>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</si>
  <si>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</si>
  <si>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</si>
  <si>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</si>
  <si>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</si>
  <si>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</si>
  <si>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</si>
  <si>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</si>
  <si>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</si>
  <si>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</si>
  <si>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</si>
  <si>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</si>
  <si>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</si>
  <si>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</si>
  <si>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</si>
  <si>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</si>
  <si>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</si>
  <si>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</si>
  <si>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</si>
  <si>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</si>
  <si>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</si>
  <si>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</si>
  <si>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</si>
  <si>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</si>
  <si>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</si>
  <si>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</si>
  <si>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</si>
  <si>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</si>
  <si>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</si>
  <si>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</si>
  <si>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</si>
  <si>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</si>
  <si>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</si>
  <si>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</si>
  <si>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</si>
  <si>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</si>
  <si>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</si>
  <si>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</si>
  <si>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</si>
  <si>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</si>
  <si>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</si>
  <si>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</si>
  <si>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</si>
  <si>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</si>
  <si>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</si>
  <si>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</si>
  <si>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</si>
  <si>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</si>
  <si>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</si>
  <si>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</si>
  <si>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</si>
  <si>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</si>
  <si>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</si>
  <si>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</si>
  <si>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</si>
  <si>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</si>
  <si>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</si>
  <si>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</si>
  <si>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</si>
  <si>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</si>
  <si>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</si>
  <si>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</si>
  <si>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</si>
  <si>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</si>
  <si>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</si>
  <si>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</si>
  <si>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</si>
  <si>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</si>
  <si>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</si>
  <si>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</si>
  <si>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</si>
  <si>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</si>
  <si>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</si>
  <si>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</si>
  <si>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</si>
  <si>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</si>
  <si>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</si>
  <si>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</si>
  <si>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</si>
  <si>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</si>
  <si>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</si>
  <si>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</si>
  <si>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</si>
  <si>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</si>
  <si>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</si>
  <si>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</si>
  <si>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</si>
  <si>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</si>
  <si>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</si>
  <si>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</si>
  <si>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</si>
  <si>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</si>
  <si>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</si>
  <si>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</si>
  <si>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</si>
  <si>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</si>
  <si>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</si>
  <si>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</si>
  <si>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</si>
  <si>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</si>
  <si>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</si>
  <si>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</si>
  <si>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</si>
  <si>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</si>
  <si>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</si>
  <si>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</si>
  <si>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</si>
  <si>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</si>
  <si>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</si>
  <si>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</si>
  <si>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</si>
  <si>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</si>
  <si>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</si>
  <si>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</si>
  <si>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</si>
  <si>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</si>
  <si>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</si>
  <si>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</si>
  <si>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</si>
  <si>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</si>
  <si>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</si>
  <si>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</si>
  <si>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</si>
  <si>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</si>
  <si>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</si>
  <si>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</si>
  <si>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</si>
  <si>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</si>
  <si>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</si>
  <si>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</si>
  <si>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</si>
  <si>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</si>
  <si>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</si>
  <si>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</si>
  <si>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</si>
  <si>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</si>
  <si>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</si>
  <si>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</si>
  <si>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</si>
  <si>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</si>
  <si>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</si>
  <si>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</si>
  <si>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</si>
  <si>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</si>
  <si>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</si>
  <si>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</si>
  <si>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</si>
  <si>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</si>
  <si>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</si>
  <si>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</si>
  <si>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</si>
  <si>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</si>
  <si>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</si>
  <si>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</si>
  <si>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</si>
  <si>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</si>
  <si>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</si>
  <si>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</si>
  <si>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</si>
  <si>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</si>
  <si>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</si>
  <si>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</si>
  <si>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</si>
  <si>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</si>
  <si>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</si>
  <si>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</si>
  <si>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</si>
  <si>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</si>
  <si>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</si>
  <si>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</si>
  <si>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</si>
  <si>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</si>
  <si>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</si>
  <si>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</si>
  <si>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</si>
  <si>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</si>
  <si>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</si>
  <si>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</si>
  <si>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</si>
  <si>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</si>
  <si>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</si>
  <si>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</si>
  <si>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</si>
  <si>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</si>
  <si>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</si>
  <si>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</si>
  <si>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</si>
  <si>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</si>
  <si>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</si>
  <si>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</si>
  <si>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</si>
  <si>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</si>
  <si>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</si>
  <si>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</si>
  <si>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</si>
  <si>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</si>
  <si>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</si>
  <si>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</si>
  <si>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</si>
  <si>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</si>
  <si>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</si>
  <si>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</si>
  <si>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</si>
  <si>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</si>
  <si>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</si>
  <si>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</si>
  <si>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</si>
  <si>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</si>
  <si>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</si>
  <si>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</si>
  <si>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</si>
  <si>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</si>
  <si>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</si>
  <si>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</si>
  <si>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</si>
  <si>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</si>
  <si>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</si>
  <si>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</si>
  <si>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</si>
  <si>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</si>
  <si>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</si>
  <si>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</si>
  <si>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</si>
  <si>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</si>
  <si>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</si>
  <si>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</si>
  <si>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</si>
  <si>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</si>
  <si>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</si>
  <si>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</si>
  <si>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</si>
  <si>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</si>
  <si>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</si>
  <si>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</si>
  <si>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</si>
  <si>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</si>
  <si>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</si>
  <si>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</si>
  <si>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</si>
  <si>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</si>
  <si>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</si>
  <si>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</si>
  <si>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</si>
  <si>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</si>
  <si>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</si>
  <si>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</si>
  <si>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</si>
  <si>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</si>
  <si>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</si>
  <si>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</si>
  <si>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</si>
  <si>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</si>
  <si>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</si>
  <si>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</si>
  <si>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</si>
  <si>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</si>
  <si>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</si>
  <si>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</si>
  <si>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</si>
  <si>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</si>
  <si>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</si>
  <si>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</si>
  <si>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</si>
  <si>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</si>
  <si>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</si>
  <si>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</si>
  <si>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</si>
  <si>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</si>
  <si>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</si>
  <si>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</si>
  <si>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</si>
  <si>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</si>
  <si>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</si>
  <si>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</si>
  <si>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</si>
  <si>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</si>
  <si>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</si>
  <si>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</si>
  <si>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</si>
  <si>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</si>
  <si>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</si>
  <si>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</si>
  <si>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</si>
  <si>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</si>
  <si>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</si>
  <si>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</si>
  <si>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</si>
  <si>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</si>
  <si>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</si>
  <si>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</si>
  <si>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</si>
  <si>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</si>
  <si>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</si>
  <si>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</si>
  <si>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</si>
  <si>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</si>
  <si>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</si>
  <si>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</si>
  <si>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</si>
  <si>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</si>
  <si>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</si>
  <si>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</si>
  <si>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</si>
  <si>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</si>
  <si>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</si>
  <si>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</si>
  <si>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</si>
  <si>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</si>
  <si>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</si>
  <si>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</si>
  <si>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</si>
  <si>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</si>
  <si>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</si>
  <si>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</si>
  <si>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</si>
  <si>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</si>
  <si>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</si>
  <si>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</si>
  <si>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</si>
  <si>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</si>
  <si>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</si>
  <si>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</si>
  <si>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</si>
  <si>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</si>
  <si>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</si>
  <si>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</si>
  <si>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</si>
  <si>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</si>
  <si>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</si>
  <si>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</si>
  <si>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</si>
  <si>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</si>
  <si>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</si>
  <si>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</si>
  <si>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</si>
  <si>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</si>
  <si>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</si>
  <si>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</si>
  <si>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</si>
  <si>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</si>
  <si>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</si>
  <si>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</si>
  <si>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</si>
  <si>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</si>
  <si>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</si>
  <si>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</si>
  <si>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</si>
  <si>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</si>
  <si>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</si>
  <si>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</si>
  <si>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</si>
  <si>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</si>
  <si>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</si>
  <si>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</si>
  <si>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</si>
  <si>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</si>
  <si>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</si>
  <si>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</si>
  <si>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</si>
  <si>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</si>
  <si>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</si>
  <si>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</si>
  <si>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</si>
  <si>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</si>
  <si>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</si>
  <si>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</si>
  <si>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</si>
  <si>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</si>
  <si>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</si>
  <si>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</si>
  <si>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</si>
  <si>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</si>
  <si>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</si>
  <si>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</si>
  <si>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</si>
  <si>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</si>
  <si>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</si>
  <si>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</si>
  <si>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</si>
  <si>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</si>
  <si>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</si>
  <si>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</si>
  <si>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</si>
  <si>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</si>
  <si>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</si>
  <si>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</si>
  <si>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</si>
  <si>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</si>
  <si>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</si>
  <si>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</si>
  <si>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</si>
  <si>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</si>
  <si>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</si>
  <si>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</si>
  <si>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</si>
  <si>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</si>
  <si>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</si>
  <si>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</si>
  <si>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</si>
  <si>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</si>
  <si>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</si>
  <si>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</si>
  <si>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</si>
  <si>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</si>
  <si>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</si>
  <si>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</si>
  <si>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</si>
  <si>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</si>
  <si>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</si>
  <si>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</si>
  <si>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</si>
  <si>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</si>
  <si>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</si>
  <si>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</si>
  <si>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</si>
  <si>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</si>
  <si>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</si>
  <si>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</si>
  <si>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</si>
  <si>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</si>
  <si>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</si>
  <si>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</si>
  <si>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</si>
  <si>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</si>
  <si>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</si>
  <si>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</si>
  <si>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</si>
  <si>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</si>
  <si>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</si>
  <si>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</si>
  <si>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</si>
  <si>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</si>
  <si>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</si>
  <si>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</si>
  <si>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</si>
  <si>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</si>
  <si>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</si>
  <si>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</si>
  <si>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</si>
  <si>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</si>
  <si>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</si>
  <si>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</si>
  <si>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</si>
  <si>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</si>
  <si>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</si>
  <si>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</si>
  <si>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</si>
  <si>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</si>
  <si>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</si>
  <si>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</si>
  <si>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</si>
  <si>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</si>
  <si>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</si>
  <si>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</si>
  <si>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</si>
  <si>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</si>
  <si>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</si>
  <si>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</si>
  <si>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</si>
  <si>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</si>
  <si>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</si>
  <si>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</si>
  <si>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</si>
  <si>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</si>
  <si>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</si>
  <si>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</si>
  <si>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</si>
  <si>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</si>
  <si>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</si>
  <si>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</si>
  <si>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</si>
  <si>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</si>
  <si>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</si>
  <si>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</si>
  <si>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</si>
  <si>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</si>
  <si>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</si>
  <si>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</si>
  <si>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</si>
  <si>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</si>
  <si>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</si>
  <si>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</si>
  <si>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</si>
  <si>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</si>
  <si>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</si>
  <si>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</si>
  <si>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</si>
  <si>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</si>
  <si>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</si>
  <si>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</si>
  <si>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</si>
  <si>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</si>
  <si>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</si>
  <si>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</si>
  <si>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</si>
  <si>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</si>
  <si>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</si>
  <si>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</si>
  <si>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</si>
  <si>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</si>
  <si>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</si>
  <si>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</si>
  <si>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</si>
  <si>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</si>
  <si>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</si>
  <si>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</si>
  <si>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</si>
  <si>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</si>
  <si>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</si>
  <si>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</si>
  <si>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</si>
  <si>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</si>
  <si>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</si>
  <si>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</si>
  <si>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</si>
  <si>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</si>
  <si>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</si>
  <si>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</si>
  <si>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</si>
  <si>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</si>
  <si>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</si>
  <si>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</si>
  <si>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</si>
  <si>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</si>
  <si>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</si>
  <si>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</si>
  <si>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</si>
  <si>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</si>
  <si>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</si>
  <si>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</si>
  <si>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</si>
  <si>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</si>
  <si>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</si>
  <si>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</si>
  <si>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</si>
  <si>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</si>
  <si>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</si>
  <si>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</si>
  <si>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</si>
  <si>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</si>
  <si>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</si>
  <si>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</si>
  <si>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</si>
  <si>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</si>
  <si>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</si>
  <si>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</si>
  <si>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</si>
  <si>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</si>
  <si>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</si>
  <si>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</si>
  <si>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</si>
  <si>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</si>
  <si>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</si>
  <si>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</si>
  <si>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</si>
  <si>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</si>
  <si>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</si>
  <si>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</si>
  <si>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</si>
  <si>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</si>
  <si>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</si>
  <si>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</si>
  <si>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</si>
  <si>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</si>
  <si>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</si>
  <si>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</si>
  <si>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</si>
  <si>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</si>
  <si>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</si>
  <si>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</si>
  <si>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</si>
  <si>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</si>
  <si>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</si>
  <si>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</si>
  <si>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</si>
  <si>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</si>
  <si>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</si>
  <si>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</si>
  <si>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</si>
  <si>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</si>
  <si>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</si>
  <si>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</si>
  <si>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</si>
  <si>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</si>
  <si>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</si>
  <si>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</si>
  <si>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</si>
  <si>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</si>
  <si>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</si>
  <si>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</si>
  <si>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</si>
  <si>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</si>
  <si>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</si>
  <si>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</si>
  <si>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</si>
  <si>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</si>
  <si>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</si>
  <si>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</si>
  <si>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</si>
  <si>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</si>
  <si>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</si>
  <si>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</si>
  <si>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</si>
  <si>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</si>
  <si>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</si>
  <si>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</si>
  <si>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</si>
  <si>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</si>
  <si>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</si>
  <si>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</si>
  <si>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</si>
  <si>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</si>
  <si>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</si>
  <si>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</si>
  <si>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</si>
  <si>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</si>
  <si>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</si>
  <si>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</si>
  <si>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</si>
  <si>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</si>
  <si>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</si>
  <si>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</si>
  <si>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</si>
  <si>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</si>
  <si>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</si>
  <si>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</si>
  <si>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</si>
  <si>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</si>
  <si>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</si>
  <si>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</si>
  <si>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</si>
  <si>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</si>
  <si>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</si>
  <si>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</si>
  <si>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</si>
  <si>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</si>
  <si>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</si>
  <si>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</si>
  <si>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</si>
  <si>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</si>
  <si>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</si>
  <si>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</si>
  <si>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</si>
  <si>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</si>
  <si>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</si>
  <si>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</si>
  <si>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</si>
  <si>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</si>
  <si>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</si>
  <si>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</si>
  <si>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</si>
  <si>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</si>
  <si>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</si>
  <si>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</si>
  <si>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</si>
  <si>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</si>
  <si>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</si>
  <si>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</si>
  <si>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</si>
  <si>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</si>
  <si>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</si>
  <si>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</si>
  <si>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</si>
  <si>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</si>
  <si>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</si>
  <si>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</si>
  <si>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</si>
  <si>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</si>
  <si>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</si>
  <si>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</si>
  <si>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</si>
  <si>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</si>
  <si>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</si>
  <si>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</si>
  <si>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</si>
  <si>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</si>
  <si>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</si>
  <si>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</si>
  <si>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</si>
  <si>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</si>
  <si>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</si>
  <si>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</si>
  <si>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</si>
  <si>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</si>
  <si>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</si>
  <si>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</si>
  <si>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</si>
  <si>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</si>
  <si>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</si>
  <si>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</si>
  <si>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</si>
  <si>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</si>
  <si>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</si>
  <si>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</si>
  <si>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</si>
  <si>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</si>
  <si>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</si>
  <si>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</si>
  <si>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</si>
  <si>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</si>
  <si>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</si>
  <si>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</si>
  <si>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</si>
  <si>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</si>
  <si>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</si>
  <si>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</si>
  <si>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</si>
  <si>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</si>
  <si>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</si>
  <si>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</si>
  <si>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</si>
  <si>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</si>
  <si>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</si>
  <si>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</si>
  <si>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</si>
  <si>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</si>
  <si>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</si>
  <si>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</si>
  <si>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</si>
  <si>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</si>
  <si>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</si>
  <si>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</si>
  <si>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</si>
  <si>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</si>
  <si>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</si>
  <si>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</si>
  <si>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</si>
  <si>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</si>
  <si>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</si>
  <si>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</si>
  <si>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</si>
  <si>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</si>
  <si>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</si>
  <si>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</si>
  <si>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</si>
  <si>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</si>
  <si>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</si>
  <si>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</si>
  <si>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</si>
  <si>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</si>
  <si>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</si>
  <si>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</si>
  <si>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</si>
  <si>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</si>
  <si>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</si>
  <si>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</si>
  <si>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</si>
  <si>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</si>
  <si>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</si>
  <si>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</si>
  <si>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</si>
  <si>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</si>
  <si>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</si>
  <si>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</si>
  <si>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</si>
  <si>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</si>
  <si>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</si>
  <si>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</si>
  <si>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</si>
  <si>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</si>
  <si>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</si>
  <si>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</si>
  <si>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</si>
  <si>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</si>
  <si>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</si>
  <si>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</si>
  <si>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</si>
  <si>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</si>
  <si>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</si>
  <si>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</si>
  <si>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</si>
  <si>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</si>
  <si>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</si>
  <si>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</si>
  <si>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</si>
  <si>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</si>
  <si>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</si>
  <si>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</si>
  <si>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</si>
  <si>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</si>
  <si>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</si>
  <si>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</si>
  <si>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</si>
  <si>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</si>
  <si>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</si>
  <si>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</si>
  <si>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</si>
  <si>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</si>
  <si>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</si>
  <si>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</si>
  <si>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</si>
  <si>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</si>
  <si>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</si>
  <si>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</si>
  <si>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</si>
  <si>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</si>
  <si>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</si>
  <si>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</si>
  <si>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</si>
  <si>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</si>
  <si>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</si>
  <si>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</si>
  <si>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</si>
  <si>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</si>
  <si>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</si>
  <si>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</si>
  <si>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</si>
  <si>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</si>
  <si>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</si>
  <si>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</si>
  <si>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</si>
  <si>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</si>
  <si>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</si>
  <si>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</si>
  <si>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</si>
  <si>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</si>
  <si>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</si>
  <si>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</si>
  <si>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</si>
  <si>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</si>
  <si>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</si>
  <si>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</si>
  <si>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</si>
  <si>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</si>
  <si>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</si>
  <si>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</si>
  <si>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</si>
  <si>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</si>
  <si>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</si>
  <si>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</si>
  <si>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</si>
  <si>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</si>
  <si>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</si>
  <si>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</si>
  <si>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</si>
  <si>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</si>
  <si>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</si>
  <si>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</si>
  <si>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</si>
  <si>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</si>
  <si>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</si>
  <si>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</si>
  <si>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</si>
  <si>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</si>
  <si>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</si>
  <si>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</si>
  <si>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</si>
  <si>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</si>
  <si>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</si>
  <si>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</si>
  <si>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</si>
  <si>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</si>
  <si>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</si>
  <si>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</si>
  <si>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</si>
  <si>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</si>
  <si>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</si>
  <si>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</si>
  <si>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</si>
  <si>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</si>
  <si>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</si>
  <si>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</si>
  <si>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</si>
  <si>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</si>
  <si>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</si>
  <si>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</si>
  <si>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</si>
  <si>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</si>
  <si>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</si>
  <si>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</si>
  <si>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</si>
  <si>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</si>
  <si>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</si>
  <si>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</si>
  <si>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</si>
  <si>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</si>
  <si>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</si>
  <si>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</si>
  <si>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</si>
  <si>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</si>
  <si>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</si>
  <si>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</si>
  <si>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</si>
  <si>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</si>
  <si>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</si>
  <si>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</si>
  <si>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</si>
  <si>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</si>
  <si>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</si>
  <si>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</si>
  <si>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</si>
  <si>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</si>
  <si>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</si>
  <si>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</si>
  <si>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</si>
  <si>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</si>
  <si>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</si>
  <si>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</si>
  <si>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</si>
  <si>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</si>
  <si>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</si>
  <si>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</si>
  <si>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</si>
  <si>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</si>
  <si>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</si>
  <si>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</si>
  <si>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</si>
  <si>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</si>
  <si>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</si>
  <si>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</si>
  <si>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</si>
  <si>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</si>
  <si>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</si>
  <si>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</si>
  <si>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</si>
  <si>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</si>
  <si>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</si>
  <si>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</si>
  <si>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</si>
  <si>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</si>
  <si>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</si>
  <si>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</si>
  <si>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</si>
  <si>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</si>
  <si>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</si>
  <si>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</si>
  <si>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</si>
  <si>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</si>
  <si>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</si>
  <si>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</si>
  <si>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</si>
  <si>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</si>
  <si>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</si>
  <si>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</si>
  <si>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</si>
  <si>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</si>
  <si>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</si>
  <si>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</si>
  <si>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</si>
  <si>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</si>
  <si>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</si>
  <si>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</si>
  <si>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</si>
  <si>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</si>
  <si>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</si>
  <si>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</si>
  <si>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</si>
  <si>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</si>
  <si>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</si>
  <si>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</si>
  <si>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</si>
  <si>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</si>
  <si>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</si>
  <si>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</si>
  <si>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</si>
  <si>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</si>
  <si>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</si>
  <si>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</si>
  <si>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</si>
  <si>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</si>
  <si>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</si>
  <si>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</si>
  <si>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</si>
  <si>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</si>
  <si>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</si>
  <si>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</si>
  <si>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</si>
  <si>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</si>
  <si>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</si>
  <si>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</si>
  <si>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</si>
  <si>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</si>
  <si>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</si>
  <si>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</si>
  <si>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</si>
  <si>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</si>
  <si>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</si>
  <si>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</si>
  <si>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</si>
  <si>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</si>
  <si>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</si>
  <si>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</si>
  <si>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</si>
  <si>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</si>
  <si>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</si>
  <si>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</si>
  <si>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</si>
  <si>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</si>
  <si>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</si>
  <si>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</si>
  <si>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</si>
  <si>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</si>
  <si>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</si>
  <si>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</si>
  <si>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</si>
  <si>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</si>
  <si>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</si>
  <si>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</si>
  <si>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</si>
  <si>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</si>
  <si>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</si>
  <si>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</si>
  <si>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</si>
  <si>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</si>
  <si>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</si>
  <si>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</si>
  <si>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</si>
  <si>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</si>
  <si>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</si>
  <si>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</si>
  <si>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</si>
  <si>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</si>
  <si>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</si>
  <si>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</si>
  <si>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</si>
  <si>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</si>
  <si>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</si>
  <si>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</si>
  <si>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</si>
  <si>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</si>
  <si>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</si>
  <si>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</si>
  <si>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</si>
  <si>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</si>
  <si>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</si>
  <si>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</si>
  <si>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</si>
  <si>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</si>
  <si>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</si>
  <si>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</si>
  <si>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</si>
  <si>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</si>
  <si>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</si>
  <si>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</si>
  <si>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</si>
  <si>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</si>
  <si>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</si>
  <si>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</si>
  <si>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</si>
  <si>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</si>
  <si>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</si>
  <si>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</si>
  <si>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</si>
  <si>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</si>
  <si>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</si>
  <si>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</si>
  <si>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</si>
  <si>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</si>
  <si>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</si>
  <si>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</si>
  <si>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</si>
  <si>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</si>
  <si>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</si>
  <si>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</si>
  <si>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</si>
  <si>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</si>
  <si>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</si>
  <si>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</si>
  <si>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</si>
  <si>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</si>
  <si>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</si>
  <si>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</si>
  <si>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</si>
  <si>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</si>
  <si>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</si>
  <si>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</si>
  <si>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</si>
  <si>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</si>
  <si>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</si>
  <si>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</si>
  <si>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</si>
  <si>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</si>
  <si>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</si>
  <si>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</si>
  <si>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</si>
  <si>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</si>
  <si>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</si>
  <si>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</si>
  <si>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</si>
  <si>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</si>
  <si>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</si>
  <si>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</si>
  <si>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</si>
  <si>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</si>
  <si>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</si>
  <si>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</si>
  <si>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</si>
  <si>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</si>
  <si>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</si>
  <si>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</si>
  <si>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</si>
  <si>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</si>
  <si>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</si>
  <si>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</si>
  <si>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</si>
  <si>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</si>
  <si>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</si>
  <si>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</si>
  <si>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</si>
  <si>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</si>
  <si>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</si>
  <si>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</si>
  <si>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</si>
  <si>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</si>
  <si>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</si>
  <si>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</si>
  <si>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</si>
  <si>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</si>
  <si>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</si>
  <si>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</si>
  <si>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</si>
  <si>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</si>
  <si>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</si>
  <si>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</si>
  <si>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</si>
  <si>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</si>
  <si>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</si>
  <si>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</si>
  <si>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</si>
  <si>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</si>
  <si>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</si>
  <si>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</si>
  <si>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</si>
  <si>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</si>
  <si>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</si>
  <si>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</si>
  <si>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</si>
  <si>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</si>
  <si>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</si>
  <si>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</si>
  <si>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</si>
  <si>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</si>
  <si>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</si>
  <si>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</si>
  <si>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</si>
  <si>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</si>
  <si>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</si>
  <si>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</si>
  <si>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</si>
  <si>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</si>
  <si>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</si>
  <si>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</si>
  <si>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</si>
  <si>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</si>
  <si>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</si>
  <si>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</si>
  <si>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</si>
  <si>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</si>
  <si>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</si>
  <si>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</si>
  <si>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</si>
  <si>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</si>
  <si>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</si>
  <si>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</si>
  <si>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</si>
  <si>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</si>
  <si>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</si>
  <si>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</si>
  <si>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</si>
  <si>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</si>
  <si>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</si>
  <si>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</si>
  <si>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</si>
  <si>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</si>
  <si>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</si>
  <si>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</si>
  <si>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</si>
  <si>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</si>
  <si>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</si>
  <si>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</si>
  <si>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</si>
  <si>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</si>
  <si>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</si>
  <si>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</si>
  <si>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</si>
  <si>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</si>
  <si>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</si>
  <si>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</si>
  <si>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</si>
  <si>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</si>
  <si>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</si>
  <si>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</si>
  <si>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</si>
  <si>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</si>
  <si>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</si>
  <si>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</si>
  <si>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</si>
  <si>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</si>
  <si>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</si>
  <si>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</si>
  <si>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</si>
  <si>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</si>
  <si>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</si>
  <si>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</si>
  <si>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</si>
  <si>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</si>
  <si>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</si>
  <si>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</si>
  <si>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</si>
  <si>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</si>
  <si>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</si>
  <si>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</si>
  <si>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</si>
  <si>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</si>
  <si>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</si>
  <si>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</si>
  <si>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</si>
  <si>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</si>
  <si>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</si>
  <si>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</si>
  <si>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</si>
  <si>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</si>
  <si>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</si>
  <si>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</si>
  <si>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</si>
  <si>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</si>
  <si>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</si>
  <si>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</si>
  <si>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</si>
  <si>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</si>
  <si>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</si>
  <si>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</si>
  <si>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</si>
  <si>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</si>
  <si>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</si>
  <si>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</si>
  <si>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</si>
  <si>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</si>
  <si>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</si>
  <si>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</si>
  <si>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</si>
  <si>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</si>
  <si>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</si>
  <si>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</si>
  <si>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</si>
  <si>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</si>
  <si>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</si>
  <si>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</si>
  <si>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</si>
  <si>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</si>
  <si>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</si>
  <si>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</si>
  <si>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</si>
  <si>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</si>
  <si>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</si>
  <si>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</si>
  <si>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</si>
  <si>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</si>
  <si>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</si>
  <si>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</si>
  <si>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</si>
  <si>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</si>
  <si>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</si>
  <si>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</si>
  <si>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</si>
  <si>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</si>
  <si>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</si>
  <si>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</si>
  <si>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</si>
  <si>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</si>
  <si>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</si>
  <si>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</si>
  <si>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</si>
  <si>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</si>
  <si>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</si>
  <si>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</si>
  <si>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</si>
  <si>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</si>
  <si>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</si>
  <si>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</si>
  <si>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</si>
  <si>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</si>
  <si>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</si>
  <si>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</si>
  <si>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</si>
  <si>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</si>
  <si>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</si>
  <si>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</si>
  <si>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</si>
  <si>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</si>
  <si>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</si>
  <si>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</si>
  <si>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</si>
  <si>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</si>
  <si>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</si>
  <si>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</si>
  <si>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</si>
  <si>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</si>
  <si>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</si>
  <si>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</si>
  <si>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</si>
  <si>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</si>
  <si>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</si>
  <si>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</si>
  <si>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</si>
  <si>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</si>
  <si>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</si>
  <si>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</si>
  <si>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</si>
  <si>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</si>
  <si>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</si>
  <si>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</si>
  <si>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</si>
  <si>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</si>
  <si>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</si>
  <si>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</si>
  <si>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</si>
  <si>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</si>
  <si>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</si>
  <si>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</si>
  <si>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</si>
  <si>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</si>
  <si>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</si>
  <si>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</si>
  <si>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</si>
  <si>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</si>
  <si>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</si>
  <si>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</si>
  <si>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</si>
  <si>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</si>
  <si>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</si>
  <si>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</si>
  <si>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</si>
  <si>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</si>
  <si>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</si>
  <si>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</si>
  <si>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</si>
  <si>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</si>
  <si>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</si>
  <si>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</si>
  <si>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</si>
  <si>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</si>
  <si>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</si>
  <si>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</si>
  <si>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</si>
  <si>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</si>
  <si>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</si>
  <si>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</si>
  <si>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</si>
  <si>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</si>
  <si>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</si>
  <si>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</si>
  <si>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</si>
  <si>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</si>
  <si>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</si>
  <si>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</si>
  <si>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</si>
  <si>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</si>
  <si>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</si>
  <si>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</si>
  <si>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</si>
  <si>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</si>
  <si>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</si>
  <si>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</si>
  <si>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</si>
  <si>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</si>
  <si>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</si>
  <si>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</si>
  <si>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</si>
  <si>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</si>
  <si>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</si>
  <si>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</si>
  <si>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</si>
  <si>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</si>
  <si>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</si>
  <si>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</si>
  <si>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</si>
  <si>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</si>
  <si>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</si>
  <si>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</si>
  <si>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</si>
  <si>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</si>
  <si>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</si>
  <si>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</si>
  <si>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</si>
  <si>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</si>
  <si>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</si>
  <si>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</si>
  <si>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</si>
  <si>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</si>
  <si>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</si>
  <si>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</si>
  <si>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</si>
  <si>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</si>
  <si>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</si>
  <si>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</si>
  <si>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</si>
  <si>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</si>
  <si>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</si>
  <si>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</si>
  <si>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</si>
  <si>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</si>
  <si>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</si>
  <si>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</si>
  <si>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</si>
  <si>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</si>
  <si>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</si>
  <si>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</si>
  <si>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</si>
  <si>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</si>
  <si>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</si>
  <si>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</si>
  <si>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</si>
  <si>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</si>
  <si>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</si>
  <si>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</si>
  <si>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</si>
  <si>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</si>
  <si>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</si>
  <si>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</si>
  <si>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</si>
  <si>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</si>
  <si>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</si>
  <si>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</si>
  <si>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</si>
  <si>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</si>
  <si>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</si>
  <si>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</si>
  <si>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</si>
  <si>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</si>
  <si>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</si>
  <si>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</si>
  <si>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</si>
  <si>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</si>
  <si>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</si>
  <si>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</si>
  <si>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</si>
  <si>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</si>
  <si>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</si>
  <si>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</si>
  <si>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</si>
  <si>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</si>
  <si>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</si>
  <si>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</si>
  <si>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</si>
  <si>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</si>
  <si>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</si>
  <si>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</si>
  <si>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</si>
  <si>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</si>
  <si>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</si>
  <si>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</si>
  <si>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</si>
  <si>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</si>
  <si>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</si>
  <si>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</si>
  <si>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</si>
  <si>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</si>
  <si>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</si>
  <si>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</si>
  <si>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</si>
  <si>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</si>
  <si>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</si>
  <si>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</si>
  <si>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</si>
  <si>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</si>
  <si>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</si>
  <si>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</si>
  <si>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</si>
  <si>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</si>
  <si>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</si>
  <si>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</si>
  <si>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</si>
  <si>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</si>
  <si>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</si>
  <si>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</si>
  <si>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</si>
  <si>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</si>
  <si>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</si>
  <si>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</si>
  <si>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</si>
  <si>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</si>
  <si>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</si>
  <si>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</si>
  <si>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</si>
  <si>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</si>
  <si>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</si>
  <si>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</si>
  <si>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</si>
  <si>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</si>
  <si>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</si>
  <si>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</si>
  <si>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</si>
  <si>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</si>
  <si>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</si>
  <si>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</si>
  <si>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</si>
  <si>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</si>
  <si>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</si>
  <si>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</si>
  <si>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</si>
  <si>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</si>
  <si>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</si>
  <si>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</si>
  <si>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</si>
  <si>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</si>
  <si>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</si>
  <si>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</si>
  <si>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</si>
  <si>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</si>
  <si>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</si>
  <si>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</si>
  <si>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</si>
  <si>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</si>
  <si>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</si>
  <si>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</si>
  <si>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</si>
  <si>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</si>
  <si>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</si>
  <si>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</si>
  <si>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</si>
  <si>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</si>
  <si>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</si>
  <si>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</si>
  <si>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</si>
  <si>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</si>
  <si>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</si>
  <si>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</si>
  <si>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</si>
  <si>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</si>
  <si>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</si>
  <si>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</si>
  <si>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</si>
  <si>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</si>
  <si>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</si>
  <si>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</si>
  <si>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</si>
  <si>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</si>
  <si>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</si>
  <si>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</si>
  <si>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</si>
  <si>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</si>
  <si>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</si>
  <si>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</si>
  <si>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</si>
  <si>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</si>
  <si>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</si>
  <si>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</si>
  <si>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</si>
  <si>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</si>
  <si>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</si>
  <si>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</si>
  <si>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</si>
  <si>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</si>
  <si>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</si>
  <si>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</si>
  <si>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</si>
  <si>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</si>
  <si>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</si>
  <si>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</si>
  <si>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</si>
  <si>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</si>
  <si>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</si>
  <si>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</si>
  <si>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</si>
  <si>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</si>
  <si>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</si>
  <si>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</si>
  <si>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</si>
  <si>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</si>
  <si>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</si>
  <si>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</si>
  <si>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</si>
  <si>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</si>
  <si>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</si>
  <si>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</si>
  <si>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</si>
  <si>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</si>
  <si>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</si>
  <si>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</si>
  <si>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</si>
  <si>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</si>
  <si>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</si>
  <si>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</si>
  <si>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</si>
  <si>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</si>
  <si>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</si>
  <si>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</si>
  <si>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</si>
  <si>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</si>
  <si>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</si>
  <si>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</si>
  <si>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</si>
  <si>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</si>
  <si>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</si>
  <si>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</si>
  <si>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</si>
  <si>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</si>
  <si>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</si>
  <si>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</si>
  <si>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</si>
  <si>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</si>
  <si>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</si>
  <si>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</si>
  <si>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</si>
  <si>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</si>
  <si>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</si>
  <si>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</si>
  <si>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</si>
  <si>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</si>
  <si>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</si>
  <si>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</si>
  <si>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</si>
  <si>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</si>
  <si>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</si>
  <si>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</si>
  <si>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</si>
  <si>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</si>
  <si>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</si>
  <si>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</si>
  <si>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</si>
  <si>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</si>
  <si>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</si>
  <si>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</si>
  <si>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</si>
  <si>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</si>
  <si>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</si>
  <si>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</si>
  <si>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</si>
  <si>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</si>
  <si>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</si>
  <si>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</si>
  <si>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</si>
  <si>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</si>
  <si>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</si>
  <si>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</si>
  <si>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</si>
  <si>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</si>
  <si>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</si>
  <si>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</si>
  <si>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</si>
  <si>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</si>
  <si>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</si>
  <si>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</si>
  <si>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</si>
  <si>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</si>
  <si>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</si>
  <si>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</si>
  <si>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</si>
  <si>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</si>
  <si>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</si>
  <si>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</si>
  <si>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</si>
  <si>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</si>
  <si>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</si>
  <si>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</si>
  <si>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</si>
  <si>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</si>
  <si>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</si>
  <si>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</si>
  <si>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</si>
  <si>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</si>
  <si>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</si>
  <si>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</si>
  <si>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</si>
  <si>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</si>
  <si>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</si>
  <si>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</si>
  <si>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</si>
  <si>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</si>
  <si>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</si>
  <si>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</si>
  <si>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</si>
  <si>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</si>
  <si>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</si>
  <si>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</si>
  <si>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</si>
  <si>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</si>
  <si>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</si>
  <si>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</si>
  <si>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</si>
  <si>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</si>
  <si>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</si>
  <si>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</si>
  <si>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</si>
  <si>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</si>
  <si>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</si>
  <si>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</si>
  <si>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</si>
  <si>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</si>
  <si>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</si>
  <si>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</si>
  <si>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</si>
  <si>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</si>
  <si>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</si>
  <si>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</si>
  <si>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</si>
  <si>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</si>
  <si>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</si>
  <si>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</si>
  <si>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</si>
  <si>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</si>
  <si>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</si>
  <si>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</si>
  <si>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</si>
  <si>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</si>
  <si>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</si>
  <si>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</si>
  <si>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</si>
  <si>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</si>
  <si>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</si>
  <si>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</si>
  <si>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</si>
  <si>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</si>
  <si>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</si>
  <si>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</si>
  <si>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</si>
  <si>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</si>
  <si>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</si>
  <si>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</si>
  <si>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</si>
  <si>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</si>
  <si>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</si>
  <si>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</si>
  <si>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</si>
  <si>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</si>
  <si>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</si>
  <si>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</si>
  <si>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</si>
  <si>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</si>
  <si>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</si>
  <si>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</si>
  <si>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</si>
  <si>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</si>
  <si>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</si>
  <si>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</si>
  <si>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</si>
  <si>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</si>
  <si>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</si>
  <si>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</si>
  <si>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</si>
  <si>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</si>
  <si>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</si>
  <si>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</si>
  <si>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</si>
  <si>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</si>
  <si>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</si>
  <si>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</si>
  <si>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</si>
  <si>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</si>
  <si>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</si>
  <si>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</si>
  <si>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</si>
  <si>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</si>
  <si>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</si>
  <si>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</si>
  <si>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</si>
  <si>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</si>
  <si>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</si>
  <si>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</si>
  <si>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</si>
  <si>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</si>
  <si>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</si>
  <si>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</si>
  <si>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</si>
  <si>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</si>
  <si>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</si>
  <si>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</si>
  <si>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</si>
  <si>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</si>
  <si>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</si>
  <si>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</si>
  <si>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</si>
  <si>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</si>
  <si>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</si>
  <si>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</si>
  <si>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</si>
  <si>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</si>
  <si>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</si>
  <si>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</si>
  <si>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</si>
  <si>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</si>
  <si>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</si>
  <si>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</si>
  <si>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</si>
  <si>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</si>
  <si>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</si>
  <si>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</si>
  <si>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</si>
  <si>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</si>
  <si>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</si>
  <si>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</si>
  <si>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</si>
  <si>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</si>
  <si>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</si>
  <si>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</si>
  <si>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</si>
  <si>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</si>
  <si>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</si>
  <si>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</si>
  <si>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</si>
  <si>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</si>
  <si>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</si>
  <si>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</si>
  <si>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</si>
  <si>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</si>
  <si>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</si>
  <si>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</si>
  <si>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</si>
  <si>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</si>
  <si>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</si>
  <si>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</si>
  <si>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</si>
  <si>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</si>
  <si>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</si>
  <si>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</si>
  <si>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</si>
  <si>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</si>
  <si>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</si>
  <si>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</si>
  <si>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</si>
  <si>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</si>
  <si>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</si>
  <si>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</si>
  <si>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</si>
  <si>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</si>
  <si>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</si>
  <si>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</si>
  <si>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</si>
  <si>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</si>
  <si>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</si>
  <si>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</si>
  <si>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</si>
  <si>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</si>
  <si>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</si>
  <si>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</si>
  <si>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</si>
  <si>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</si>
  <si>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</si>
  <si>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</si>
  <si>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</si>
  <si>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</si>
  <si>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</si>
  <si>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</si>
  <si>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</si>
  <si>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</si>
  <si>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</si>
  <si>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</si>
  <si>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</si>
  <si>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</si>
  <si>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</si>
  <si>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</si>
  <si>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</si>
  <si>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</si>
  <si>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</si>
  <si>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</si>
  <si>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</si>
  <si>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</si>
  <si>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</si>
  <si>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</si>
  <si>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</si>
  <si>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</si>
  <si>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</si>
  <si>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</si>
  <si>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</si>
  <si>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</si>
  <si>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</si>
  <si>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</si>
  <si>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</si>
  <si>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</si>
  <si>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</si>
  <si>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</si>
  <si>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</si>
  <si>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</si>
  <si>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</si>
  <si>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</si>
  <si>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</si>
  <si>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</si>
  <si>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</si>
  <si>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</si>
  <si>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</si>
  <si>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</si>
  <si>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</si>
  <si>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</si>
  <si>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</si>
  <si>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</si>
  <si>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</si>
  <si>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</si>
  <si>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</si>
  <si>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</si>
  <si>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</si>
  <si>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</si>
  <si>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</si>
  <si>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</si>
  <si>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</si>
  <si>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</si>
  <si>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</si>
  <si>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تا 26/2/1397</t>
  </si>
  <si>
    <t>ده تومن 27/2/97 پرداخت شده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</si>
  <si>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</si>
  <si>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</si>
  <si>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</si>
  <si>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</si>
  <si>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</si>
  <si>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</si>
  <si>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</si>
  <si>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</si>
  <si>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</si>
  <si>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</si>
  <si>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</si>
  <si>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</si>
  <si>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</si>
  <si>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</si>
  <si>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</si>
  <si>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</si>
  <si>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</si>
  <si>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</si>
  <si>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</si>
  <si>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</si>
  <si>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</si>
  <si>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</si>
  <si>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</si>
  <si>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</si>
  <si>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</si>
  <si>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</si>
  <si>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</si>
  <si>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</si>
  <si>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</si>
  <si>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</si>
  <si>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</si>
  <si>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</si>
  <si>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</si>
  <si>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</si>
  <si>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</si>
  <si>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</si>
  <si>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</si>
  <si>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</si>
  <si>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</si>
  <si>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</si>
  <si>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</si>
  <si>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</si>
  <si>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</si>
  <si>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</si>
  <si>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</si>
  <si>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</si>
  <si>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</si>
  <si>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</si>
  <si>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</si>
  <si>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</si>
  <si>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</si>
  <si>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</si>
  <si>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</si>
  <si>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علی در بورس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</si>
  <si>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</si>
  <si>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</si>
  <si>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</si>
  <si>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</si>
  <si>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</si>
  <si>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</si>
  <si>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</si>
  <si>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</si>
  <si>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</si>
  <si>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</si>
  <si>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</si>
  <si>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</si>
  <si>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</si>
  <si>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</si>
  <si>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</si>
  <si>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</si>
  <si>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</si>
  <si>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</si>
  <si>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</si>
  <si>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</si>
  <si>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</si>
  <si>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شفن</t>
  </si>
  <si>
    <t>6/4/1397</t>
  </si>
  <si>
    <t>5/4/1397</t>
  </si>
  <si>
    <t>3/4/1397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</si>
  <si>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</si>
  <si>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</si>
  <si>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</si>
  <si>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</si>
  <si>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</si>
  <si>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</si>
  <si>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</si>
  <si>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</si>
  <si>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</si>
  <si>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</si>
  <si>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</si>
  <si>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</si>
  <si>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</si>
  <si>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</si>
  <si>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</si>
  <si>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</si>
  <si>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</si>
  <si>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</si>
  <si>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</si>
  <si>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</si>
  <si>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</si>
  <si>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</si>
  <si>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</si>
  <si>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</si>
  <si>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</si>
  <si>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</si>
  <si>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</si>
  <si>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</si>
  <si>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</si>
  <si>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</si>
  <si>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</si>
  <si>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</si>
  <si>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</si>
  <si>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</si>
  <si>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</si>
  <si>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</si>
  <si>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</si>
  <si>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</si>
  <si>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</si>
  <si>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</si>
  <si>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</si>
  <si>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</si>
  <si>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</si>
  <si>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</si>
  <si>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</si>
  <si>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</si>
  <si>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</si>
  <si>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</si>
  <si>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</si>
  <si>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</si>
  <si>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</si>
  <si>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</si>
  <si>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</si>
  <si>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</si>
  <si>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</si>
  <si>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</si>
  <si>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</si>
  <si>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</si>
  <si>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</si>
  <si>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</si>
  <si>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</si>
  <si>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</si>
  <si>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</si>
  <si>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</si>
  <si>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</si>
  <si>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</si>
  <si>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</si>
  <si>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</si>
  <si>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</si>
  <si>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</si>
  <si>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</si>
  <si>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</si>
  <si>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</si>
  <si>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</si>
  <si>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</si>
  <si>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</si>
  <si>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</si>
  <si>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</si>
  <si>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</si>
  <si>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</si>
  <si>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</si>
  <si>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</si>
  <si>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مبین</t>
  </si>
  <si>
    <t>سهم علی از فروش 2380 تا سهام فارس 12/4/97</t>
  </si>
  <si>
    <t>سهم علی از فروش 43452 تا سهام فارس 12/4/97</t>
  </si>
  <si>
    <t>شفن 6392 سربه سر 4040 پایانی 3878</t>
  </si>
  <si>
    <t>مبین 60834 تا سر به سر 476.2 پایانی 469</t>
  </si>
  <si>
    <t>از کارت رفاهی مریم</t>
  </si>
  <si>
    <t>مبلغ اولیه 47.5  میلیون حدودا 20/3/97 آورده شده بعلاوه 2.3 از سهم علی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</si>
</sst>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8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4" fontId="0" fillId="0" borderId="0" xfId="0" applyNumberFormat="1"/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5"/>
  <sheetViews>
    <sheetView topLeftCell="A25" workbookViewId="0">
      <selection activeCell="D33" activeCellId="1" sqref="D32 D33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3732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3755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27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3835</v>
      </c>
      <c r="B4" s="18">
        <v>0</v>
      </c>
      <c r="C4" s="18">
        <v>0</v>
      </c>
      <c r="D4" s="119">
        <f t="shared" si="0"/>
        <v>0</v>
      </c>
      <c r="E4" s="105"/>
      <c r="F4" s="102">
        <v>9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3856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v>600</v>
      </c>
      <c r="H30" s="18">
        <f>G30*H25/G25</f>
        <v>75830.591372498006</v>
      </c>
      <c r="I30" s="18">
        <f>G30*I25/G25</f>
        <v>-75230.591372498006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3947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3952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3953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0</v>
      </c>
      <c r="E34" s="41"/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0</v>
      </c>
      <c r="E35" s="41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0</v>
      </c>
      <c r="E36" s="41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0</v>
      </c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0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0</v>
      </c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f>SUM(D30:D60)</f>
        <v>4367674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45" activePane="bottomLeft" state="frozen"/>
      <selection pane="bottomLeft" activeCell="C170" sqref="C170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803</v>
      </c>
      <c r="H2" s="36">
        <f>IF(B2&gt;0,1,0)</f>
        <v>1</v>
      </c>
      <c r="I2" s="11">
        <f>B2*(G2-H2)</f>
        <v>13393400</v>
      </c>
      <c r="J2" s="53">
        <f>C2*(G2-H2)</f>
        <v>13393400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802</v>
      </c>
      <c r="H3" s="36">
        <f t="shared" ref="H3:H66" si="2">IF(B3&gt;0,1,0)</f>
        <v>1</v>
      </c>
      <c r="I3" s="11">
        <f t="shared" ref="I3:I66" si="3">B3*(G3-H3)</f>
        <v>15939900000</v>
      </c>
      <c r="J3" s="53">
        <f t="shared" ref="J3:J66" si="4">C3*(G3-H3)</f>
        <v>9120987000</v>
      </c>
      <c r="K3" s="53">
        <f t="shared" ref="K3:K66" si="5">D3*(G3-H3)</f>
        <v>6818913000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802</v>
      </c>
      <c r="H4" s="36">
        <f t="shared" si="2"/>
        <v>0</v>
      </c>
      <c r="I4" s="11">
        <f t="shared" si="3"/>
        <v>0</v>
      </c>
      <c r="J4" s="53">
        <f t="shared" si="4"/>
        <v>6817000</v>
      </c>
      <c r="K4" s="53">
        <f t="shared" si="5"/>
        <v>-6817000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800</v>
      </c>
      <c r="H5" s="36">
        <f t="shared" si="2"/>
        <v>1</v>
      </c>
      <c r="I5" s="11">
        <f t="shared" si="3"/>
        <v>1598000000</v>
      </c>
      <c r="J5" s="53">
        <f t="shared" si="4"/>
        <v>0</v>
      </c>
      <c r="K5" s="53">
        <f t="shared" si="5"/>
        <v>1598000000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793</v>
      </c>
      <c r="H6" s="36">
        <f t="shared" si="2"/>
        <v>0</v>
      </c>
      <c r="I6" s="11">
        <f t="shared" si="3"/>
        <v>-3965000</v>
      </c>
      <c r="J6" s="53">
        <f t="shared" si="4"/>
        <v>0</v>
      </c>
      <c r="K6" s="53">
        <f t="shared" si="5"/>
        <v>-3965000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789</v>
      </c>
      <c r="H7" s="36">
        <f t="shared" si="2"/>
        <v>0</v>
      </c>
      <c r="I7" s="11">
        <f t="shared" si="3"/>
        <v>-947194500</v>
      </c>
      <c r="J7" s="53">
        <f t="shared" si="4"/>
        <v>0</v>
      </c>
      <c r="K7" s="53">
        <f t="shared" si="5"/>
        <v>-947194500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788</v>
      </c>
      <c r="H8" s="36">
        <f t="shared" si="2"/>
        <v>0</v>
      </c>
      <c r="I8" s="11">
        <f t="shared" si="3"/>
        <v>-157600000</v>
      </c>
      <c r="J8" s="53">
        <f t="shared" si="4"/>
        <v>0</v>
      </c>
      <c r="K8" s="53">
        <f t="shared" si="5"/>
        <v>-157600000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786</v>
      </c>
      <c r="H9" s="36">
        <f t="shared" si="2"/>
        <v>0</v>
      </c>
      <c r="I9" s="11">
        <f t="shared" si="3"/>
        <v>-554523000</v>
      </c>
      <c r="J9" s="53">
        <f t="shared" si="4"/>
        <v>0</v>
      </c>
      <c r="K9" s="53">
        <f t="shared" si="5"/>
        <v>-554523000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777</v>
      </c>
      <c r="H10" s="36">
        <f t="shared" si="2"/>
        <v>0</v>
      </c>
      <c r="I10" s="11">
        <f t="shared" si="3"/>
        <v>-155400000</v>
      </c>
      <c r="J10" s="53">
        <f t="shared" si="4"/>
        <v>0</v>
      </c>
      <c r="K10" s="53">
        <f t="shared" si="5"/>
        <v>-155400000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777</v>
      </c>
      <c r="H11" s="36">
        <f t="shared" si="2"/>
        <v>1</v>
      </c>
      <c r="I11" s="11">
        <f t="shared" si="3"/>
        <v>776000000</v>
      </c>
      <c r="J11" s="53">
        <f t="shared" si="4"/>
        <v>0</v>
      </c>
      <c r="K11" s="53">
        <f t="shared" si="5"/>
        <v>776000000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773</v>
      </c>
      <c r="H12" s="36">
        <f t="shared" si="2"/>
        <v>0</v>
      </c>
      <c r="I12" s="11">
        <f t="shared" si="3"/>
        <v>-231900000</v>
      </c>
      <c r="J12" s="53">
        <f t="shared" si="4"/>
        <v>0</v>
      </c>
      <c r="K12" s="53">
        <f t="shared" si="5"/>
        <v>-231900000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768</v>
      </c>
      <c r="H13" s="36">
        <f t="shared" si="2"/>
        <v>0</v>
      </c>
      <c r="I13" s="11">
        <f t="shared" si="3"/>
        <v>-47616000</v>
      </c>
      <c r="J13" s="53">
        <f t="shared" si="4"/>
        <v>0</v>
      </c>
      <c r="K13" s="53">
        <f t="shared" si="5"/>
        <v>-47616000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768</v>
      </c>
      <c r="H14" s="36">
        <f t="shared" si="2"/>
        <v>1</v>
      </c>
      <c r="I14" s="11">
        <f t="shared" si="3"/>
        <v>1534000000</v>
      </c>
      <c r="J14" s="53">
        <f t="shared" si="4"/>
        <v>0</v>
      </c>
      <c r="K14" s="53">
        <f t="shared" si="5"/>
        <v>1534000000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767</v>
      </c>
      <c r="H15" s="36">
        <f t="shared" si="2"/>
        <v>1</v>
      </c>
      <c r="I15" s="11">
        <f t="shared" si="3"/>
        <v>1378800000</v>
      </c>
      <c r="J15" s="53">
        <f t="shared" si="4"/>
        <v>0</v>
      </c>
      <c r="K15" s="53">
        <f t="shared" si="5"/>
        <v>1378800000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767</v>
      </c>
      <c r="H16" s="36">
        <f t="shared" si="2"/>
        <v>0</v>
      </c>
      <c r="I16" s="11">
        <f t="shared" si="3"/>
        <v>-153400000</v>
      </c>
      <c r="J16" s="53">
        <f t="shared" si="4"/>
        <v>0</v>
      </c>
      <c r="K16" s="53">
        <f t="shared" si="5"/>
        <v>-153400000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763</v>
      </c>
      <c r="H17" s="36">
        <f t="shared" si="2"/>
        <v>0</v>
      </c>
      <c r="I17" s="11">
        <f t="shared" si="3"/>
        <v>-1526000000</v>
      </c>
      <c r="J17" s="53">
        <f t="shared" si="4"/>
        <v>0</v>
      </c>
      <c r="K17" s="53">
        <f t="shared" si="5"/>
        <v>-1526000000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762</v>
      </c>
      <c r="H18" s="36">
        <f t="shared" si="2"/>
        <v>0</v>
      </c>
      <c r="I18" s="11">
        <f t="shared" si="3"/>
        <v>-228600000</v>
      </c>
      <c r="J18" s="53">
        <f t="shared" si="4"/>
        <v>0</v>
      </c>
      <c r="K18" s="53">
        <f t="shared" si="5"/>
        <v>-228600000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761</v>
      </c>
      <c r="H19" s="36">
        <f t="shared" si="2"/>
        <v>0</v>
      </c>
      <c r="I19" s="11">
        <f t="shared" si="3"/>
        <v>-152200000</v>
      </c>
      <c r="J19" s="53">
        <f t="shared" si="4"/>
        <v>0</v>
      </c>
      <c r="K19" s="53">
        <f t="shared" si="5"/>
        <v>-152200000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759</v>
      </c>
      <c r="H20" s="36">
        <f t="shared" si="2"/>
        <v>1</v>
      </c>
      <c r="I20" s="11">
        <f t="shared" si="3"/>
        <v>205485462</v>
      </c>
      <c r="J20" s="53">
        <f t="shared" si="4"/>
        <v>111768616</v>
      </c>
      <c r="K20" s="53">
        <f t="shared" si="5"/>
        <v>93716846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757</v>
      </c>
      <c r="H21" s="36">
        <f t="shared" si="2"/>
        <v>0</v>
      </c>
      <c r="I21" s="11">
        <f t="shared" si="3"/>
        <v>-1139814900</v>
      </c>
      <c r="J21" s="53">
        <f t="shared" si="4"/>
        <v>0</v>
      </c>
      <c r="K21" s="53">
        <f t="shared" si="5"/>
        <v>-1139814900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754</v>
      </c>
      <c r="H22" s="36">
        <f t="shared" si="2"/>
        <v>1</v>
      </c>
      <c r="I22" s="11">
        <f t="shared" si="3"/>
        <v>2259000000</v>
      </c>
      <c r="J22" s="53">
        <f t="shared" si="4"/>
        <v>0</v>
      </c>
      <c r="K22" s="53">
        <f t="shared" si="5"/>
        <v>2259000000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753</v>
      </c>
      <c r="H23" s="36">
        <f t="shared" si="2"/>
        <v>1</v>
      </c>
      <c r="I23" s="11">
        <f t="shared" si="3"/>
        <v>752000000</v>
      </c>
      <c r="J23" s="53">
        <f t="shared" si="4"/>
        <v>0</v>
      </c>
      <c r="K23" s="53">
        <f t="shared" si="5"/>
        <v>752000000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752</v>
      </c>
      <c r="H24" s="36">
        <f t="shared" si="2"/>
        <v>0</v>
      </c>
      <c r="I24" s="11">
        <f t="shared" si="3"/>
        <v>-2256676800</v>
      </c>
      <c r="J24" s="53">
        <f t="shared" si="4"/>
        <v>0</v>
      </c>
      <c r="K24" s="53">
        <f t="shared" si="5"/>
        <v>-2256676800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737</v>
      </c>
      <c r="H25" s="36">
        <f t="shared" si="2"/>
        <v>1</v>
      </c>
      <c r="I25" s="11">
        <f t="shared" si="3"/>
        <v>1104000000</v>
      </c>
      <c r="J25" s="53">
        <f t="shared" si="4"/>
        <v>0</v>
      </c>
      <c r="K25" s="53">
        <f t="shared" si="5"/>
        <v>1104000000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729</v>
      </c>
      <c r="H26" s="36">
        <f t="shared" si="2"/>
        <v>0</v>
      </c>
      <c r="I26" s="11">
        <f t="shared" si="3"/>
        <v>-119556000</v>
      </c>
      <c r="J26" s="53">
        <f t="shared" si="4"/>
        <v>0</v>
      </c>
      <c r="K26" s="53">
        <f t="shared" si="5"/>
        <v>-119556000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728</v>
      </c>
      <c r="H27" s="36">
        <f t="shared" si="2"/>
        <v>1</v>
      </c>
      <c r="I27" s="11">
        <f t="shared" si="3"/>
        <v>144958711</v>
      </c>
      <c r="J27" s="53">
        <f t="shared" si="4"/>
        <v>78089251</v>
      </c>
      <c r="K27" s="53">
        <f t="shared" si="5"/>
        <v>66869460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726</v>
      </c>
      <c r="H28" s="36">
        <f t="shared" si="2"/>
        <v>0</v>
      </c>
      <c r="I28" s="11">
        <f t="shared" si="3"/>
        <v>-160446000</v>
      </c>
      <c r="J28" s="53">
        <f t="shared" si="4"/>
        <v>-160446000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726</v>
      </c>
      <c r="H29" s="36">
        <f t="shared" si="2"/>
        <v>0</v>
      </c>
      <c r="I29" s="11">
        <f t="shared" si="3"/>
        <v>-363363000</v>
      </c>
      <c r="J29" s="53">
        <f t="shared" si="4"/>
        <v>0</v>
      </c>
      <c r="K29" s="53">
        <f t="shared" si="5"/>
        <v>-363363000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726</v>
      </c>
      <c r="H30" s="36">
        <f t="shared" si="2"/>
        <v>0</v>
      </c>
      <c r="I30" s="11">
        <f t="shared" si="3"/>
        <v>-10890000000</v>
      </c>
      <c r="J30" s="53">
        <f t="shared" si="4"/>
        <v>-10890000000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709</v>
      </c>
      <c r="H31" s="36">
        <f t="shared" si="2"/>
        <v>0</v>
      </c>
      <c r="I31" s="11">
        <f t="shared" si="3"/>
        <v>-2134728100</v>
      </c>
      <c r="J31" s="53">
        <f t="shared" si="4"/>
        <v>0</v>
      </c>
      <c r="K31" s="53">
        <f t="shared" si="5"/>
        <v>-2134728100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707</v>
      </c>
      <c r="H32" s="36">
        <f t="shared" si="2"/>
        <v>0</v>
      </c>
      <c r="I32" s="11">
        <f t="shared" si="3"/>
        <v>-2125171300</v>
      </c>
      <c r="J32" s="53">
        <f t="shared" si="4"/>
        <v>0</v>
      </c>
      <c r="K32" s="53">
        <f t="shared" si="5"/>
        <v>-2125171300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706</v>
      </c>
      <c r="H33" s="36">
        <f t="shared" si="2"/>
        <v>0</v>
      </c>
      <c r="I33" s="11">
        <f t="shared" si="3"/>
        <v>-632223000</v>
      </c>
      <c r="J33" s="53">
        <f t="shared" si="4"/>
        <v>0</v>
      </c>
      <c r="K33" s="53">
        <f t="shared" si="5"/>
        <v>-632223000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706</v>
      </c>
      <c r="H34" s="36">
        <f t="shared" si="2"/>
        <v>0</v>
      </c>
      <c r="I34" s="11">
        <f t="shared" si="3"/>
        <v>0</v>
      </c>
      <c r="J34" s="53">
        <f t="shared" si="4"/>
        <v>706000000</v>
      </c>
      <c r="K34" s="53">
        <f t="shared" si="5"/>
        <v>-706000000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697</v>
      </c>
      <c r="H35" s="36">
        <f t="shared" si="2"/>
        <v>1</v>
      </c>
      <c r="I35" s="11">
        <f t="shared" si="3"/>
        <v>36520512</v>
      </c>
      <c r="J35" s="53">
        <f t="shared" si="4"/>
        <v>-15077448</v>
      </c>
      <c r="K35" s="53">
        <f t="shared" si="5"/>
        <v>51597960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697</v>
      </c>
      <c r="H36" s="36">
        <f t="shared" si="2"/>
        <v>0</v>
      </c>
      <c r="I36" s="11">
        <f t="shared" si="3"/>
        <v>0</v>
      </c>
      <c r="J36" s="53">
        <f t="shared" si="4"/>
        <v>15099111</v>
      </c>
      <c r="K36" s="53">
        <f t="shared" si="5"/>
        <v>-15099111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687</v>
      </c>
      <c r="H37" s="36">
        <f t="shared" si="2"/>
        <v>0</v>
      </c>
      <c r="I37" s="11">
        <f t="shared" si="3"/>
        <v>-37785000</v>
      </c>
      <c r="J37" s="53">
        <f t="shared" si="4"/>
        <v>0</v>
      </c>
      <c r="K37" s="53">
        <f t="shared" si="5"/>
        <v>-37785000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686</v>
      </c>
      <c r="H38" s="36">
        <f t="shared" si="2"/>
        <v>1</v>
      </c>
      <c r="I38" s="11">
        <f t="shared" si="3"/>
        <v>2055000000</v>
      </c>
      <c r="J38" s="53">
        <f t="shared" si="4"/>
        <v>2055000000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685</v>
      </c>
      <c r="H39" s="36">
        <f t="shared" si="2"/>
        <v>1</v>
      </c>
      <c r="I39" s="11">
        <f t="shared" si="3"/>
        <v>1710000000</v>
      </c>
      <c r="J39" s="53">
        <f t="shared" si="4"/>
        <v>1710000000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685</v>
      </c>
      <c r="H40" s="36">
        <f t="shared" si="2"/>
        <v>0</v>
      </c>
      <c r="I40" s="11">
        <f t="shared" si="3"/>
        <v>-34250000</v>
      </c>
      <c r="J40" s="53">
        <f t="shared" si="4"/>
        <v>0</v>
      </c>
      <c r="K40" s="53">
        <f t="shared" si="5"/>
        <v>-34250000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685</v>
      </c>
      <c r="H41" s="36">
        <f t="shared" si="2"/>
        <v>1</v>
      </c>
      <c r="I41" s="11">
        <f t="shared" si="3"/>
        <v>2052000000</v>
      </c>
      <c r="J41" s="53">
        <f t="shared" si="4"/>
        <v>0</v>
      </c>
      <c r="K41" s="53">
        <f t="shared" si="5"/>
        <v>2052000000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682</v>
      </c>
      <c r="H42" s="36">
        <f t="shared" si="2"/>
        <v>0</v>
      </c>
      <c r="I42" s="11">
        <f t="shared" si="3"/>
        <v>-60834400</v>
      </c>
      <c r="J42" s="53">
        <f t="shared" si="4"/>
        <v>0</v>
      </c>
      <c r="K42" s="53">
        <f t="shared" si="5"/>
        <v>-60834400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678</v>
      </c>
      <c r="H43" s="36">
        <f t="shared" si="2"/>
        <v>0</v>
      </c>
      <c r="I43" s="11">
        <f t="shared" si="3"/>
        <v>-135600000</v>
      </c>
      <c r="J43" s="53">
        <f t="shared" si="4"/>
        <v>0</v>
      </c>
      <c r="K43" s="53">
        <f t="shared" si="5"/>
        <v>-135600000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676</v>
      </c>
      <c r="H44" s="36">
        <f t="shared" si="2"/>
        <v>0</v>
      </c>
      <c r="I44" s="11">
        <f t="shared" si="3"/>
        <v>-135200000</v>
      </c>
      <c r="J44" s="53">
        <f t="shared" si="4"/>
        <v>0</v>
      </c>
      <c r="K44" s="53">
        <f t="shared" si="5"/>
        <v>-135200000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676</v>
      </c>
      <c r="H45" s="36">
        <f t="shared" si="2"/>
        <v>0</v>
      </c>
      <c r="I45" s="11">
        <f t="shared" si="3"/>
        <v>-378560000</v>
      </c>
      <c r="J45" s="53">
        <f t="shared" si="4"/>
        <v>0</v>
      </c>
      <c r="K45" s="53">
        <f t="shared" si="5"/>
        <v>-378560000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672</v>
      </c>
      <c r="H46" s="36">
        <f t="shared" si="2"/>
        <v>0</v>
      </c>
      <c r="I46" s="11">
        <f t="shared" si="3"/>
        <v>-474096000</v>
      </c>
      <c r="J46" s="53">
        <f t="shared" si="4"/>
        <v>0</v>
      </c>
      <c r="K46" s="53">
        <f t="shared" si="5"/>
        <v>-474096000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666</v>
      </c>
      <c r="H47" s="36">
        <f t="shared" si="2"/>
        <v>1</v>
      </c>
      <c r="I47" s="11">
        <f t="shared" si="3"/>
        <v>27400660</v>
      </c>
      <c r="J47" s="53">
        <f t="shared" si="4"/>
        <v>4464145</v>
      </c>
      <c r="K47" s="53">
        <f t="shared" si="5"/>
        <v>22936515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666</v>
      </c>
      <c r="H48" s="36">
        <f t="shared" si="2"/>
        <v>1</v>
      </c>
      <c r="I48" s="11">
        <f t="shared" si="3"/>
        <v>1133625500</v>
      </c>
      <c r="J48" s="53">
        <f t="shared" si="4"/>
        <v>0</v>
      </c>
      <c r="K48" s="53">
        <f t="shared" si="5"/>
        <v>1133625500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657</v>
      </c>
      <c r="H49" s="36">
        <f t="shared" si="2"/>
        <v>0</v>
      </c>
      <c r="I49" s="11">
        <f t="shared" si="3"/>
        <v>-101835000</v>
      </c>
      <c r="J49" s="53">
        <f t="shared" si="4"/>
        <v>0</v>
      </c>
      <c r="K49" s="53">
        <f t="shared" si="5"/>
        <v>-101835000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657</v>
      </c>
      <c r="H50" s="36">
        <f t="shared" si="2"/>
        <v>0</v>
      </c>
      <c r="I50" s="11">
        <f t="shared" si="3"/>
        <v>-90666000</v>
      </c>
      <c r="J50" s="53">
        <f t="shared" si="4"/>
        <v>0</v>
      </c>
      <c r="K50" s="53">
        <f t="shared" si="5"/>
        <v>-90666000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657</v>
      </c>
      <c r="H51" s="36">
        <f t="shared" si="2"/>
        <v>0</v>
      </c>
      <c r="I51" s="11">
        <f t="shared" si="3"/>
        <v>-486180000</v>
      </c>
      <c r="J51" s="53">
        <f t="shared" si="4"/>
        <v>0</v>
      </c>
      <c r="K51" s="53">
        <f t="shared" si="5"/>
        <v>-486180000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657</v>
      </c>
      <c r="H52" s="36">
        <f t="shared" si="2"/>
        <v>0</v>
      </c>
      <c r="I52" s="11">
        <f t="shared" si="3"/>
        <v>-131400000</v>
      </c>
      <c r="J52" s="53">
        <f t="shared" si="4"/>
        <v>0</v>
      </c>
      <c r="K52" s="53">
        <f t="shared" si="5"/>
        <v>-131400000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656</v>
      </c>
      <c r="H53" s="36">
        <f t="shared" si="2"/>
        <v>0</v>
      </c>
      <c r="I53" s="11">
        <f t="shared" si="3"/>
        <v>-692080000</v>
      </c>
      <c r="J53" s="53">
        <f t="shared" si="4"/>
        <v>0</v>
      </c>
      <c r="K53" s="53">
        <f t="shared" si="5"/>
        <v>-692080000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656</v>
      </c>
      <c r="H54" s="36">
        <f t="shared" si="2"/>
        <v>0</v>
      </c>
      <c r="I54" s="11">
        <f t="shared" si="3"/>
        <v>-131200000</v>
      </c>
      <c r="J54" s="53">
        <f t="shared" si="4"/>
        <v>0</v>
      </c>
      <c r="K54" s="53">
        <f t="shared" si="5"/>
        <v>-131200000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656</v>
      </c>
      <c r="H55" s="36">
        <f t="shared" si="2"/>
        <v>0</v>
      </c>
      <c r="I55" s="11">
        <f t="shared" si="3"/>
        <v>-656328000</v>
      </c>
      <c r="J55" s="53">
        <f t="shared" si="4"/>
        <v>0</v>
      </c>
      <c r="K55" s="53">
        <f t="shared" si="5"/>
        <v>-656328000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656</v>
      </c>
      <c r="H56" s="36">
        <f t="shared" si="2"/>
        <v>0</v>
      </c>
      <c r="I56" s="11">
        <f t="shared" si="3"/>
        <v>-24928000</v>
      </c>
      <c r="J56" s="53">
        <f t="shared" si="4"/>
        <v>0</v>
      </c>
      <c r="K56" s="53">
        <f t="shared" si="5"/>
        <v>-24928000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656</v>
      </c>
      <c r="H57" s="36">
        <f t="shared" si="2"/>
        <v>0</v>
      </c>
      <c r="I57" s="11">
        <f t="shared" si="3"/>
        <v>-68880000</v>
      </c>
      <c r="J57" s="53">
        <f t="shared" si="4"/>
        <v>0</v>
      </c>
      <c r="K57" s="53">
        <f t="shared" si="5"/>
        <v>-68880000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656</v>
      </c>
      <c r="H58" s="36">
        <f t="shared" si="2"/>
        <v>0</v>
      </c>
      <c r="I58" s="11">
        <f t="shared" si="3"/>
        <v>-39360000</v>
      </c>
      <c r="J58" s="53">
        <f t="shared" si="4"/>
        <v>0</v>
      </c>
      <c r="K58" s="53">
        <f t="shared" si="5"/>
        <v>-39360000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653</v>
      </c>
      <c r="H59" s="36">
        <f t="shared" si="2"/>
        <v>1</v>
      </c>
      <c r="I59" s="11">
        <f t="shared" si="3"/>
        <v>652000000</v>
      </c>
      <c r="J59" s="53">
        <f t="shared" si="4"/>
        <v>652000000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652</v>
      </c>
      <c r="H60" s="36">
        <f t="shared" si="2"/>
        <v>1</v>
      </c>
      <c r="I60" s="11">
        <f t="shared" si="3"/>
        <v>2278500000</v>
      </c>
      <c r="J60" s="53">
        <f t="shared" si="4"/>
        <v>2278500000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650</v>
      </c>
      <c r="H61" s="36">
        <f t="shared" si="2"/>
        <v>1</v>
      </c>
      <c r="I61" s="11">
        <f t="shared" si="3"/>
        <v>649000000</v>
      </c>
      <c r="J61" s="53">
        <f t="shared" si="4"/>
        <v>649000000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650</v>
      </c>
      <c r="H62" s="36">
        <f t="shared" si="2"/>
        <v>1</v>
      </c>
      <c r="I62" s="11">
        <f t="shared" si="3"/>
        <v>1947000000</v>
      </c>
      <c r="J62" s="53">
        <f t="shared" si="4"/>
        <v>1947000000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648</v>
      </c>
      <c r="H63" s="36">
        <f t="shared" si="2"/>
        <v>0</v>
      </c>
      <c r="I63" s="11">
        <f t="shared" si="3"/>
        <v>-129600000</v>
      </c>
      <c r="J63" s="53">
        <f t="shared" si="4"/>
        <v>0</v>
      </c>
      <c r="K63" s="53">
        <f t="shared" si="5"/>
        <v>-129600000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643</v>
      </c>
      <c r="H64" s="36">
        <f t="shared" si="2"/>
        <v>0</v>
      </c>
      <c r="I64" s="11">
        <f t="shared" si="3"/>
        <v>-32150000</v>
      </c>
      <c r="J64" s="53">
        <f t="shared" si="4"/>
        <v>0</v>
      </c>
      <c r="K64" s="53">
        <f t="shared" si="5"/>
        <v>-32150000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639</v>
      </c>
      <c r="H65" s="36">
        <f t="shared" si="2"/>
        <v>0</v>
      </c>
      <c r="I65" s="11">
        <f t="shared" si="3"/>
        <v>-127800000</v>
      </c>
      <c r="J65" s="53">
        <f t="shared" si="4"/>
        <v>0</v>
      </c>
      <c r="K65" s="53">
        <f t="shared" si="5"/>
        <v>-127800000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636</v>
      </c>
      <c r="H66" s="36">
        <f t="shared" si="2"/>
        <v>0</v>
      </c>
      <c r="I66" s="11">
        <f t="shared" si="3"/>
        <v>-108120000</v>
      </c>
      <c r="J66" s="53">
        <f t="shared" si="4"/>
        <v>0</v>
      </c>
      <c r="K66" s="53">
        <f t="shared" si="5"/>
        <v>-108120000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635</v>
      </c>
      <c r="H67" s="36">
        <f t="shared" ref="H67:H131" si="8">IF(B67&gt;0,1,0)</f>
        <v>1</v>
      </c>
      <c r="I67" s="11">
        <f t="shared" ref="I67:I119" si="9">B67*(G67-H67)</f>
        <v>57900050</v>
      </c>
      <c r="J67" s="53">
        <f t="shared" ref="J67:J131" si="10">C67*(G67-H67)</f>
        <v>41668382</v>
      </c>
      <c r="K67" s="53">
        <f t="shared" ref="K67:K131" si="11">D67*(G67-H67)</f>
        <v>16231668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617</v>
      </c>
      <c r="H68" s="36">
        <f t="shared" si="8"/>
        <v>0</v>
      </c>
      <c r="I68" s="11">
        <f t="shared" si="9"/>
        <v>-89465000</v>
      </c>
      <c r="J68" s="53">
        <f t="shared" si="10"/>
        <v>0</v>
      </c>
      <c r="K68" s="53">
        <f t="shared" si="11"/>
        <v>-89465000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610</v>
      </c>
      <c r="H69" s="36">
        <f t="shared" si="8"/>
        <v>1</v>
      </c>
      <c r="I69" s="11">
        <f t="shared" si="9"/>
        <v>596820000</v>
      </c>
      <c r="J69" s="53">
        <f t="shared" si="10"/>
        <v>0</v>
      </c>
      <c r="K69" s="53">
        <f t="shared" si="11"/>
        <v>596820000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607</v>
      </c>
      <c r="H70" s="36">
        <f t="shared" si="8"/>
        <v>0</v>
      </c>
      <c r="I70" s="11">
        <f t="shared" si="9"/>
        <v>-27922000</v>
      </c>
      <c r="J70" s="53">
        <f t="shared" si="10"/>
        <v>0</v>
      </c>
      <c r="K70" s="53">
        <f t="shared" si="11"/>
        <v>-27922000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605</v>
      </c>
      <c r="H71" s="36">
        <f t="shared" si="8"/>
        <v>1</v>
      </c>
      <c r="I71" s="11">
        <f t="shared" si="9"/>
        <v>69664152</v>
      </c>
      <c r="J71" s="53">
        <f t="shared" si="10"/>
        <v>62702448</v>
      </c>
      <c r="K71" s="53">
        <f t="shared" si="11"/>
        <v>6961704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604</v>
      </c>
      <c r="H72" s="36">
        <f t="shared" si="8"/>
        <v>0</v>
      </c>
      <c r="I72" s="11">
        <f t="shared" si="9"/>
        <v>-91789276</v>
      </c>
      <c r="J72" s="53">
        <f t="shared" si="10"/>
        <v>0</v>
      </c>
      <c r="K72" s="53">
        <f t="shared" si="11"/>
        <v>-91789276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603</v>
      </c>
      <c r="H73" s="36">
        <f t="shared" si="8"/>
        <v>0</v>
      </c>
      <c r="I73" s="11">
        <f t="shared" si="9"/>
        <v>-485716500</v>
      </c>
      <c r="J73" s="53">
        <f t="shared" si="10"/>
        <v>0</v>
      </c>
      <c r="K73" s="53">
        <f t="shared" si="11"/>
        <v>-485716500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596</v>
      </c>
      <c r="H74" s="36">
        <f t="shared" si="8"/>
        <v>1</v>
      </c>
      <c r="I74" s="11">
        <f t="shared" si="9"/>
        <v>4162025000</v>
      </c>
      <c r="J74" s="53">
        <f t="shared" si="10"/>
        <v>0</v>
      </c>
      <c r="K74" s="53">
        <f t="shared" si="11"/>
        <v>4162025000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595</v>
      </c>
      <c r="H75" s="36">
        <f t="shared" si="8"/>
        <v>1</v>
      </c>
      <c r="I75" s="11">
        <f t="shared" si="9"/>
        <v>1782000000</v>
      </c>
      <c r="J75" s="53">
        <f t="shared" si="10"/>
        <v>0</v>
      </c>
      <c r="K75" s="53">
        <f t="shared" si="11"/>
        <v>1782000000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593</v>
      </c>
      <c r="H76" s="36">
        <f t="shared" si="8"/>
        <v>1</v>
      </c>
      <c r="I76" s="11">
        <f t="shared" si="9"/>
        <v>1776000000</v>
      </c>
      <c r="J76" s="53">
        <f t="shared" si="10"/>
        <v>0</v>
      </c>
      <c r="K76" s="53">
        <f t="shared" si="11"/>
        <v>1776000000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592</v>
      </c>
      <c r="H77" s="36">
        <f t="shared" si="8"/>
        <v>1</v>
      </c>
      <c r="I77" s="11">
        <f t="shared" si="9"/>
        <v>1773000000</v>
      </c>
      <c r="J77" s="53">
        <f t="shared" si="10"/>
        <v>0</v>
      </c>
      <c r="K77" s="53">
        <f t="shared" si="11"/>
        <v>1773000000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591</v>
      </c>
      <c r="H78" s="36">
        <f t="shared" si="8"/>
        <v>0</v>
      </c>
      <c r="I78" s="11">
        <f t="shared" si="9"/>
        <v>-1891200000</v>
      </c>
      <c r="J78" s="53">
        <f t="shared" si="10"/>
        <v>-1891200000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590</v>
      </c>
      <c r="H79" s="36">
        <f t="shared" si="8"/>
        <v>0</v>
      </c>
      <c r="I79" s="11">
        <f t="shared" si="9"/>
        <v>-472000000</v>
      </c>
      <c r="J79" s="53">
        <f t="shared" si="10"/>
        <v>-472000000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589</v>
      </c>
      <c r="H80" s="36">
        <f t="shared" si="8"/>
        <v>0</v>
      </c>
      <c r="I80" s="11">
        <f t="shared" si="9"/>
        <v>-28503477</v>
      </c>
      <c r="J80" s="53">
        <f t="shared" si="10"/>
        <v>0</v>
      </c>
      <c r="K80" s="53">
        <f t="shared" si="11"/>
        <v>-28503477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588</v>
      </c>
      <c r="H81" s="36">
        <f t="shared" si="8"/>
        <v>0</v>
      </c>
      <c r="I81" s="11">
        <f t="shared" si="9"/>
        <v>-82320000</v>
      </c>
      <c r="J81" s="53">
        <f t="shared" si="10"/>
        <v>0</v>
      </c>
      <c r="K81" s="53">
        <f t="shared" si="11"/>
        <v>-82320000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587</v>
      </c>
      <c r="H82" s="36">
        <f t="shared" si="8"/>
        <v>0</v>
      </c>
      <c r="I82" s="11">
        <f t="shared" si="9"/>
        <v>-146750000</v>
      </c>
      <c r="J82" s="53">
        <f t="shared" si="10"/>
        <v>0</v>
      </c>
      <c r="K82" s="53">
        <f t="shared" si="11"/>
        <v>-146750000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586</v>
      </c>
      <c r="H83" s="36">
        <f t="shared" si="8"/>
        <v>0</v>
      </c>
      <c r="I83" s="11">
        <f t="shared" si="9"/>
        <v>-117200000</v>
      </c>
      <c r="J83" s="53">
        <f t="shared" si="10"/>
        <v>0</v>
      </c>
      <c r="K83" s="53">
        <f t="shared" si="11"/>
        <v>-117200000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583</v>
      </c>
      <c r="H84" s="36">
        <f t="shared" si="8"/>
        <v>1</v>
      </c>
      <c r="I84" s="11">
        <f t="shared" si="9"/>
        <v>951686400</v>
      </c>
      <c r="J84" s="53">
        <f t="shared" si="10"/>
        <v>0</v>
      </c>
      <c r="K84" s="53">
        <f t="shared" si="11"/>
        <v>951686400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579</v>
      </c>
      <c r="H85" s="36">
        <f t="shared" si="8"/>
        <v>1</v>
      </c>
      <c r="I85" s="11">
        <f t="shared" si="9"/>
        <v>1445000000</v>
      </c>
      <c r="J85" s="53">
        <f t="shared" si="10"/>
        <v>0</v>
      </c>
      <c r="K85" s="53">
        <f t="shared" si="11"/>
        <v>1445000000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575</v>
      </c>
      <c r="H86" s="36">
        <f t="shared" si="8"/>
        <v>1</v>
      </c>
      <c r="I86" s="11">
        <f t="shared" si="9"/>
        <v>106936200</v>
      </c>
      <c r="J86" s="53">
        <f t="shared" si="10"/>
        <v>48761300</v>
      </c>
      <c r="K86" s="53">
        <f t="shared" si="11"/>
        <v>58174900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572</v>
      </c>
      <c r="H87" s="36">
        <f t="shared" si="8"/>
        <v>0</v>
      </c>
      <c r="I87" s="11">
        <f t="shared" si="9"/>
        <v>-114400000</v>
      </c>
      <c r="J87" s="53">
        <f t="shared" si="10"/>
        <v>0</v>
      </c>
      <c r="K87" s="53">
        <f t="shared" si="11"/>
        <v>-114400000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571</v>
      </c>
      <c r="H88" s="36">
        <f t="shared" si="8"/>
        <v>0</v>
      </c>
      <c r="I88" s="11">
        <f t="shared" si="9"/>
        <v>-67378000</v>
      </c>
      <c r="J88" s="53">
        <f t="shared" si="10"/>
        <v>-39399000</v>
      </c>
      <c r="K88" s="53">
        <f t="shared" si="11"/>
        <v>-27979000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563</v>
      </c>
      <c r="H89" s="36">
        <f t="shared" si="8"/>
        <v>0</v>
      </c>
      <c r="I89" s="11">
        <f t="shared" si="9"/>
        <v>-1802106700</v>
      </c>
      <c r="J89" s="53">
        <f t="shared" si="10"/>
        <v>0</v>
      </c>
      <c r="K89" s="53">
        <f t="shared" si="11"/>
        <v>-1802106700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562</v>
      </c>
      <c r="H90" s="36">
        <f t="shared" si="8"/>
        <v>0</v>
      </c>
      <c r="I90" s="11">
        <f t="shared" si="9"/>
        <v>-1798905800</v>
      </c>
      <c r="J90" s="53">
        <f t="shared" si="10"/>
        <v>0</v>
      </c>
      <c r="K90" s="53">
        <f t="shared" si="11"/>
        <v>-1798905800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561</v>
      </c>
      <c r="H91" s="36">
        <f t="shared" si="8"/>
        <v>0</v>
      </c>
      <c r="I91" s="11">
        <f t="shared" si="9"/>
        <v>-1795704900</v>
      </c>
      <c r="J91" s="53">
        <f t="shared" si="10"/>
        <v>0</v>
      </c>
      <c r="K91" s="53">
        <f t="shared" si="11"/>
        <v>-1795704900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560</v>
      </c>
      <c r="H92" s="36">
        <f t="shared" si="8"/>
        <v>0</v>
      </c>
      <c r="I92" s="11">
        <f t="shared" si="9"/>
        <v>-1792504000</v>
      </c>
      <c r="J92" s="53">
        <f t="shared" si="10"/>
        <v>0</v>
      </c>
      <c r="K92" s="53">
        <f t="shared" si="11"/>
        <v>-1792504000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559</v>
      </c>
      <c r="H93" s="36">
        <f t="shared" si="8"/>
        <v>0</v>
      </c>
      <c r="I93" s="11">
        <f t="shared" si="9"/>
        <v>-1789303100</v>
      </c>
      <c r="J93" s="53">
        <f t="shared" si="10"/>
        <v>0</v>
      </c>
      <c r="K93" s="53">
        <f t="shared" si="11"/>
        <v>-1789303100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558</v>
      </c>
      <c r="H94" s="36">
        <f t="shared" si="8"/>
        <v>0</v>
      </c>
      <c r="I94" s="11">
        <f t="shared" si="9"/>
        <v>-1786102200</v>
      </c>
      <c r="J94" s="53">
        <f t="shared" si="10"/>
        <v>0</v>
      </c>
      <c r="K94" s="53">
        <f t="shared" si="11"/>
        <v>-1786102200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556</v>
      </c>
      <c r="H95" s="36">
        <f t="shared" si="8"/>
        <v>0</v>
      </c>
      <c r="I95" s="11">
        <f t="shared" si="9"/>
        <v>-665307376</v>
      </c>
      <c r="J95" s="53">
        <f t="shared" si="10"/>
        <v>0</v>
      </c>
      <c r="K95" s="53">
        <f t="shared" si="11"/>
        <v>-665307376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546</v>
      </c>
      <c r="H96" s="36">
        <f t="shared" si="8"/>
        <v>0</v>
      </c>
      <c r="I96" s="11">
        <f t="shared" si="9"/>
        <v>-109200000</v>
      </c>
      <c r="J96" s="53">
        <f t="shared" si="10"/>
        <v>0</v>
      </c>
      <c r="K96" s="53">
        <f t="shared" si="11"/>
        <v>-109200000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545</v>
      </c>
      <c r="H97" s="36">
        <f t="shared" si="8"/>
        <v>1</v>
      </c>
      <c r="I97" s="11">
        <f t="shared" si="9"/>
        <v>86799552</v>
      </c>
      <c r="J97" s="53">
        <f t="shared" si="10"/>
        <v>37495744</v>
      </c>
      <c r="K97" s="53">
        <f t="shared" si="11"/>
        <v>49303808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540</v>
      </c>
      <c r="H98" s="36">
        <f t="shared" si="8"/>
        <v>1</v>
      </c>
      <c r="I98" s="11">
        <f t="shared" si="9"/>
        <v>61644352</v>
      </c>
      <c r="J98" s="53">
        <f t="shared" si="10"/>
        <v>0</v>
      </c>
      <c r="K98" s="53">
        <f t="shared" si="11"/>
        <v>61644352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537</v>
      </c>
      <c r="H99" s="36">
        <f t="shared" si="8"/>
        <v>0</v>
      </c>
      <c r="I99" s="11">
        <f t="shared" si="9"/>
        <v>-711525000</v>
      </c>
      <c r="J99" s="53">
        <f t="shared" si="10"/>
        <v>0</v>
      </c>
      <c r="K99" s="53">
        <f t="shared" si="11"/>
        <v>-711525000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532</v>
      </c>
      <c r="H100" s="36">
        <f t="shared" si="8"/>
        <v>1</v>
      </c>
      <c r="I100" s="11">
        <f t="shared" si="9"/>
        <v>703575000</v>
      </c>
      <c r="J100" s="53">
        <f t="shared" si="10"/>
        <v>0</v>
      </c>
      <c r="K100" s="53">
        <f t="shared" si="11"/>
        <v>703575000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515</v>
      </c>
      <c r="H101" s="36">
        <f t="shared" si="8"/>
        <v>1</v>
      </c>
      <c r="I101" s="11">
        <f t="shared" si="9"/>
        <v>34358330</v>
      </c>
      <c r="J101" s="53">
        <f t="shared" si="10"/>
        <v>34358330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512</v>
      </c>
      <c r="H102" s="36">
        <f t="shared" si="8"/>
        <v>1</v>
      </c>
      <c r="I102" s="11">
        <f t="shared" si="9"/>
        <v>1533000000</v>
      </c>
      <c r="J102" s="53">
        <f t="shared" si="10"/>
        <v>0</v>
      </c>
      <c r="K102" s="53">
        <f t="shared" si="11"/>
        <v>1533000000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505</v>
      </c>
      <c r="H103" s="36">
        <f t="shared" si="8"/>
        <v>0</v>
      </c>
      <c r="I103" s="11">
        <f t="shared" si="9"/>
        <v>-505000000</v>
      </c>
      <c r="J103" s="53">
        <f t="shared" si="10"/>
        <v>-505000000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495</v>
      </c>
      <c r="H104" s="36">
        <f t="shared" si="8"/>
        <v>1</v>
      </c>
      <c r="I104" s="11">
        <f t="shared" si="9"/>
        <v>1482000000</v>
      </c>
      <c r="J104" s="53">
        <f t="shared" si="10"/>
        <v>1482000000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494</v>
      </c>
      <c r="H105" s="36">
        <f t="shared" si="8"/>
        <v>1</v>
      </c>
      <c r="I105" s="11">
        <f t="shared" si="9"/>
        <v>552160000</v>
      </c>
      <c r="J105" s="53">
        <f t="shared" si="10"/>
        <v>552160000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494</v>
      </c>
      <c r="H106" s="36">
        <f t="shared" si="8"/>
        <v>0</v>
      </c>
      <c r="I106" s="11">
        <f t="shared" si="9"/>
        <v>-1482000000</v>
      </c>
      <c r="J106" s="53">
        <f t="shared" si="10"/>
        <v>0</v>
      </c>
      <c r="K106" s="53">
        <f t="shared" si="11"/>
        <v>-1482000000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485</v>
      </c>
      <c r="H107" s="36">
        <f t="shared" si="8"/>
        <v>1</v>
      </c>
      <c r="I107" s="11">
        <f t="shared" si="9"/>
        <v>43799096</v>
      </c>
      <c r="J107" s="53">
        <f t="shared" si="10"/>
        <v>36355660</v>
      </c>
      <c r="K107" s="53">
        <f t="shared" si="11"/>
        <v>7443436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483</v>
      </c>
      <c r="H108" s="36">
        <f t="shared" si="8"/>
        <v>0</v>
      </c>
      <c r="I108" s="11">
        <f t="shared" si="9"/>
        <v>-821438100</v>
      </c>
      <c r="J108" s="53">
        <f t="shared" si="10"/>
        <v>0</v>
      </c>
      <c r="K108" s="53">
        <f t="shared" si="11"/>
        <v>-821438100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479</v>
      </c>
      <c r="H109" s="36">
        <f t="shared" si="8"/>
        <v>0</v>
      </c>
      <c r="I109" s="11">
        <f t="shared" si="9"/>
        <v>-479239500</v>
      </c>
      <c r="J109" s="53">
        <f t="shared" si="10"/>
        <v>0</v>
      </c>
      <c r="K109" s="53">
        <f t="shared" si="11"/>
        <v>-479239500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476</v>
      </c>
      <c r="H110" s="36">
        <f t="shared" si="8"/>
        <v>1</v>
      </c>
      <c r="I110" s="11">
        <f t="shared" si="9"/>
        <v>9500000000</v>
      </c>
      <c r="J110" s="53">
        <f t="shared" si="10"/>
        <v>0</v>
      </c>
      <c r="K110" s="53">
        <f t="shared" si="11"/>
        <v>9500000000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456</v>
      </c>
      <c r="H111" s="36">
        <f t="shared" si="8"/>
        <v>1</v>
      </c>
      <c r="I111" s="11">
        <f t="shared" si="9"/>
        <v>79478490</v>
      </c>
      <c r="J111" s="53">
        <f t="shared" si="10"/>
        <v>39750165</v>
      </c>
      <c r="K111" s="53">
        <f t="shared" si="11"/>
        <v>39728325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440</v>
      </c>
      <c r="H112" s="36">
        <f t="shared" si="8"/>
        <v>0</v>
      </c>
      <c r="I112" s="11">
        <f t="shared" si="9"/>
        <v>-12496000000</v>
      </c>
      <c r="J112" s="53">
        <f t="shared" si="10"/>
        <v>0</v>
      </c>
      <c r="K112" s="53">
        <f t="shared" si="11"/>
        <v>-12496000000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425</v>
      </c>
      <c r="H113" s="36">
        <f t="shared" si="8"/>
        <v>1</v>
      </c>
      <c r="I113" s="11">
        <f t="shared" si="9"/>
        <v>69128960</v>
      </c>
      <c r="J113" s="53">
        <f t="shared" si="10"/>
        <v>51944664</v>
      </c>
      <c r="K113" s="53">
        <f t="shared" si="11"/>
        <v>17184296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425</v>
      </c>
      <c r="H114" s="36">
        <f t="shared" si="8"/>
        <v>0</v>
      </c>
      <c r="I114" s="11">
        <f t="shared" si="9"/>
        <v>-2422500</v>
      </c>
      <c r="J114" s="53">
        <f t="shared" si="10"/>
        <v>-1062500</v>
      </c>
      <c r="K114" s="53">
        <f t="shared" si="11"/>
        <v>-1360000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412</v>
      </c>
      <c r="H115" s="36">
        <f t="shared" si="8"/>
        <v>0</v>
      </c>
      <c r="I115" s="11">
        <f t="shared" si="9"/>
        <v>0</v>
      </c>
      <c r="J115" s="53">
        <f t="shared" si="10"/>
        <v>206000000</v>
      </c>
      <c r="K115" s="53">
        <f t="shared" si="11"/>
        <v>-206000000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404</v>
      </c>
      <c r="H116" s="36">
        <f t="shared" si="8"/>
        <v>0</v>
      </c>
      <c r="I116" s="11">
        <f t="shared" si="9"/>
        <v>-64640000</v>
      </c>
      <c r="J116" s="53">
        <f t="shared" si="10"/>
        <v>0</v>
      </c>
      <c r="K116" s="53">
        <f t="shared" si="11"/>
        <v>-64640000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395</v>
      </c>
      <c r="H117" s="36">
        <f t="shared" si="8"/>
        <v>1</v>
      </c>
      <c r="I117" s="11">
        <f t="shared" si="9"/>
        <v>583120</v>
      </c>
      <c r="J117" s="53">
        <f t="shared" si="10"/>
        <v>42134754</v>
      </c>
      <c r="K117" s="53">
        <f t="shared" si="11"/>
        <v>-41551634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373</v>
      </c>
      <c r="H118" s="36">
        <f t="shared" si="8"/>
        <v>1</v>
      </c>
      <c r="I118" s="11">
        <f t="shared" si="9"/>
        <v>14656614000</v>
      </c>
      <c r="J118" s="53">
        <f t="shared" si="10"/>
        <v>0</v>
      </c>
      <c r="K118" s="53">
        <f t="shared" si="11"/>
        <v>14656614000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364</v>
      </c>
      <c r="H119" s="36">
        <f t="shared" si="8"/>
        <v>1</v>
      </c>
      <c r="I119" s="11">
        <f t="shared" si="9"/>
        <v>34674123</v>
      </c>
      <c r="J119" s="53">
        <f t="shared" si="10"/>
        <v>39949602</v>
      </c>
      <c r="K119" s="53">
        <f t="shared" si="11"/>
        <v>-5275479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360</v>
      </c>
      <c r="H120" s="11">
        <f t="shared" si="8"/>
        <v>1</v>
      </c>
      <c r="I120" s="11">
        <f t="shared" ref="I120:I176" si="13">B120*(G120-H120)</f>
        <v>718000000</v>
      </c>
      <c r="J120" s="11">
        <f t="shared" si="10"/>
        <v>0</v>
      </c>
      <c r="K120" s="11">
        <f t="shared" si="11"/>
        <v>718000000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334</v>
      </c>
      <c r="H121" s="11">
        <f t="shared" si="8"/>
        <v>1</v>
      </c>
      <c r="I121" s="11">
        <f t="shared" si="13"/>
        <v>865800000</v>
      </c>
      <c r="J121" s="11">
        <f t="shared" si="10"/>
        <v>0</v>
      </c>
      <c r="K121" s="11">
        <f t="shared" si="11"/>
        <v>865800000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333</v>
      </c>
      <c r="H122" s="11">
        <f t="shared" si="8"/>
        <v>1</v>
      </c>
      <c r="I122" s="11">
        <f t="shared" si="13"/>
        <v>127670932</v>
      </c>
      <c r="J122" s="11">
        <f t="shared" si="10"/>
        <v>36821456</v>
      </c>
      <c r="K122" s="11">
        <f t="shared" si="11"/>
        <v>90849476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332</v>
      </c>
      <c r="H123" s="11">
        <f t="shared" si="8"/>
        <v>0</v>
      </c>
      <c r="I123" s="11">
        <f t="shared" si="13"/>
        <v>0</v>
      </c>
      <c r="J123" s="11">
        <f t="shared" si="10"/>
        <v>265600000</v>
      </c>
      <c r="K123" s="11">
        <f t="shared" si="11"/>
        <v>-265600000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318</v>
      </c>
      <c r="H124" s="11">
        <f t="shared" si="8"/>
        <v>0</v>
      </c>
      <c r="I124" s="11">
        <f t="shared" si="13"/>
        <v>-954000000</v>
      </c>
      <c r="J124" s="11">
        <f t="shared" si="10"/>
        <v>0</v>
      </c>
      <c r="K124" s="11">
        <f t="shared" si="11"/>
        <v>-954000000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303</v>
      </c>
      <c r="H125" s="11">
        <f t="shared" si="8"/>
        <v>1</v>
      </c>
      <c r="I125" s="11">
        <f t="shared" si="13"/>
        <v>121014420</v>
      </c>
      <c r="J125" s="11">
        <f t="shared" si="10"/>
        <v>35900250</v>
      </c>
      <c r="K125" s="11">
        <f t="shared" si="11"/>
        <v>85114170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303</v>
      </c>
      <c r="H126" s="11">
        <f t="shared" si="8"/>
        <v>1</v>
      </c>
      <c r="I126" s="11">
        <f t="shared" si="13"/>
        <v>12684000000</v>
      </c>
      <c r="J126" s="11">
        <f t="shared" si="10"/>
        <v>0</v>
      </c>
      <c r="K126" s="11">
        <f t="shared" si="11"/>
        <v>12684000000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278</v>
      </c>
      <c r="H127" s="11">
        <f t="shared" si="8"/>
        <v>0</v>
      </c>
      <c r="I127" s="11">
        <f t="shared" si="13"/>
        <v>-1390000</v>
      </c>
      <c r="J127" s="11">
        <f t="shared" si="10"/>
        <v>0</v>
      </c>
      <c r="K127" s="11">
        <f t="shared" si="11"/>
        <v>-1390000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272</v>
      </c>
      <c r="H128" s="11">
        <f t="shared" si="8"/>
        <v>1</v>
      </c>
      <c r="I128" s="11">
        <f t="shared" si="13"/>
        <v>209042354</v>
      </c>
      <c r="J128" s="11">
        <f t="shared" si="10"/>
        <v>32708887</v>
      </c>
      <c r="K128" s="11">
        <f t="shared" si="11"/>
        <v>176333467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269</v>
      </c>
      <c r="H129" s="11">
        <f t="shared" si="8"/>
        <v>1</v>
      </c>
      <c r="I129" s="11">
        <f t="shared" si="13"/>
        <v>670000000</v>
      </c>
      <c r="J129" s="11">
        <f t="shared" si="10"/>
        <v>0</v>
      </c>
      <c r="K129" s="11">
        <f t="shared" si="11"/>
        <v>670000000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255</v>
      </c>
      <c r="H130" s="11">
        <f t="shared" si="8"/>
        <v>0</v>
      </c>
      <c r="I130" s="11">
        <f t="shared" si="13"/>
        <v>-255000000</v>
      </c>
      <c r="J130" s="11">
        <f t="shared" si="10"/>
        <v>-255000000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250</v>
      </c>
      <c r="H131" s="11">
        <f t="shared" si="8"/>
        <v>0</v>
      </c>
      <c r="I131" s="11">
        <f t="shared" si="13"/>
        <v>-12500000000</v>
      </c>
      <c r="J131" s="11">
        <f t="shared" si="10"/>
        <v>0</v>
      </c>
      <c r="K131" s="11">
        <f t="shared" si="11"/>
        <v>-12500000000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242</v>
      </c>
      <c r="H132" s="11">
        <f t="shared" ref="H132:H176" si="15">IF(B132&gt;0,1,0)</f>
        <v>1</v>
      </c>
      <c r="I132" s="11">
        <f t="shared" si="13"/>
        <v>148043167</v>
      </c>
      <c r="J132" s="11">
        <f t="shared" ref="J132:J176" si="16">C132*(G132-H132)</f>
        <v>25539011</v>
      </c>
      <c r="K132" s="11">
        <f t="shared" ref="K132:K176" si="17">D132*(G132-H132)</f>
        <v>122504156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238</v>
      </c>
      <c r="H133" s="11">
        <f t="shared" si="15"/>
        <v>0</v>
      </c>
      <c r="I133" s="11">
        <f t="shared" si="13"/>
        <v>-288146600</v>
      </c>
      <c r="J133" s="11">
        <f t="shared" si="16"/>
        <v>0</v>
      </c>
      <c r="K133" s="11">
        <f t="shared" si="17"/>
        <v>-288146600</v>
      </c>
    </row>
    <row r="134" spans="1:13">
      <c r="A134" s="11" t="s">
        <v>761</v>
      </c>
      <c r="B134" s="18">
        <v>-65000</v>
      </c>
      <c r="C134" s="18">
        <v>0</v>
      </c>
      <c r="D134" s="18">
        <f t="shared" si="12"/>
        <v>-65000</v>
      </c>
      <c r="E134" s="11" t="s">
        <v>764</v>
      </c>
      <c r="F134" s="11">
        <v>0</v>
      </c>
      <c r="G134" s="36">
        <f t="shared" si="14"/>
        <v>229</v>
      </c>
      <c r="H134" s="11">
        <f t="shared" si="15"/>
        <v>0</v>
      </c>
      <c r="I134" s="11">
        <f t="shared" si="13"/>
        <v>-14885000</v>
      </c>
      <c r="J134" s="11">
        <f t="shared" si="16"/>
        <v>0</v>
      </c>
      <c r="K134" s="11">
        <f t="shared" si="17"/>
        <v>-14885000</v>
      </c>
    </row>
    <row r="135" spans="1:13">
      <c r="A135" s="11" t="s">
        <v>761</v>
      </c>
      <c r="B135" s="18">
        <v>-32300</v>
      </c>
      <c r="C135" s="18">
        <v>0</v>
      </c>
      <c r="D135" s="18">
        <f t="shared" si="12"/>
        <v>-32300</v>
      </c>
      <c r="E135" s="11" t="s">
        <v>765</v>
      </c>
      <c r="F135" s="11">
        <v>8</v>
      </c>
      <c r="G135" s="36">
        <f t="shared" si="14"/>
        <v>229</v>
      </c>
      <c r="H135" s="11">
        <f t="shared" si="15"/>
        <v>0</v>
      </c>
      <c r="I135" s="11">
        <f t="shared" si="13"/>
        <v>-7396700</v>
      </c>
      <c r="J135" s="11">
        <f t="shared" si="16"/>
        <v>0</v>
      </c>
      <c r="K135" s="11">
        <f t="shared" si="17"/>
        <v>-7396700</v>
      </c>
    </row>
    <row r="136" spans="1:13">
      <c r="A136" s="11" t="s">
        <v>772</v>
      </c>
      <c r="B136" s="18">
        <v>-1000000</v>
      </c>
      <c r="C136" s="18">
        <v>-1000000</v>
      </c>
      <c r="D136" s="18">
        <f t="shared" si="12"/>
        <v>0</v>
      </c>
      <c r="E136" s="11" t="s">
        <v>773</v>
      </c>
      <c r="F136" s="11">
        <v>9</v>
      </c>
      <c r="G136" s="36">
        <f t="shared" si="14"/>
        <v>221</v>
      </c>
      <c r="H136" s="11">
        <f t="shared" si="15"/>
        <v>0</v>
      </c>
      <c r="I136" s="11">
        <f t="shared" si="13"/>
        <v>-221000000</v>
      </c>
      <c r="J136" s="11">
        <f t="shared" si="16"/>
        <v>-221000000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212</v>
      </c>
      <c r="H137" s="11">
        <f t="shared" si="15"/>
        <v>1</v>
      </c>
      <c r="I137" s="11">
        <f t="shared" si="13"/>
        <v>61374203</v>
      </c>
      <c r="J137" s="11">
        <f t="shared" si="16"/>
        <v>20542749</v>
      </c>
      <c r="K137" s="11">
        <f t="shared" si="17"/>
        <v>40831454</v>
      </c>
    </row>
    <row r="138" spans="1:13">
      <c r="A138" s="11" t="s">
        <v>799</v>
      </c>
      <c r="B138" s="18">
        <v>-1000500</v>
      </c>
      <c r="C138" s="18">
        <v>-1000500</v>
      </c>
      <c r="D138" s="18">
        <f t="shared" si="12"/>
        <v>0</v>
      </c>
      <c r="E138" s="11" t="s">
        <v>800</v>
      </c>
      <c r="F138" s="11">
        <v>12</v>
      </c>
      <c r="G138" s="36">
        <f t="shared" si="14"/>
        <v>195</v>
      </c>
      <c r="H138" s="11">
        <f t="shared" si="15"/>
        <v>0</v>
      </c>
      <c r="I138" s="11">
        <f t="shared" si="13"/>
        <v>-195097500</v>
      </c>
      <c r="J138" s="11">
        <f t="shared" si="16"/>
        <v>-195097500</v>
      </c>
      <c r="K138" s="11">
        <f t="shared" si="17"/>
        <v>0</v>
      </c>
    </row>
    <row r="139" spans="1:13">
      <c r="A139" s="11" t="s">
        <v>814</v>
      </c>
      <c r="B139" s="18">
        <v>282240</v>
      </c>
      <c r="C139" s="18">
        <v>88807</v>
      </c>
      <c r="D139" s="18">
        <f t="shared" si="12"/>
        <v>193433</v>
      </c>
      <c r="E139" s="11" t="s">
        <v>817</v>
      </c>
      <c r="F139" s="11">
        <v>3</v>
      </c>
      <c r="G139" s="36">
        <f t="shared" si="14"/>
        <v>183</v>
      </c>
      <c r="H139" s="11">
        <f t="shared" si="15"/>
        <v>1</v>
      </c>
      <c r="I139" s="11">
        <f t="shared" si="13"/>
        <v>51367680</v>
      </c>
      <c r="J139" s="11">
        <f t="shared" si="16"/>
        <v>16162874</v>
      </c>
      <c r="K139" s="11">
        <f t="shared" si="17"/>
        <v>35204806</v>
      </c>
    </row>
    <row r="140" spans="1:13">
      <c r="A140" s="11" t="s">
        <v>819</v>
      </c>
      <c r="B140" s="18">
        <v>1500000</v>
      </c>
      <c r="C140" s="18">
        <v>0</v>
      </c>
      <c r="D140" s="18">
        <f t="shared" si="12"/>
        <v>1500000</v>
      </c>
      <c r="E140" s="11" t="s">
        <v>820</v>
      </c>
      <c r="F140" s="11">
        <v>13</v>
      </c>
      <c r="G140" s="36">
        <f t="shared" si="14"/>
        <v>180</v>
      </c>
      <c r="H140" s="11">
        <f t="shared" si="15"/>
        <v>1</v>
      </c>
      <c r="I140" s="11">
        <f t="shared" si="13"/>
        <v>268500000</v>
      </c>
      <c r="J140" s="11">
        <f t="shared" si="16"/>
        <v>0</v>
      </c>
      <c r="K140" s="11">
        <f t="shared" si="17"/>
        <v>268500000</v>
      </c>
    </row>
    <row r="141" spans="1:13">
      <c r="A141" s="11" t="s">
        <v>840</v>
      </c>
      <c r="B141" s="18">
        <v>0</v>
      </c>
      <c r="C141" s="18">
        <v>-1000000</v>
      </c>
      <c r="D141" s="18">
        <f t="shared" si="12"/>
        <v>1000000</v>
      </c>
      <c r="E141" s="11" t="s">
        <v>839</v>
      </c>
      <c r="F141" s="11">
        <v>14</v>
      </c>
      <c r="G141" s="36">
        <f t="shared" si="14"/>
        <v>167</v>
      </c>
      <c r="H141" s="11">
        <f t="shared" si="15"/>
        <v>0</v>
      </c>
      <c r="I141" s="11">
        <f t="shared" si="13"/>
        <v>0</v>
      </c>
      <c r="J141" s="11">
        <f t="shared" si="16"/>
        <v>-167000000</v>
      </c>
      <c r="K141" s="11">
        <f t="shared" si="17"/>
        <v>167000000</v>
      </c>
    </row>
    <row r="142" spans="1:13">
      <c r="A142" s="11" t="s">
        <v>853</v>
      </c>
      <c r="B142" s="18">
        <v>290893</v>
      </c>
      <c r="C142" s="18">
        <v>81022</v>
      </c>
      <c r="D142" s="18">
        <f t="shared" si="12"/>
        <v>209871</v>
      </c>
      <c r="E142" s="11" t="s">
        <v>858</v>
      </c>
      <c r="F142" s="11">
        <v>20</v>
      </c>
      <c r="G142" s="36">
        <f t="shared" si="14"/>
        <v>153</v>
      </c>
      <c r="H142" s="11">
        <f t="shared" si="15"/>
        <v>1</v>
      </c>
      <c r="I142" s="11">
        <f t="shared" si="13"/>
        <v>44215736</v>
      </c>
      <c r="J142" s="11">
        <f t="shared" si="16"/>
        <v>12315344</v>
      </c>
      <c r="K142" s="11">
        <f t="shared" si="17"/>
        <v>31900392</v>
      </c>
    </row>
    <row r="143" spans="1:13">
      <c r="A143" s="11" t="s">
        <v>881</v>
      </c>
      <c r="B143" s="18">
        <v>0</v>
      </c>
      <c r="C143" s="18">
        <v>-1000000</v>
      </c>
      <c r="D143" s="18">
        <f t="shared" si="12"/>
        <v>1000000</v>
      </c>
      <c r="E143" s="11" t="s">
        <v>885</v>
      </c>
      <c r="F143" s="11">
        <v>10</v>
      </c>
      <c r="G143" s="36">
        <f t="shared" si="14"/>
        <v>133</v>
      </c>
      <c r="H143" s="11">
        <f t="shared" si="15"/>
        <v>0</v>
      </c>
      <c r="I143" s="11">
        <f t="shared" si="13"/>
        <v>0</v>
      </c>
      <c r="J143" s="11">
        <f t="shared" si="16"/>
        <v>-133000000</v>
      </c>
      <c r="K143" s="11">
        <f t="shared" si="17"/>
        <v>133000000</v>
      </c>
      <c r="M143" t="s">
        <v>25</v>
      </c>
    </row>
    <row r="144" spans="1:13">
      <c r="A144" s="11" t="s">
        <v>889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123</v>
      </c>
      <c r="H144" s="11">
        <f t="shared" si="15"/>
        <v>1</v>
      </c>
      <c r="I144" s="11">
        <f t="shared" si="13"/>
        <v>35971944</v>
      </c>
      <c r="J144" s="11">
        <f t="shared" si="16"/>
        <v>9108154</v>
      </c>
      <c r="K144" s="11">
        <f t="shared" si="17"/>
        <v>26863790</v>
      </c>
    </row>
    <row r="145" spans="1:11">
      <c r="A145" s="11" t="s">
        <v>914</v>
      </c>
      <c r="B145" s="18">
        <v>-10000</v>
      </c>
      <c r="C145" s="18">
        <v>-5000</v>
      </c>
      <c r="D145" s="18">
        <f t="shared" si="12"/>
        <v>-5000</v>
      </c>
      <c r="E145" s="74" t="s">
        <v>920</v>
      </c>
      <c r="F145" s="11">
        <v>5</v>
      </c>
      <c r="G145" s="36">
        <f t="shared" si="14"/>
        <v>108</v>
      </c>
      <c r="H145" s="11">
        <f t="shared" si="15"/>
        <v>0</v>
      </c>
      <c r="I145" s="11">
        <f t="shared" si="13"/>
        <v>-1080000</v>
      </c>
      <c r="J145" s="11">
        <f t="shared" si="16"/>
        <v>-540000</v>
      </c>
      <c r="K145" s="11">
        <f t="shared" si="17"/>
        <v>-540000</v>
      </c>
    </row>
    <row r="146" spans="1:11">
      <c r="A146" s="11" t="s">
        <v>900</v>
      </c>
      <c r="B146" s="18">
        <v>-1000500</v>
      </c>
      <c r="C146" s="18">
        <v>-1000500</v>
      </c>
      <c r="D146" s="18">
        <f t="shared" si="12"/>
        <v>0</v>
      </c>
      <c r="E146" s="11" t="s">
        <v>901</v>
      </c>
      <c r="F146" s="11">
        <v>6</v>
      </c>
      <c r="G146" s="36">
        <f t="shared" si="14"/>
        <v>103</v>
      </c>
      <c r="H146" s="11">
        <f t="shared" si="15"/>
        <v>0</v>
      </c>
      <c r="I146" s="11">
        <f t="shared" si="13"/>
        <v>-103051500</v>
      </c>
      <c r="J146" s="11">
        <f t="shared" si="16"/>
        <v>-103051500</v>
      </c>
      <c r="K146" s="11">
        <f t="shared" si="17"/>
        <v>0</v>
      </c>
    </row>
    <row r="147" spans="1:11">
      <c r="A147" s="11" t="s">
        <v>939</v>
      </c>
      <c r="B147" s="18">
        <v>-27000000</v>
      </c>
      <c r="C147" s="18">
        <v>0</v>
      </c>
      <c r="D147" s="18">
        <f t="shared" si="12"/>
        <v>-27000000</v>
      </c>
      <c r="E147" s="11" t="s">
        <v>1023</v>
      </c>
      <c r="F147" s="11">
        <v>3</v>
      </c>
      <c r="G147" s="36">
        <f t="shared" si="14"/>
        <v>97</v>
      </c>
      <c r="H147" s="11">
        <f t="shared" si="15"/>
        <v>0</v>
      </c>
      <c r="I147" s="11">
        <f t="shared" si="13"/>
        <v>-2619000000</v>
      </c>
      <c r="J147" s="11">
        <f t="shared" si="16"/>
        <v>0</v>
      </c>
      <c r="K147" s="11">
        <f t="shared" si="17"/>
        <v>-2619000000</v>
      </c>
    </row>
    <row r="148" spans="1:11">
      <c r="A148" s="11" t="s">
        <v>1048</v>
      </c>
      <c r="B148" s="18">
        <v>252436</v>
      </c>
      <c r="C148" s="18">
        <v>65510</v>
      </c>
      <c r="D148" s="18">
        <f t="shared" si="12"/>
        <v>186926</v>
      </c>
      <c r="E148" s="11" t="s">
        <v>1050</v>
      </c>
      <c r="F148" s="11">
        <v>8</v>
      </c>
      <c r="G148" s="36">
        <f t="shared" si="14"/>
        <v>94</v>
      </c>
      <c r="H148" s="11">
        <f t="shared" si="15"/>
        <v>1</v>
      </c>
      <c r="I148" s="11">
        <f t="shared" si="13"/>
        <v>23476548</v>
      </c>
      <c r="J148" s="11">
        <f t="shared" si="16"/>
        <v>6092430</v>
      </c>
      <c r="K148" s="11">
        <f t="shared" si="17"/>
        <v>17384118</v>
      </c>
    </row>
    <row r="149" spans="1:11">
      <c r="A149" s="11" t="s">
        <v>1087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1088</v>
      </c>
      <c r="F149" s="11">
        <v>7</v>
      </c>
      <c r="G149" s="36">
        <f t="shared" si="14"/>
        <v>86</v>
      </c>
      <c r="H149" s="11">
        <f t="shared" si="15"/>
        <v>1</v>
      </c>
      <c r="I149" s="11">
        <f t="shared" si="13"/>
        <v>4454000000</v>
      </c>
      <c r="J149" s="11">
        <f t="shared" si="16"/>
        <v>0</v>
      </c>
      <c r="K149" s="11">
        <f t="shared" si="17"/>
        <v>4454000000</v>
      </c>
    </row>
    <row r="150" spans="1:11">
      <c r="A150" s="11" t="s">
        <v>1094</v>
      </c>
      <c r="B150" s="18">
        <v>-52000000</v>
      </c>
      <c r="C150" s="18">
        <v>0</v>
      </c>
      <c r="D150" s="18">
        <f t="shared" si="18"/>
        <v>-52000000</v>
      </c>
      <c r="E150" s="11" t="s">
        <v>1097</v>
      </c>
      <c r="F150" s="11">
        <v>5</v>
      </c>
      <c r="G150" s="36">
        <f t="shared" si="14"/>
        <v>79</v>
      </c>
      <c r="H150" s="11">
        <f t="shared" si="15"/>
        <v>0</v>
      </c>
      <c r="I150" s="11">
        <f t="shared" si="13"/>
        <v>-4108000000</v>
      </c>
      <c r="J150" s="11">
        <f t="shared" si="16"/>
        <v>0</v>
      </c>
      <c r="K150" s="11">
        <f t="shared" si="17"/>
        <v>-4108000000</v>
      </c>
    </row>
    <row r="151" spans="1:11">
      <c r="A151" s="11" t="s">
        <v>1141</v>
      </c>
      <c r="B151" s="18">
        <v>-8000000</v>
      </c>
      <c r="C151" s="18">
        <v>-6772131</v>
      </c>
      <c r="D151" s="18">
        <f t="shared" si="18"/>
        <v>-1227869</v>
      </c>
      <c r="E151" s="11" t="s">
        <v>1129</v>
      </c>
      <c r="F151" s="11">
        <v>0</v>
      </c>
      <c r="G151" s="36">
        <f t="shared" si="14"/>
        <v>74</v>
      </c>
      <c r="H151" s="105">
        <f t="shared" si="15"/>
        <v>0</v>
      </c>
      <c r="I151" s="105">
        <f t="shared" si="13"/>
        <v>-592000000</v>
      </c>
      <c r="J151" s="105">
        <f t="shared" si="16"/>
        <v>-501137694</v>
      </c>
      <c r="K151" s="11">
        <f t="shared" si="17"/>
        <v>-90862306</v>
      </c>
    </row>
    <row r="152" spans="1:11">
      <c r="A152" s="11" t="s">
        <v>1141</v>
      </c>
      <c r="B152" s="18">
        <v>-31230</v>
      </c>
      <c r="C152" s="18">
        <v>0</v>
      </c>
      <c r="D152" s="18">
        <f t="shared" si="18"/>
        <v>-31230</v>
      </c>
      <c r="E152" s="11" t="s">
        <v>1142</v>
      </c>
      <c r="F152" s="11">
        <v>11</v>
      </c>
      <c r="G152" s="36">
        <f t="shared" si="14"/>
        <v>74</v>
      </c>
      <c r="H152" s="105">
        <f t="shared" si="15"/>
        <v>0</v>
      </c>
      <c r="I152" s="105">
        <f t="shared" si="13"/>
        <v>-2311020</v>
      </c>
      <c r="J152" s="105">
        <f t="shared" si="16"/>
        <v>0</v>
      </c>
      <c r="K152" s="105">
        <f t="shared" si="17"/>
        <v>-2311020</v>
      </c>
    </row>
    <row r="153" spans="1:11">
      <c r="A153" s="105" t="s">
        <v>1200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63</v>
      </c>
      <c r="H153" s="105">
        <f t="shared" si="15"/>
        <v>1</v>
      </c>
      <c r="I153" s="105">
        <f t="shared" si="13"/>
        <v>8375394</v>
      </c>
      <c r="J153" s="105">
        <f t="shared" si="16"/>
        <v>2550060</v>
      </c>
      <c r="K153" s="105">
        <f t="shared" si="17"/>
        <v>5825334</v>
      </c>
    </row>
    <row r="154" spans="1:11">
      <c r="A154" s="105" t="s">
        <v>1211</v>
      </c>
      <c r="B154" s="18">
        <v>6824082</v>
      </c>
      <c r="C154" s="18">
        <v>6824082</v>
      </c>
      <c r="D154" s="18">
        <f t="shared" si="18"/>
        <v>0</v>
      </c>
      <c r="E154" s="105" t="s">
        <v>1212</v>
      </c>
      <c r="F154" s="105">
        <v>5</v>
      </c>
      <c r="G154" s="36">
        <f t="shared" si="14"/>
        <v>60</v>
      </c>
      <c r="H154" s="105">
        <f t="shared" si="15"/>
        <v>1</v>
      </c>
      <c r="I154" s="105">
        <f t="shared" si="13"/>
        <v>402620838</v>
      </c>
      <c r="J154" s="105">
        <f t="shared" si="16"/>
        <v>402620838</v>
      </c>
      <c r="K154" s="105">
        <f t="shared" si="17"/>
        <v>0</v>
      </c>
    </row>
    <row r="155" spans="1:11">
      <c r="A155" s="105" t="s">
        <v>1230</v>
      </c>
      <c r="B155" s="18">
        <v>-200000</v>
      </c>
      <c r="C155" s="18">
        <v>0</v>
      </c>
      <c r="D155" s="18">
        <f t="shared" si="18"/>
        <v>-200000</v>
      </c>
      <c r="E155" s="105" t="s">
        <v>762</v>
      </c>
      <c r="F155" s="105">
        <v>0</v>
      </c>
      <c r="G155" s="36">
        <f t="shared" si="14"/>
        <v>55</v>
      </c>
      <c r="H155" s="105">
        <f t="shared" si="15"/>
        <v>0</v>
      </c>
      <c r="I155" s="105">
        <f t="shared" si="13"/>
        <v>-11000000</v>
      </c>
      <c r="J155" s="105">
        <f t="shared" si="16"/>
        <v>0</v>
      </c>
      <c r="K155" s="105">
        <f t="shared" si="17"/>
        <v>-11000000</v>
      </c>
    </row>
    <row r="156" spans="1:11">
      <c r="A156" s="105" t="s">
        <v>1230</v>
      </c>
      <c r="B156" s="18">
        <v>-247840</v>
      </c>
      <c r="C156" s="18">
        <v>0</v>
      </c>
      <c r="D156" s="18">
        <f t="shared" si="18"/>
        <v>-247840</v>
      </c>
      <c r="E156" s="105" t="s">
        <v>1232</v>
      </c>
      <c r="F156" s="105">
        <v>1</v>
      </c>
      <c r="G156" s="36">
        <f t="shared" si="14"/>
        <v>55</v>
      </c>
      <c r="H156" s="105">
        <f t="shared" si="15"/>
        <v>0</v>
      </c>
      <c r="I156" s="105">
        <f t="shared" si="13"/>
        <v>-13631200</v>
      </c>
      <c r="J156" s="105">
        <f t="shared" si="16"/>
        <v>0</v>
      </c>
      <c r="K156" s="105">
        <f t="shared" si="17"/>
        <v>-13631200</v>
      </c>
    </row>
    <row r="157" spans="1:11">
      <c r="A157" s="105" t="s">
        <v>1236</v>
      </c>
      <c r="B157" s="18">
        <v>-162340</v>
      </c>
      <c r="C157" s="18">
        <v>0</v>
      </c>
      <c r="D157" s="18">
        <f t="shared" si="18"/>
        <v>-162340</v>
      </c>
      <c r="E157" s="105" t="s">
        <v>1237</v>
      </c>
      <c r="F157" s="105">
        <v>0</v>
      </c>
      <c r="G157" s="36">
        <f t="shared" si="14"/>
        <v>54</v>
      </c>
      <c r="H157" s="105">
        <f t="shared" si="15"/>
        <v>0</v>
      </c>
      <c r="I157" s="105">
        <f t="shared" si="13"/>
        <v>-8766360</v>
      </c>
      <c r="J157" s="105">
        <f t="shared" si="16"/>
        <v>0</v>
      </c>
      <c r="K157" s="105">
        <f t="shared" si="17"/>
        <v>-8766360</v>
      </c>
    </row>
    <row r="158" spans="1:11">
      <c r="A158" s="105" t="s">
        <v>1236</v>
      </c>
      <c r="B158" s="18">
        <v>-3000900</v>
      </c>
      <c r="C158" s="18">
        <v>0</v>
      </c>
      <c r="D158" s="18">
        <f t="shared" si="18"/>
        <v>-3000900</v>
      </c>
      <c r="E158" s="105" t="s">
        <v>1238</v>
      </c>
      <c r="F158" s="105">
        <v>2</v>
      </c>
      <c r="G158" s="36">
        <f t="shared" si="14"/>
        <v>54</v>
      </c>
      <c r="H158" s="105">
        <f t="shared" si="15"/>
        <v>0</v>
      </c>
      <c r="I158" s="105">
        <f t="shared" si="13"/>
        <v>-162048600</v>
      </c>
      <c r="J158" s="105">
        <f t="shared" si="16"/>
        <v>0</v>
      </c>
      <c r="K158" s="105">
        <f t="shared" si="17"/>
        <v>-162048600</v>
      </c>
    </row>
    <row r="159" spans="1:11">
      <c r="A159" s="105" t="s">
        <v>1252</v>
      </c>
      <c r="B159" s="18">
        <v>-1000500</v>
      </c>
      <c r="C159" s="18">
        <v>0</v>
      </c>
      <c r="D159" s="18">
        <f t="shared" si="18"/>
        <v>-1000500</v>
      </c>
      <c r="E159" s="105" t="s">
        <v>1253</v>
      </c>
      <c r="F159" s="105">
        <v>4</v>
      </c>
      <c r="G159" s="36">
        <f t="shared" si="14"/>
        <v>52</v>
      </c>
      <c r="H159" s="105">
        <f t="shared" si="15"/>
        <v>0</v>
      </c>
      <c r="I159" s="105">
        <f t="shared" si="13"/>
        <v>-52026000</v>
      </c>
      <c r="J159" s="105">
        <f t="shared" si="16"/>
        <v>0</v>
      </c>
      <c r="K159" s="105">
        <f t="shared" si="17"/>
        <v>-52026000</v>
      </c>
    </row>
    <row r="160" spans="1:11">
      <c r="A160" s="105" t="s">
        <v>1264</v>
      </c>
      <c r="B160" s="18">
        <v>-100000</v>
      </c>
      <c r="C160" s="18">
        <v>0</v>
      </c>
      <c r="D160" s="18">
        <f t="shared" si="18"/>
        <v>-100000</v>
      </c>
      <c r="E160" s="105" t="s">
        <v>1265</v>
      </c>
      <c r="F160" s="105">
        <v>1</v>
      </c>
      <c r="G160" s="36">
        <f t="shared" si="14"/>
        <v>48</v>
      </c>
      <c r="H160" s="105">
        <f t="shared" si="15"/>
        <v>0</v>
      </c>
      <c r="I160" s="105">
        <f t="shared" si="13"/>
        <v>-4800000</v>
      </c>
      <c r="J160" s="105">
        <f t="shared" si="16"/>
        <v>0</v>
      </c>
      <c r="K160" s="105">
        <f t="shared" si="17"/>
        <v>-4800000</v>
      </c>
    </row>
    <row r="161" spans="1:13">
      <c r="A161" s="105" t="s">
        <v>1268</v>
      </c>
      <c r="B161" s="18">
        <v>-2000000</v>
      </c>
      <c r="C161" s="18">
        <v>0</v>
      </c>
      <c r="D161" s="18">
        <f t="shared" si="18"/>
        <v>-2000000</v>
      </c>
      <c r="E161" s="105" t="s">
        <v>1129</v>
      </c>
      <c r="F161" s="105">
        <v>0</v>
      </c>
      <c r="G161" s="36">
        <f t="shared" si="14"/>
        <v>47</v>
      </c>
      <c r="H161" s="105">
        <f t="shared" si="15"/>
        <v>0</v>
      </c>
      <c r="I161" s="105">
        <f t="shared" si="13"/>
        <v>-94000000</v>
      </c>
      <c r="J161" s="105">
        <f t="shared" si="16"/>
        <v>0</v>
      </c>
      <c r="K161" s="105">
        <f t="shared" si="17"/>
        <v>-94000000</v>
      </c>
    </row>
    <row r="162" spans="1:13">
      <c r="A162" s="105" t="s">
        <v>1268</v>
      </c>
      <c r="B162" s="18">
        <v>-1000500</v>
      </c>
      <c r="C162" s="18">
        <v>0</v>
      </c>
      <c r="D162" s="18">
        <f t="shared" si="18"/>
        <v>-1000500</v>
      </c>
      <c r="E162" s="105" t="s">
        <v>1276</v>
      </c>
      <c r="F162" s="105">
        <v>3</v>
      </c>
      <c r="G162" s="36">
        <f t="shared" si="14"/>
        <v>47</v>
      </c>
      <c r="H162" s="105">
        <f t="shared" si="15"/>
        <v>0</v>
      </c>
      <c r="I162" s="105">
        <f t="shared" si="13"/>
        <v>-47023500</v>
      </c>
      <c r="J162" s="105">
        <f t="shared" si="16"/>
        <v>0</v>
      </c>
      <c r="K162" s="105">
        <f t="shared" si="17"/>
        <v>-47023500</v>
      </c>
    </row>
    <row r="163" spans="1:13">
      <c r="A163" s="105" t="s">
        <v>1283</v>
      </c>
      <c r="B163" s="18">
        <v>-5000</v>
      </c>
      <c r="C163" s="18">
        <v>0</v>
      </c>
      <c r="D163" s="18">
        <f t="shared" si="18"/>
        <v>-5000</v>
      </c>
      <c r="E163" s="105" t="s">
        <v>1265</v>
      </c>
      <c r="F163" s="105">
        <v>10</v>
      </c>
      <c r="G163" s="36">
        <f t="shared" si="14"/>
        <v>44</v>
      </c>
      <c r="H163" s="105">
        <f t="shared" si="15"/>
        <v>0</v>
      </c>
      <c r="I163" s="105">
        <f t="shared" si="13"/>
        <v>-220000</v>
      </c>
      <c r="J163" s="105">
        <f t="shared" si="16"/>
        <v>0</v>
      </c>
      <c r="K163" s="105">
        <f t="shared" si="17"/>
        <v>-220000</v>
      </c>
    </row>
    <row r="164" spans="1:13">
      <c r="A164" s="105" t="s">
        <v>3726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34</v>
      </c>
      <c r="H164" s="105">
        <f t="shared" si="15"/>
        <v>1</v>
      </c>
      <c r="I164" s="105">
        <f t="shared" si="13"/>
        <v>99000000</v>
      </c>
      <c r="J164" s="105">
        <f t="shared" si="16"/>
        <v>0</v>
      </c>
      <c r="K164" s="105">
        <f t="shared" si="17"/>
        <v>99000000</v>
      </c>
    </row>
    <row r="165" spans="1:13">
      <c r="A165" s="105" t="s">
        <v>3730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33</v>
      </c>
      <c r="H165" s="105">
        <f t="shared" si="15"/>
        <v>1</v>
      </c>
      <c r="I165" s="105">
        <f t="shared" si="13"/>
        <v>96000000</v>
      </c>
      <c r="J165" s="105">
        <f t="shared" si="16"/>
        <v>0</v>
      </c>
      <c r="K165" s="105">
        <f t="shared" si="17"/>
        <v>96000000</v>
      </c>
    </row>
    <row r="166" spans="1:13">
      <c r="A166" s="105" t="s">
        <v>3732</v>
      </c>
      <c r="B166" s="18">
        <v>20314</v>
      </c>
      <c r="C166" s="18">
        <v>59842</v>
      </c>
      <c r="D166" s="18">
        <f t="shared" si="18"/>
        <v>-39528</v>
      </c>
      <c r="E166" s="105" t="s">
        <v>3735</v>
      </c>
      <c r="F166" s="105">
        <v>5</v>
      </c>
      <c r="G166" s="36">
        <f t="shared" si="14"/>
        <v>32</v>
      </c>
      <c r="H166" s="105">
        <f t="shared" si="15"/>
        <v>1</v>
      </c>
      <c r="I166" s="105">
        <f t="shared" si="13"/>
        <v>629734</v>
      </c>
      <c r="J166" s="105">
        <f t="shared" si="16"/>
        <v>1855102</v>
      </c>
      <c r="K166" s="105">
        <f t="shared" si="17"/>
        <v>-1225368</v>
      </c>
    </row>
    <row r="167" spans="1:13">
      <c r="A167" s="105" t="s">
        <v>3755</v>
      </c>
      <c r="B167" s="18">
        <v>-3000900</v>
      </c>
      <c r="C167" s="18">
        <v>0</v>
      </c>
      <c r="D167" s="18">
        <f t="shared" si="18"/>
        <v>-3000900</v>
      </c>
      <c r="E167" s="105" t="s">
        <v>3756</v>
      </c>
      <c r="F167" s="105">
        <v>18</v>
      </c>
      <c r="G167" s="36">
        <f t="shared" si="14"/>
        <v>27</v>
      </c>
      <c r="H167" s="105">
        <f t="shared" si="15"/>
        <v>0</v>
      </c>
      <c r="I167" s="105">
        <f t="shared" si="13"/>
        <v>-81024300</v>
      </c>
      <c r="J167" s="105">
        <f t="shared" si="16"/>
        <v>0</v>
      </c>
      <c r="K167" s="105">
        <f t="shared" si="17"/>
        <v>-81024300</v>
      </c>
    </row>
    <row r="168" spans="1:13">
      <c r="A168" s="105" t="s">
        <v>3835</v>
      </c>
      <c r="B168" s="18">
        <v>-3000900</v>
      </c>
      <c r="C168" s="18">
        <v>0</v>
      </c>
      <c r="D168" s="18">
        <f t="shared" si="18"/>
        <v>-3000900</v>
      </c>
      <c r="E168" s="105" t="s">
        <v>3836</v>
      </c>
      <c r="F168" s="105">
        <v>8</v>
      </c>
      <c r="G168" s="36">
        <f t="shared" si="14"/>
        <v>9</v>
      </c>
      <c r="H168" s="105">
        <f t="shared" si="15"/>
        <v>0</v>
      </c>
      <c r="I168" s="105">
        <f t="shared" si="13"/>
        <v>-27008100</v>
      </c>
      <c r="J168" s="105">
        <f t="shared" si="16"/>
        <v>0</v>
      </c>
      <c r="K168" s="105">
        <f t="shared" si="17"/>
        <v>-27008100</v>
      </c>
      <c r="M168" t="s">
        <v>25</v>
      </c>
    </row>
    <row r="169" spans="1:13">
      <c r="A169" s="105" t="s">
        <v>3871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1</v>
      </c>
      <c r="G169" s="36">
        <f t="shared" si="14"/>
        <v>1</v>
      </c>
      <c r="H169" s="105">
        <f t="shared" si="15"/>
        <v>1</v>
      </c>
      <c r="I169" s="105">
        <f t="shared" si="13"/>
        <v>0</v>
      </c>
      <c r="J169" s="105">
        <f t="shared" si="16"/>
        <v>0</v>
      </c>
      <c r="K169" s="105">
        <f t="shared" si="17"/>
        <v>0</v>
      </c>
    </row>
    <row r="170" spans="1:13">
      <c r="A170" s="105"/>
      <c r="B170" s="18"/>
      <c r="C170" s="18"/>
      <c r="D170" s="18"/>
      <c r="E170" s="105"/>
      <c r="F170" s="105"/>
      <c r="G170" s="36">
        <f t="shared" si="14"/>
        <v>0</v>
      </c>
      <c r="H170" s="105">
        <f t="shared" si="15"/>
        <v>0</v>
      </c>
      <c r="I170" s="105">
        <f t="shared" si="13"/>
        <v>0</v>
      </c>
      <c r="J170" s="105">
        <f t="shared" si="16"/>
        <v>0</v>
      </c>
      <c r="K170" s="105">
        <f t="shared" si="17"/>
        <v>0</v>
      </c>
    </row>
    <row r="171" spans="1:13">
      <c r="A171" s="105" t="s">
        <v>25</v>
      </c>
      <c r="B171" s="18"/>
      <c r="C171" s="18"/>
      <c r="D171" s="18"/>
      <c r="E171" s="105"/>
      <c r="F171" s="105"/>
      <c r="G171" s="36">
        <f t="shared" si="14"/>
        <v>0</v>
      </c>
      <c r="H171" s="105">
        <f t="shared" si="15"/>
        <v>0</v>
      </c>
      <c r="I171" s="105">
        <f t="shared" si="13"/>
        <v>0</v>
      </c>
      <c r="J171" s="105">
        <f t="shared" si="16"/>
        <v>0</v>
      </c>
      <c r="K171" s="105">
        <f t="shared" si="17"/>
        <v>0</v>
      </c>
    </row>
    <row r="172" spans="1:13">
      <c r="A172" s="105"/>
      <c r="B172" s="18"/>
      <c r="C172" s="18"/>
      <c r="D172" s="18"/>
      <c r="E172" s="105"/>
      <c r="F172" s="105"/>
      <c r="G172" s="36">
        <f t="shared" si="14"/>
        <v>0</v>
      </c>
      <c r="H172" s="105">
        <f t="shared" si="15"/>
        <v>0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61141</v>
      </c>
      <c r="C177" s="29">
        <f>SUM(C2:C175)</f>
        <v>7772762</v>
      </c>
      <c r="D177" s="29">
        <f>SUM(D2:D175)</f>
        <v>-7711621</v>
      </c>
      <c r="E177" s="11"/>
      <c r="F177" s="11"/>
      <c r="G177" s="11"/>
      <c r="H177" s="11"/>
      <c r="I177" s="29">
        <f>SUM(I2:I176)</f>
        <v>18757354211</v>
      </c>
      <c r="J177" s="29">
        <f>SUM(J2:J176)</f>
        <v>7341205085</v>
      </c>
      <c r="K177" s="29">
        <f>SUM(K2:K176)</f>
        <v>11416149126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23359096.153175592</v>
      </c>
      <c r="J180" s="29">
        <f>J177/G2</f>
        <v>9142223.0199252795</v>
      </c>
      <c r="K180" s="29">
        <f>K177/G2</f>
        <v>14216873.133250311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857</v>
      </c>
      <c r="D184" s="104">
        <f>D177-D151+D152</f>
        <v>-6514982</v>
      </c>
      <c r="G184" t="s">
        <v>25</v>
      </c>
      <c r="J184">
        <f>J177/I177*1448696</f>
        <v>566986.91735438374</v>
      </c>
      <c r="K184">
        <f>K177/I177*1448696</f>
        <v>881709.08264561614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-97300</v>
      </c>
      <c r="C5" s="18">
        <v>0</v>
      </c>
      <c r="D5" s="3">
        <f t="shared" si="0"/>
        <v>-97300</v>
      </c>
      <c r="E5" s="20" t="s">
        <v>766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-1000000</v>
      </c>
      <c r="C6" s="18">
        <v>-1000000</v>
      </c>
      <c r="D6" s="3">
        <f t="shared" si="0"/>
        <v>0</v>
      </c>
      <c r="E6" s="19" t="s">
        <v>773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776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767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769</v>
      </c>
      <c r="P34" t="s">
        <v>60</v>
      </c>
      <c r="Q34" t="s">
        <v>61</v>
      </c>
    </row>
    <row r="35" spans="4:17">
      <c r="D35" s="42">
        <v>-50000</v>
      </c>
      <c r="E35" s="41" t="s">
        <v>774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778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777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799</v>
      </c>
      <c r="B4" s="18">
        <v>-1000500</v>
      </c>
      <c r="C4" s="18">
        <v>-1000500</v>
      </c>
      <c r="D4" s="3">
        <f t="shared" si="0"/>
        <v>0</v>
      </c>
      <c r="E4" s="11" t="s">
        <v>800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814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783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793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801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802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819</v>
      </c>
      <c r="B3" s="18">
        <v>1500000</v>
      </c>
      <c r="C3" s="18">
        <v>0</v>
      </c>
      <c r="D3" s="43">
        <f t="shared" ref="D3:D22" si="0">B3-C3</f>
        <v>1500000</v>
      </c>
      <c r="E3" s="20" t="s">
        <v>820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838</v>
      </c>
      <c r="B4" s="18">
        <v>0</v>
      </c>
      <c r="C4" s="18">
        <v>-1000000</v>
      </c>
      <c r="D4" s="3">
        <f t="shared" si="0"/>
        <v>1000000</v>
      </c>
      <c r="E4" s="11" t="s">
        <v>839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853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827</v>
      </c>
      <c r="G31" s="9" t="s">
        <v>891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828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834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836</v>
      </c>
      <c r="P34" t="s">
        <v>60</v>
      </c>
      <c r="Q34" t="s">
        <v>61</v>
      </c>
    </row>
    <row r="35" spans="4:17">
      <c r="D35" s="42">
        <v>-80000</v>
      </c>
      <c r="E35" s="41" t="s">
        <v>837</v>
      </c>
    </row>
    <row r="36" spans="4:17">
      <c r="D36" s="42">
        <v>-10000</v>
      </c>
      <c r="E36" s="41" t="s">
        <v>847</v>
      </c>
    </row>
    <row r="37" spans="4:17">
      <c r="D37" s="7">
        <v>-180000</v>
      </c>
      <c r="E37" s="41" t="s">
        <v>852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473</v>
      </c>
      <c r="F2" s="11">
        <f>IF(B2&gt;0,1,0)</f>
        <v>1</v>
      </c>
      <c r="G2" s="11">
        <f>B2*(E2-F2)</f>
        <v>23600000</v>
      </c>
    </row>
    <row r="3" spans="1:7">
      <c r="A3" s="11" t="s">
        <v>471</v>
      </c>
      <c r="B3" s="3">
        <v>673</v>
      </c>
      <c r="C3" s="11" t="s">
        <v>919</v>
      </c>
      <c r="D3" s="11">
        <v>32</v>
      </c>
      <c r="E3" s="11">
        <f t="shared" ref="E3:E45" si="0">E4+D3</f>
        <v>428</v>
      </c>
      <c r="F3" s="11">
        <f t="shared" ref="F3:F84" si="1">IF(B3&gt;0,1,0)</f>
        <v>1</v>
      </c>
      <c r="G3" s="11">
        <f t="shared" ref="G3:G84" si="2">B3*(E3-F3)</f>
        <v>287371</v>
      </c>
    </row>
    <row r="4" spans="1:7">
      <c r="A4" s="11" t="s">
        <v>509</v>
      </c>
      <c r="B4" s="3">
        <v>503</v>
      </c>
      <c r="C4" s="11" t="s">
        <v>919</v>
      </c>
      <c r="D4" s="11">
        <v>31</v>
      </c>
      <c r="E4" s="11">
        <f t="shared" si="0"/>
        <v>396</v>
      </c>
      <c r="F4" s="11">
        <f t="shared" si="1"/>
        <v>1</v>
      </c>
      <c r="G4" s="11">
        <f t="shared" si="2"/>
        <v>198685</v>
      </c>
    </row>
    <row r="5" spans="1:7">
      <c r="A5" s="11" t="s">
        <v>550</v>
      </c>
      <c r="B5" s="3">
        <v>478</v>
      </c>
      <c r="C5" s="11" t="s">
        <v>919</v>
      </c>
      <c r="D5" s="11">
        <v>31</v>
      </c>
      <c r="E5" s="11">
        <f t="shared" si="0"/>
        <v>365</v>
      </c>
      <c r="F5" s="11">
        <f t="shared" si="1"/>
        <v>1</v>
      </c>
      <c r="G5" s="11">
        <f t="shared" si="2"/>
        <v>173992</v>
      </c>
    </row>
    <row r="6" spans="1:7">
      <c r="A6" s="11" t="s">
        <v>584</v>
      </c>
      <c r="B6" s="3">
        <v>482</v>
      </c>
      <c r="C6" s="11" t="s">
        <v>919</v>
      </c>
      <c r="D6" s="11">
        <v>31</v>
      </c>
      <c r="E6" s="11">
        <f t="shared" si="0"/>
        <v>334</v>
      </c>
      <c r="F6" s="11">
        <f t="shared" si="1"/>
        <v>1</v>
      </c>
      <c r="G6" s="11">
        <f t="shared" si="2"/>
        <v>160506</v>
      </c>
    </row>
    <row r="7" spans="1:7">
      <c r="A7" s="11" t="s">
        <v>627</v>
      </c>
      <c r="B7" s="3">
        <v>487</v>
      </c>
      <c r="C7" s="11" t="s">
        <v>919</v>
      </c>
      <c r="D7" s="11">
        <v>31</v>
      </c>
      <c r="E7" s="11">
        <f t="shared" si="0"/>
        <v>303</v>
      </c>
      <c r="F7" s="11">
        <f t="shared" si="1"/>
        <v>1</v>
      </c>
      <c r="G7" s="11">
        <f t="shared" si="2"/>
        <v>147074</v>
      </c>
    </row>
    <row r="8" spans="1:7">
      <c r="A8" s="11" t="s">
        <v>630</v>
      </c>
      <c r="B8" s="3">
        <v>491</v>
      </c>
      <c r="C8" s="11" t="s">
        <v>919</v>
      </c>
      <c r="D8" s="11">
        <v>31</v>
      </c>
      <c r="E8" s="11">
        <f t="shared" si="0"/>
        <v>272</v>
      </c>
      <c r="F8" s="11">
        <f t="shared" si="1"/>
        <v>1</v>
      </c>
      <c r="G8" s="11">
        <f t="shared" si="2"/>
        <v>133061</v>
      </c>
    </row>
    <row r="9" spans="1:7">
      <c r="A9" s="11" t="s">
        <v>631</v>
      </c>
      <c r="B9" s="3">
        <v>496</v>
      </c>
      <c r="C9" s="11" t="s">
        <v>919</v>
      </c>
      <c r="D9" s="11">
        <v>30</v>
      </c>
      <c r="E9" s="11">
        <f t="shared" si="0"/>
        <v>241</v>
      </c>
      <c r="F9" s="11">
        <f t="shared" si="1"/>
        <v>1</v>
      </c>
      <c r="G9" s="11">
        <f t="shared" si="2"/>
        <v>119040</v>
      </c>
    </row>
    <row r="10" spans="1:7">
      <c r="A10" s="11" t="s">
        <v>632</v>
      </c>
      <c r="B10" s="3">
        <v>440</v>
      </c>
      <c r="C10" s="11" t="s">
        <v>919</v>
      </c>
      <c r="D10" s="11">
        <v>30</v>
      </c>
      <c r="E10" s="11">
        <f t="shared" si="0"/>
        <v>211</v>
      </c>
      <c r="F10" s="11">
        <f t="shared" si="1"/>
        <v>1</v>
      </c>
      <c r="G10" s="11">
        <f t="shared" si="2"/>
        <v>92400</v>
      </c>
    </row>
    <row r="11" spans="1:7">
      <c r="A11" s="11" t="s">
        <v>633</v>
      </c>
      <c r="B11" s="3">
        <v>444</v>
      </c>
      <c r="C11" s="11" t="s">
        <v>919</v>
      </c>
      <c r="D11" s="11">
        <v>25</v>
      </c>
      <c r="E11" s="11">
        <f t="shared" si="0"/>
        <v>181</v>
      </c>
      <c r="F11" s="11">
        <f t="shared" si="1"/>
        <v>1</v>
      </c>
      <c r="G11" s="11">
        <f t="shared" si="2"/>
        <v>79920</v>
      </c>
    </row>
    <row r="12" spans="1:7">
      <c r="A12" s="11" t="s">
        <v>806</v>
      </c>
      <c r="B12" s="3">
        <v>-10000</v>
      </c>
      <c r="C12" s="11" t="s">
        <v>502</v>
      </c>
      <c r="D12" s="11">
        <v>4</v>
      </c>
      <c r="E12" s="11">
        <f t="shared" si="0"/>
        <v>156</v>
      </c>
      <c r="F12" s="11">
        <f t="shared" si="1"/>
        <v>0</v>
      </c>
      <c r="G12" s="11">
        <f t="shared" si="2"/>
        <v>-1560000</v>
      </c>
    </row>
    <row r="13" spans="1:7">
      <c r="A13" s="11" t="s">
        <v>903</v>
      </c>
      <c r="B13" s="3">
        <v>436</v>
      </c>
      <c r="C13" s="11" t="s">
        <v>816</v>
      </c>
      <c r="D13" s="11">
        <v>3</v>
      </c>
      <c r="E13" s="11">
        <f t="shared" si="0"/>
        <v>152</v>
      </c>
      <c r="F13" s="11">
        <f t="shared" si="1"/>
        <v>1</v>
      </c>
      <c r="G13" s="11">
        <f t="shared" si="2"/>
        <v>65836</v>
      </c>
    </row>
    <row r="14" spans="1:7">
      <c r="A14" s="11" t="s">
        <v>819</v>
      </c>
      <c r="B14" s="3">
        <v>1000000</v>
      </c>
      <c r="C14" s="11" t="s">
        <v>821</v>
      </c>
      <c r="D14" s="11">
        <v>3</v>
      </c>
      <c r="E14" s="11">
        <f t="shared" si="0"/>
        <v>149</v>
      </c>
      <c r="F14" s="11">
        <f t="shared" si="1"/>
        <v>1</v>
      </c>
      <c r="G14" s="11">
        <f t="shared" si="2"/>
        <v>148000000</v>
      </c>
    </row>
    <row r="15" spans="1:7">
      <c r="A15" s="11" t="s">
        <v>823</v>
      </c>
      <c r="B15" s="3">
        <v>-95000</v>
      </c>
      <c r="C15" s="11" t="s">
        <v>502</v>
      </c>
      <c r="D15" s="11">
        <v>0</v>
      </c>
      <c r="E15" s="11">
        <f t="shared" si="0"/>
        <v>146</v>
      </c>
      <c r="F15" s="11">
        <f t="shared" si="1"/>
        <v>0</v>
      </c>
      <c r="G15" s="11">
        <f t="shared" si="2"/>
        <v>-13870000</v>
      </c>
    </row>
    <row r="16" spans="1:7">
      <c r="A16" s="11" t="s">
        <v>823</v>
      </c>
      <c r="B16" s="3">
        <v>-70600</v>
      </c>
      <c r="C16" s="11" t="s">
        <v>824</v>
      </c>
      <c r="D16" s="11">
        <v>0</v>
      </c>
      <c r="E16" s="11">
        <f t="shared" si="0"/>
        <v>146</v>
      </c>
      <c r="F16" s="11">
        <f t="shared" si="1"/>
        <v>0</v>
      </c>
      <c r="G16" s="11">
        <f t="shared" si="2"/>
        <v>-10307600</v>
      </c>
    </row>
    <row r="17" spans="1:7">
      <c r="A17" s="11" t="s">
        <v>823</v>
      </c>
      <c r="B17" s="3">
        <v>-450030</v>
      </c>
      <c r="C17" s="11" t="s">
        <v>825</v>
      </c>
      <c r="D17" s="11">
        <v>2</v>
      </c>
      <c r="E17" s="11">
        <f t="shared" si="0"/>
        <v>146</v>
      </c>
      <c r="F17" s="11">
        <f t="shared" si="1"/>
        <v>0</v>
      </c>
      <c r="G17" s="11">
        <f t="shared" si="2"/>
        <v>-65704380</v>
      </c>
    </row>
    <row r="18" spans="1:7">
      <c r="A18" s="11" t="s">
        <v>826</v>
      </c>
      <c r="B18" s="3">
        <v>-109047</v>
      </c>
      <c r="C18" s="11" t="s">
        <v>505</v>
      </c>
      <c r="D18" s="11">
        <v>1</v>
      </c>
      <c r="E18" s="11">
        <f t="shared" si="0"/>
        <v>144</v>
      </c>
      <c r="F18" s="11">
        <f t="shared" si="1"/>
        <v>0</v>
      </c>
      <c r="G18" s="11">
        <f t="shared" si="2"/>
        <v>-15702768</v>
      </c>
    </row>
    <row r="19" spans="1:7">
      <c r="A19" s="11" t="s">
        <v>829</v>
      </c>
      <c r="B19" s="3">
        <v>-26000</v>
      </c>
      <c r="C19" s="11" t="s">
        <v>830</v>
      </c>
      <c r="D19" s="11">
        <v>3</v>
      </c>
      <c r="E19" s="11">
        <f t="shared" si="0"/>
        <v>143</v>
      </c>
      <c r="F19" s="11">
        <f t="shared" si="1"/>
        <v>0</v>
      </c>
      <c r="G19" s="11">
        <f t="shared" si="2"/>
        <v>-3718000</v>
      </c>
    </row>
    <row r="20" spans="1:7">
      <c r="A20" s="11" t="s">
        <v>833</v>
      </c>
      <c r="B20" s="3">
        <v>-80000</v>
      </c>
      <c r="C20" s="11" t="s">
        <v>502</v>
      </c>
      <c r="D20" s="11">
        <v>2</v>
      </c>
      <c r="E20" s="11">
        <f t="shared" si="0"/>
        <v>140</v>
      </c>
      <c r="F20" s="11">
        <f t="shared" si="1"/>
        <v>0</v>
      </c>
      <c r="G20" s="11">
        <f t="shared" si="2"/>
        <v>-11200000</v>
      </c>
    </row>
    <row r="21" spans="1:7">
      <c r="A21" s="11" t="s">
        <v>835</v>
      </c>
      <c r="B21" s="3">
        <v>-95000</v>
      </c>
      <c r="C21" s="11" t="s">
        <v>502</v>
      </c>
      <c r="D21" s="11">
        <v>2</v>
      </c>
      <c r="E21" s="11">
        <f t="shared" si="0"/>
        <v>138</v>
      </c>
      <c r="F21" s="11">
        <f t="shared" si="1"/>
        <v>0</v>
      </c>
      <c r="G21" s="11">
        <f t="shared" si="2"/>
        <v>-13110000</v>
      </c>
    </row>
    <row r="22" spans="1:7">
      <c r="A22" s="11" t="s">
        <v>838</v>
      </c>
      <c r="B22" s="3">
        <v>-15670</v>
      </c>
      <c r="C22" s="11" t="s">
        <v>655</v>
      </c>
      <c r="D22" s="11">
        <v>1</v>
      </c>
      <c r="E22" s="11">
        <f t="shared" si="0"/>
        <v>136</v>
      </c>
      <c r="F22" s="11">
        <f t="shared" si="1"/>
        <v>0</v>
      </c>
      <c r="G22" s="11">
        <f t="shared" si="2"/>
        <v>-2131120</v>
      </c>
    </row>
    <row r="23" spans="1:7">
      <c r="A23" s="11" t="s">
        <v>841</v>
      </c>
      <c r="B23" s="3">
        <v>-95500</v>
      </c>
      <c r="C23" s="11" t="s">
        <v>842</v>
      </c>
      <c r="D23" s="11">
        <v>1</v>
      </c>
      <c r="E23" s="11">
        <f t="shared" si="0"/>
        <v>135</v>
      </c>
      <c r="F23" s="11">
        <f t="shared" si="1"/>
        <v>0</v>
      </c>
      <c r="G23" s="11">
        <f t="shared" si="2"/>
        <v>-12892500</v>
      </c>
    </row>
    <row r="24" spans="1:7">
      <c r="A24" s="11" t="s">
        <v>843</v>
      </c>
      <c r="B24" s="3">
        <v>2000000</v>
      </c>
      <c r="C24" s="11" t="s">
        <v>844</v>
      </c>
      <c r="D24" s="11">
        <v>0</v>
      </c>
      <c r="E24" s="11">
        <f t="shared" si="0"/>
        <v>134</v>
      </c>
      <c r="F24" s="11">
        <f t="shared" si="1"/>
        <v>1</v>
      </c>
      <c r="G24" s="11">
        <f t="shared" si="2"/>
        <v>266000000</v>
      </c>
    </row>
    <row r="25" spans="1:7">
      <c r="A25" s="11" t="s">
        <v>843</v>
      </c>
      <c r="B25" s="3">
        <v>-131450</v>
      </c>
      <c r="C25" s="11" t="s">
        <v>846</v>
      </c>
      <c r="D25" s="11">
        <v>6</v>
      </c>
      <c r="E25" s="11">
        <f t="shared" si="0"/>
        <v>134</v>
      </c>
      <c r="F25" s="11">
        <f t="shared" si="1"/>
        <v>0</v>
      </c>
      <c r="G25" s="11">
        <f t="shared" si="2"/>
        <v>-17614300</v>
      </c>
    </row>
    <row r="26" spans="1:7">
      <c r="A26" s="11" t="s">
        <v>848</v>
      </c>
      <c r="B26" s="3">
        <v>-15120</v>
      </c>
      <c r="C26" s="11" t="s">
        <v>655</v>
      </c>
      <c r="D26" s="11">
        <v>2</v>
      </c>
      <c r="E26" s="11">
        <f t="shared" si="0"/>
        <v>128</v>
      </c>
      <c r="F26" s="11">
        <f t="shared" si="1"/>
        <v>0</v>
      </c>
      <c r="G26" s="11">
        <f t="shared" si="2"/>
        <v>-1935360</v>
      </c>
    </row>
    <row r="27" spans="1:7">
      <c r="A27" s="11" t="s">
        <v>849</v>
      </c>
      <c r="B27" s="3">
        <v>-200000</v>
      </c>
      <c r="C27" s="11" t="s">
        <v>502</v>
      </c>
      <c r="D27" s="11">
        <v>1</v>
      </c>
      <c r="E27" s="11">
        <f t="shared" si="0"/>
        <v>126</v>
      </c>
      <c r="F27" s="11">
        <f t="shared" si="1"/>
        <v>0</v>
      </c>
      <c r="G27" s="11">
        <f t="shared" si="2"/>
        <v>-25200000</v>
      </c>
    </row>
    <row r="28" spans="1:7">
      <c r="A28" s="11" t="s">
        <v>850</v>
      </c>
      <c r="B28" s="3">
        <v>-180500</v>
      </c>
      <c r="C28" s="11" t="s">
        <v>851</v>
      </c>
      <c r="D28" s="11">
        <v>3</v>
      </c>
      <c r="E28" s="11">
        <f t="shared" si="0"/>
        <v>125</v>
      </c>
      <c r="F28" s="11">
        <f t="shared" si="1"/>
        <v>0</v>
      </c>
      <c r="G28" s="11">
        <f t="shared" si="2"/>
        <v>-22562500</v>
      </c>
    </row>
    <row r="29" spans="1:7">
      <c r="A29" s="11" t="s">
        <v>853</v>
      </c>
      <c r="B29" s="35">
        <v>7117</v>
      </c>
      <c r="C29" s="11" t="s">
        <v>859</v>
      </c>
      <c r="D29" s="11">
        <v>4</v>
      </c>
      <c r="E29" s="11">
        <f t="shared" si="0"/>
        <v>122</v>
      </c>
      <c r="F29" s="11">
        <f t="shared" si="1"/>
        <v>1</v>
      </c>
      <c r="G29" s="11">
        <f t="shared" si="2"/>
        <v>861157</v>
      </c>
    </row>
    <row r="30" spans="1:7">
      <c r="A30" s="11" t="s">
        <v>867</v>
      </c>
      <c r="B30" s="3">
        <v>-10000</v>
      </c>
      <c r="C30" s="11" t="s">
        <v>502</v>
      </c>
      <c r="D30" s="11">
        <v>4</v>
      </c>
      <c r="E30" s="11">
        <f t="shared" si="0"/>
        <v>118</v>
      </c>
      <c r="F30" s="11">
        <f t="shared" si="1"/>
        <v>0</v>
      </c>
      <c r="G30" s="11">
        <f t="shared" si="2"/>
        <v>-1180000</v>
      </c>
    </row>
    <row r="31" spans="1:7">
      <c r="A31" s="11" t="s">
        <v>873</v>
      </c>
      <c r="B31" s="3">
        <v>-47053</v>
      </c>
      <c r="C31" s="11" t="s">
        <v>874</v>
      </c>
      <c r="D31" s="11">
        <v>6</v>
      </c>
      <c r="E31" s="11">
        <f t="shared" si="0"/>
        <v>114</v>
      </c>
      <c r="F31" s="11">
        <f t="shared" si="1"/>
        <v>0</v>
      </c>
      <c r="G31" s="11">
        <f t="shared" si="2"/>
        <v>-5364042</v>
      </c>
    </row>
    <row r="32" spans="1:7">
      <c r="A32" s="11" t="s">
        <v>875</v>
      </c>
      <c r="B32" s="3">
        <v>-33870</v>
      </c>
      <c r="C32" s="11" t="s">
        <v>876</v>
      </c>
      <c r="D32" s="11">
        <v>4</v>
      </c>
      <c r="E32" s="11">
        <f t="shared" si="0"/>
        <v>108</v>
      </c>
      <c r="F32" s="11">
        <f t="shared" si="1"/>
        <v>0</v>
      </c>
      <c r="G32" s="11">
        <f t="shared" si="2"/>
        <v>-3657960</v>
      </c>
    </row>
    <row r="33" spans="1:9">
      <c r="A33" s="11" t="s">
        <v>877</v>
      </c>
      <c r="B33" s="3">
        <v>-22000</v>
      </c>
      <c r="C33" s="11" t="s">
        <v>878</v>
      </c>
      <c r="D33" s="11">
        <v>0</v>
      </c>
      <c r="E33" s="11">
        <f t="shared" si="0"/>
        <v>104</v>
      </c>
      <c r="F33" s="11">
        <f t="shared" si="1"/>
        <v>0</v>
      </c>
      <c r="G33" s="11">
        <f t="shared" si="2"/>
        <v>-2288000</v>
      </c>
    </row>
    <row r="34" spans="1:9">
      <c r="A34" s="11" t="s">
        <v>877</v>
      </c>
      <c r="B34" s="3">
        <v>-250000</v>
      </c>
      <c r="C34" s="11" t="s">
        <v>879</v>
      </c>
      <c r="D34" s="11">
        <v>0</v>
      </c>
      <c r="E34" s="11">
        <f t="shared" si="0"/>
        <v>104</v>
      </c>
      <c r="F34" s="11">
        <f t="shared" si="1"/>
        <v>0</v>
      </c>
      <c r="G34" s="11">
        <f t="shared" si="2"/>
        <v>-26000000</v>
      </c>
    </row>
    <row r="35" spans="1:9">
      <c r="A35" s="11" t="s">
        <v>877</v>
      </c>
      <c r="B35" s="3">
        <v>-650500</v>
      </c>
      <c r="C35" s="11" t="s">
        <v>880</v>
      </c>
      <c r="D35" s="11">
        <v>2</v>
      </c>
      <c r="E35" s="11">
        <f t="shared" si="0"/>
        <v>104</v>
      </c>
      <c r="F35" s="11">
        <f t="shared" si="1"/>
        <v>0</v>
      </c>
      <c r="G35" s="11">
        <f t="shared" si="2"/>
        <v>-67652000</v>
      </c>
    </row>
    <row r="36" spans="1:9">
      <c r="A36" s="11" t="s">
        <v>881</v>
      </c>
      <c r="B36" s="3">
        <v>-200000</v>
      </c>
      <c r="C36" s="11" t="s">
        <v>502</v>
      </c>
      <c r="D36" s="11">
        <v>3</v>
      </c>
      <c r="E36" s="11">
        <f t="shared" si="0"/>
        <v>102</v>
      </c>
      <c r="F36" s="11">
        <f t="shared" si="1"/>
        <v>0</v>
      </c>
      <c r="G36" s="11">
        <f t="shared" si="2"/>
        <v>-20400000</v>
      </c>
    </row>
    <row r="37" spans="1:9">
      <c r="A37" s="11" t="s">
        <v>882</v>
      </c>
      <c r="B37" s="3">
        <v>-200000</v>
      </c>
      <c r="C37" s="11" t="s">
        <v>502</v>
      </c>
      <c r="D37" s="11">
        <v>0</v>
      </c>
      <c r="E37" s="11">
        <f t="shared" si="0"/>
        <v>99</v>
      </c>
      <c r="F37" s="11">
        <f t="shared" si="1"/>
        <v>0</v>
      </c>
      <c r="G37" s="11">
        <f t="shared" si="2"/>
        <v>-19800000</v>
      </c>
    </row>
    <row r="38" spans="1:9">
      <c r="A38" s="11" t="s">
        <v>904</v>
      </c>
      <c r="B38" s="3">
        <v>-26274</v>
      </c>
      <c r="C38" s="11" t="s">
        <v>61</v>
      </c>
      <c r="D38" s="11">
        <v>1</v>
      </c>
      <c r="E38" s="11">
        <f t="shared" si="0"/>
        <v>99</v>
      </c>
      <c r="F38" s="11">
        <f t="shared" si="1"/>
        <v>0</v>
      </c>
      <c r="G38" s="11">
        <f t="shared" si="2"/>
        <v>-2601126</v>
      </c>
    </row>
    <row r="39" spans="1:9">
      <c r="A39" s="11" t="s">
        <v>905</v>
      </c>
      <c r="B39" s="3">
        <v>-10070</v>
      </c>
      <c r="C39" s="11" t="s">
        <v>61</v>
      </c>
      <c r="D39" s="11">
        <v>1</v>
      </c>
      <c r="E39" s="11">
        <f t="shared" si="0"/>
        <v>98</v>
      </c>
      <c r="F39" s="11">
        <f t="shared" si="1"/>
        <v>0</v>
      </c>
      <c r="G39" s="11">
        <f t="shared" si="2"/>
        <v>-986860</v>
      </c>
    </row>
    <row r="40" spans="1:9">
      <c r="A40" s="11" t="s">
        <v>906</v>
      </c>
      <c r="B40" s="3">
        <v>-30000</v>
      </c>
      <c r="C40" s="11" t="s">
        <v>907</v>
      </c>
      <c r="D40" s="11">
        <v>5</v>
      </c>
      <c r="E40" s="11">
        <f t="shared" si="0"/>
        <v>97</v>
      </c>
      <c r="F40" s="11">
        <f t="shared" si="1"/>
        <v>0</v>
      </c>
      <c r="G40" s="11">
        <f t="shared" si="2"/>
        <v>-2910000</v>
      </c>
    </row>
    <row r="41" spans="1:9">
      <c r="A41" s="11" t="s">
        <v>889</v>
      </c>
      <c r="B41" s="3">
        <v>7481</v>
      </c>
      <c r="C41" s="11" t="s">
        <v>908</v>
      </c>
      <c r="D41" s="11">
        <v>1</v>
      </c>
      <c r="E41" s="11">
        <f t="shared" si="0"/>
        <v>92</v>
      </c>
      <c r="F41" s="11">
        <f t="shared" si="1"/>
        <v>1</v>
      </c>
      <c r="G41" s="11">
        <f t="shared" si="2"/>
        <v>680771</v>
      </c>
    </row>
    <row r="42" spans="1:9">
      <c r="A42" s="11" t="s">
        <v>892</v>
      </c>
      <c r="B42" s="3">
        <v>1000000</v>
      </c>
      <c r="C42" s="11" t="s">
        <v>893</v>
      </c>
      <c r="D42" s="11">
        <v>2</v>
      </c>
      <c r="E42" s="11">
        <f t="shared" si="0"/>
        <v>91</v>
      </c>
      <c r="F42" s="11">
        <f t="shared" si="1"/>
        <v>1</v>
      </c>
      <c r="G42" s="11">
        <f t="shared" si="2"/>
        <v>90000000</v>
      </c>
    </row>
    <row r="43" spans="1:9">
      <c r="A43" s="11" t="s">
        <v>909</v>
      </c>
      <c r="B43" s="3">
        <v>-39330</v>
      </c>
      <c r="C43" s="11" t="s">
        <v>895</v>
      </c>
      <c r="D43" s="11">
        <v>3</v>
      </c>
      <c r="E43" s="11">
        <f t="shared" si="0"/>
        <v>89</v>
      </c>
      <c r="F43" s="11">
        <f t="shared" si="1"/>
        <v>0</v>
      </c>
      <c r="G43" s="11">
        <f t="shared" si="2"/>
        <v>-3500370</v>
      </c>
    </row>
    <row r="44" spans="1:9">
      <c r="A44" s="11" t="s">
        <v>910</v>
      </c>
      <c r="B44" s="3">
        <v>-35080</v>
      </c>
      <c r="C44" s="11" t="s">
        <v>61</v>
      </c>
      <c r="D44" s="11">
        <v>3</v>
      </c>
      <c r="E44" s="11">
        <f t="shared" si="0"/>
        <v>86</v>
      </c>
      <c r="F44" s="11">
        <f t="shared" si="1"/>
        <v>0</v>
      </c>
      <c r="G44" s="11">
        <f t="shared" si="2"/>
        <v>-3016880</v>
      </c>
    </row>
    <row r="45" spans="1:9">
      <c r="A45" s="11" t="s">
        <v>894</v>
      </c>
      <c r="B45" s="3">
        <v>-200000</v>
      </c>
      <c r="C45" s="11" t="s">
        <v>502</v>
      </c>
      <c r="D45" s="11">
        <v>1</v>
      </c>
      <c r="E45" s="11">
        <f t="shared" si="0"/>
        <v>83</v>
      </c>
      <c r="F45" s="11">
        <f t="shared" si="1"/>
        <v>0</v>
      </c>
      <c r="G45" s="11">
        <f t="shared" si="2"/>
        <v>-16600000</v>
      </c>
    </row>
    <row r="46" spans="1:9">
      <c r="A46" s="11" t="s">
        <v>896</v>
      </c>
      <c r="B46" s="3">
        <v>-42370</v>
      </c>
      <c r="C46" s="11" t="s">
        <v>61</v>
      </c>
      <c r="D46" s="11">
        <v>1</v>
      </c>
      <c r="E46" s="11">
        <f>E47+D46</f>
        <v>82</v>
      </c>
      <c r="F46" s="11">
        <f t="shared" si="1"/>
        <v>0</v>
      </c>
      <c r="G46" s="11">
        <f t="shared" si="2"/>
        <v>-3474340</v>
      </c>
    </row>
    <row r="47" spans="1:9">
      <c r="A47" s="11" t="s">
        <v>911</v>
      </c>
      <c r="B47" s="3">
        <v>-42914</v>
      </c>
      <c r="C47" s="11" t="s">
        <v>61</v>
      </c>
      <c r="D47" s="11">
        <v>3</v>
      </c>
      <c r="E47" s="11">
        <f t="shared" ref="E47:E84" si="3">E48+D47</f>
        <v>81</v>
      </c>
      <c r="F47" s="11">
        <f t="shared" si="1"/>
        <v>0</v>
      </c>
      <c r="G47" s="11">
        <f t="shared" si="2"/>
        <v>-3476034</v>
      </c>
    </row>
    <row r="48" spans="1:9">
      <c r="A48" s="11" t="s">
        <v>912</v>
      </c>
      <c r="B48" s="3">
        <v>-83000</v>
      </c>
      <c r="C48" s="11" t="s">
        <v>913</v>
      </c>
      <c r="D48" s="11">
        <v>1</v>
      </c>
      <c r="E48" s="11">
        <f t="shared" si="3"/>
        <v>78</v>
      </c>
      <c r="F48" s="11">
        <f t="shared" si="1"/>
        <v>0</v>
      </c>
      <c r="G48" s="11">
        <f t="shared" si="2"/>
        <v>-6474000</v>
      </c>
      <c r="I48" t="s">
        <v>25</v>
      </c>
    </row>
    <row r="49" spans="1:7">
      <c r="A49" s="11" t="s">
        <v>914</v>
      </c>
      <c r="B49" s="3">
        <v>-95000</v>
      </c>
      <c r="C49" s="11" t="s">
        <v>502</v>
      </c>
      <c r="D49" s="11">
        <v>2</v>
      </c>
      <c r="E49" s="11">
        <f t="shared" si="3"/>
        <v>77</v>
      </c>
      <c r="F49" s="11">
        <f t="shared" si="1"/>
        <v>0</v>
      </c>
      <c r="G49" s="11">
        <f t="shared" si="2"/>
        <v>-7315000</v>
      </c>
    </row>
    <row r="50" spans="1:7">
      <c r="A50" s="11" t="s">
        <v>915</v>
      </c>
      <c r="B50" s="3">
        <v>-180000</v>
      </c>
      <c r="C50" s="11" t="s">
        <v>916</v>
      </c>
      <c r="D50" s="11">
        <v>0</v>
      </c>
      <c r="E50" s="11">
        <f t="shared" si="3"/>
        <v>75</v>
      </c>
      <c r="F50" s="11">
        <f t="shared" si="1"/>
        <v>0</v>
      </c>
      <c r="G50" s="11">
        <f t="shared" si="2"/>
        <v>-13500000</v>
      </c>
    </row>
    <row r="51" spans="1:7">
      <c r="A51" s="11" t="s">
        <v>917</v>
      </c>
      <c r="B51" s="3">
        <v>-95000</v>
      </c>
      <c r="C51" s="11" t="s">
        <v>502</v>
      </c>
      <c r="D51" s="11">
        <v>2</v>
      </c>
      <c r="E51" s="11">
        <f t="shared" si="3"/>
        <v>75</v>
      </c>
      <c r="F51" s="11">
        <f t="shared" si="1"/>
        <v>0</v>
      </c>
      <c r="G51" s="11">
        <f t="shared" si="2"/>
        <v>-7125000</v>
      </c>
    </row>
    <row r="52" spans="1:7">
      <c r="A52" s="11" t="s">
        <v>918</v>
      </c>
      <c r="B52" s="3">
        <v>-12780</v>
      </c>
      <c r="C52" s="11" t="s">
        <v>61</v>
      </c>
      <c r="D52" s="11">
        <v>1</v>
      </c>
      <c r="E52" s="11">
        <f t="shared" si="3"/>
        <v>73</v>
      </c>
      <c r="F52" s="11">
        <f t="shared" si="1"/>
        <v>0</v>
      </c>
      <c r="G52" s="11">
        <f t="shared" si="2"/>
        <v>-932940</v>
      </c>
    </row>
    <row r="53" spans="1:7">
      <c r="A53" s="11" t="s">
        <v>928</v>
      </c>
      <c r="B53" s="3">
        <v>-22000</v>
      </c>
      <c r="C53" s="11" t="s">
        <v>929</v>
      </c>
      <c r="D53" s="11">
        <v>1</v>
      </c>
      <c r="E53" s="11">
        <f t="shared" si="3"/>
        <v>72</v>
      </c>
      <c r="F53" s="11">
        <f t="shared" si="1"/>
        <v>0</v>
      </c>
      <c r="G53" s="11">
        <f t="shared" si="2"/>
        <v>-1584000</v>
      </c>
    </row>
    <row r="54" spans="1:7">
      <c r="A54" s="11" t="s">
        <v>922</v>
      </c>
      <c r="B54" s="3">
        <v>999000</v>
      </c>
      <c r="C54" s="11" t="s">
        <v>926</v>
      </c>
      <c r="D54" s="11">
        <v>0</v>
      </c>
      <c r="E54" s="11">
        <f t="shared" si="3"/>
        <v>71</v>
      </c>
      <c r="F54" s="11">
        <f t="shared" si="1"/>
        <v>1</v>
      </c>
      <c r="G54" s="11">
        <f t="shared" si="2"/>
        <v>69930000</v>
      </c>
    </row>
    <row r="55" spans="1:7">
      <c r="A55" s="11" t="s">
        <v>922</v>
      </c>
      <c r="B55" s="3">
        <v>106900</v>
      </c>
      <c r="C55" s="11" t="s">
        <v>927</v>
      </c>
      <c r="D55" s="11">
        <v>0</v>
      </c>
      <c r="E55" s="11">
        <f t="shared" si="3"/>
        <v>71</v>
      </c>
      <c r="F55" s="11">
        <f t="shared" si="1"/>
        <v>1</v>
      </c>
      <c r="G55" s="11">
        <f t="shared" si="2"/>
        <v>7483000</v>
      </c>
    </row>
    <row r="56" spans="1:7">
      <c r="A56" s="11" t="s">
        <v>922</v>
      </c>
      <c r="B56" s="3">
        <v>-163000</v>
      </c>
      <c r="C56" s="11" t="s">
        <v>463</v>
      </c>
      <c r="D56" s="11">
        <v>1</v>
      </c>
      <c r="E56" s="11">
        <f t="shared" si="3"/>
        <v>71</v>
      </c>
      <c r="F56" s="11">
        <f t="shared" si="1"/>
        <v>0</v>
      </c>
      <c r="G56" s="11">
        <f t="shared" si="2"/>
        <v>-11573000</v>
      </c>
    </row>
    <row r="57" spans="1:7">
      <c r="A57" s="11" t="s">
        <v>931</v>
      </c>
      <c r="B57" s="3">
        <v>-18400</v>
      </c>
      <c r="C57" s="11" t="s">
        <v>874</v>
      </c>
      <c r="D57" s="11">
        <v>1</v>
      </c>
      <c r="E57" s="11">
        <f t="shared" si="3"/>
        <v>70</v>
      </c>
      <c r="F57" s="11">
        <f t="shared" si="1"/>
        <v>0</v>
      </c>
      <c r="G57" s="11">
        <f t="shared" si="2"/>
        <v>-1288000</v>
      </c>
    </row>
    <row r="58" spans="1:7">
      <c r="A58" s="11" t="s">
        <v>940</v>
      </c>
      <c r="B58" s="3">
        <v>-457777</v>
      </c>
      <c r="C58" s="11" t="s">
        <v>933</v>
      </c>
      <c r="D58" s="11">
        <v>1</v>
      </c>
      <c r="E58" s="11">
        <f t="shared" si="3"/>
        <v>69</v>
      </c>
      <c r="F58" s="11">
        <f t="shared" si="1"/>
        <v>0</v>
      </c>
      <c r="G58" s="11">
        <f t="shared" si="2"/>
        <v>-31586613</v>
      </c>
    </row>
    <row r="59" spans="1:7">
      <c r="A59" s="11" t="s">
        <v>1052</v>
      </c>
      <c r="B59" s="3">
        <v>-200000</v>
      </c>
      <c r="C59" s="11" t="s">
        <v>502</v>
      </c>
      <c r="D59" s="11">
        <v>3</v>
      </c>
      <c r="E59" s="11">
        <f t="shared" si="3"/>
        <v>68</v>
      </c>
      <c r="F59" s="11">
        <f t="shared" si="1"/>
        <v>0</v>
      </c>
      <c r="G59" s="11">
        <f t="shared" si="2"/>
        <v>-13600000</v>
      </c>
    </row>
    <row r="60" spans="1:7">
      <c r="A60" s="11" t="s">
        <v>1031</v>
      </c>
      <c r="B60" s="3">
        <v>-23809</v>
      </c>
      <c r="C60" s="11" t="s">
        <v>61</v>
      </c>
      <c r="D60" s="11">
        <v>2</v>
      </c>
      <c r="E60" s="11">
        <f t="shared" si="3"/>
        <v>65</v>
      </c>
      <c r="F60" s="11">
        <f t="shared" si="1"/>
        <v>0</v>
      </c>
      <c r="G60" s="11">
        <f t="shared" si="2"/>
        <v>-1547585</v>
      </c>
    </row>
    <row r="61" spans="1:7">
      <c r="A61" s="11" t="s">
        <v>1048</v>
      </c>
      <c r="B61" s="3">
        <v>4172</v>
      </c>
      <c r="C61" s="11" t="s">
        <v>1050</v>
      </c>
      <c r="D61" s="11">
        <v>1</v>
      </c>
      <c r="E61" s="11">
        <f t="shared" si="3"/>
        <v>63</v>
      </c>
      <c r="F61" s="11">
        <f t="shared" si="1"/>
        <v>1</v>
      </c>
      <c r="G61" s="11">
        <f t="shared" si="2"/>
        <v>258664</v>
      </c>
    </row>
    <row r="62" spans="1:7">
      <c r="A62" s="11" t="s">
        <v>1054</v>
      </c>
      <c r="B62" s="3">
        <v>-161000</v>
      </c>
      <c r="C62" s="11" t="s">
        <v>1062</v>
      </c>
      <c r="D62" s="11">
        <v>1</v>
      </c>
      <c r="E62" s="11">
        <f t="shared" si="3"/>
        <v>62</v>
      </c>
      <c r="F62" s="11">
        <f t="shared" si="1"/>
        <v>0</v>
      </c>
      <c r="G62" s="11">
        <f t="shared" si="2"/>
        <v>-9982000</v>
      </c>
    </row>
    <row r="63" spans="1:7">
      <c r="A63" s="11" t="s">
        <v>1067</v>
      </c>
      <c r="B63" s="3">
        <v>-149505</v>
      </c>
      <c r="C63" s="11" t="s">
        <v>1068</v>
      </c>
      <c r="D63" s="11">
        <v>4</v>
      </c>
      <c r="E63" s="11">
        <f t="shared" si="3"/>
        <v>61</v>
      </c>
      <c r="F63" s="11">
        <f t="shared" si="1"/>
        <v>0</v>
      </c>
      <c r="G63" s="11">
        <f t="shared" si="2"/>
        <v>-9119805</v>
      </c>
    </row>
    <row r="64" spans="1:7">
      <c r="A64" s="11" t="s">
        <v>1080</v>
      </c>
      <c r="B64" s="3">
        <v>-4940</v>
      </c>
      <c r="C64" s="11" t="s">
        <v>1084</v>
      </c>
      <c r="D64" s="11">
        <v>25</v>
      </c>
      <c r="E64" s="11">
        <f t="shared" si="3"/>
        <v>57</v>
      </c>
      <c r="F64" s="11">
        <f t="shared" si="1"/>
        <v>0</v>
      </c>
      <c r="G64" s="11">
        <f t="shared" si="2"/>
        <v>-281580</v>
      </c>
    </row>
    <row r="65" spans="1:9">
      <c r="A65" s="11" t="s">
        <v>1200</v>
      </c>
      <c r="B65" s="3">
        <v>1009</v>
      </c>
      <c r="C65" s="11" t="s">
        <v>510</v>
      </c>
      <c r="D65" s="11">
        <v>2</v>
      </c>
      <c r="E65" s="11">
        <f t="shared" si="3"/>
        <v>32</v>
      </c>
      <c r="F65" s="11">
        <f t="shared" si="1"/>
        <v>1</v>
      </c>
      <c r="G65" s="11">
        <f t="shared" si="2"/>
        <v>31279</v>
      </c>
    </row>
    <row r="66" spans="1:9">
      <c r="A66" s="11" t="s">
        <v>1203</v>
      </c>
      <c r="B66" s="3">
        <v>-64538</v>
      </c>
      <c r="C66" s="11" t="s">
        <v>874</v>
      </c>
      <c r="D66" s="11">
        <v>9</v>
      </c>
      <c r="E66" s="11">
        <f t="shared" si="3"/>
        <v>30</v>
      </c>
      <c r="F66" s="11">
        <f t="shared" si="1"/>
        <v>0</v>
      </c>
      <c r="G66" s="11">
        <f t="shared" si="2"/>
        <v>-1936140</v>
      </c>
    </row>
    <row r="67" spans="1:9">
      <c r="A67" s="11" t="s">
        <v>1252</v>
      </c>
      <c r="B67" s="3">
        <v>1000000</v>
      </c>
      <c r="C67" s="11" t="s">
        <v>1257</v>
      </c>
      <c r="D67" s="11">
        <v>5</v>
      </c>
      <c r="E67" s="11">
        <f t="shared" si="3"/>
        <v>21</v>
      </c>
      <c r="F67" s="11">
        <f t="shared" si="1"/>
        <v>1</v>
      </c>
      <c r="G67" s="11">
        <f t="shared" si="2"/>
        <v>20000000</v>
      </c>
    </row>
    <row r="68" spans="1:9">
      <c r="A68" s="11" t="s">
        <v>1268</v>
      </c>
      <c r="B68" s="3">
        <v>-910500</v>
      </c>
      <c r="C68" s="11" t="s">
        <v>1269</v>
      </c>
      <c r="D68" s="11">
        <v>2</v>
      </c>
      <c r="E68" s="105">
        <f t="shared" si="3"/>
        <v>16</v>
      </c>
      <c r="F68" s="105">
        <f t="shared" si="1"/>
        <v>0</v>
      </c>
      <c r="G68" s="105">
        <f t="shared" si="2"/>
        <v>-14568000</v>
      </c>
    </row>
    <row r="69" spans="1:9">
      <c r="A69" s="105" t="s">
        <v>1282</v>
      </c>
      <c r="B69" s="119">
        <v>-24550</v>
      </c>
      <c r="C69" s="105" t="s">
        <v>874</v>
      </c>
      <c r="D69" s="105">
        <v>1</v>
      </c>
      <c r="E69" s="105">
        <f t="shared" si="3"/>
        <v>14</v>
      </c>
      <c r="F69" s="105">
        <f t="shared" si="1"/>
        <v>0</v>
      </c>
      <c r="G69" s="105">
        <f t="shared" si="2"/>
        <v>-343700</v>
      </c>
    </row>
    <row r="70" spans="1:9">
      <c r="A70" s="105" t="s">
        <v>1283</v>
      </c>
      <c r="B70" s="119">
        <v>-75000</v>
      </c>
      <c r="C70" s="105" t="s">
        <v>1285</v>
      </c>
      <c r="D70" s="105">
        <v>12</v>
      </c>
      <c r="E70" s="105">
        <f t="shared" si="3"/>
        <v>13</v>
      </c>
      <c r="F70" s="105">
        <f t="shared" si="1"/>
        <v>0</v>
      </c>
      <c r="G70" s="105">
        <f t="shared" si="2"/>
        <v>-975000</v>
      </c>
    </row>
    <row r="71" spans="1:9">
      <c r="A71" s="105" t="s">
        <v>3732</v>
      </c>
      <c r="B71" s="119">
        <v>1471</v>
      </c>
      <c r="C71" s="105" t="s">
        <v>3735</v>
      </c>
      <c r="D71" s="105">
        <v>1</v>
      </c>
      <c r="E71" s="105">
        <f t="shared" si="3"/>
        <v>1</v>
      </c>
      <c r="F71" s="105">
        <f t="shared" si="1"/>
        <v>1</v>
      </c>
      <c r="G71" s="105">
        <f t="shared" si="2"/>
        <v>0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94154253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199057.61733615221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814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881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885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889</v>
      </c>
      <c r="B4" s="39">
        <v>294852</v>
      </c>
      <c r="C4" s="39">
        <v>74657</v>
      </c>
      <c r="D4" s="35">
        <f t="shared" si="0"/>
        <v>220195</v>
      </c>
      <c r="E4" s="23" t="s">
        <v>899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761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772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883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884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889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900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901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914</v>
      </c>
      <c r="B4" s="18">
        <v>-10000</v>
      </c>
      <c r="C4" s="18">
        <v>-5000</v>
      </c>
      <c r="D4" s="3">
        <f t="shared" si="0"/>
        <v>-5000</v>
      </c>
      <c r="E4" s="11" t="s">
        <v>920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939</v>
      </c>
      <c r="B5" s="18">
        <v>-27000000</v>
      </c>
      <c r="C5" s="18">
        <v>0</v>
      </c>
      <c r="D5" s="3">
        <f t="shared" si="0"/>
        <v>-27000000</v>
      </c>
      <c r="E5" s="20" t="s">
        <v>1024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1048</v>
      </c>
      <c r="B6" s="18">
        <v>252436</v>
      </c>
      <c r="C6" s="18">
        <v>65510</v>
      </c>
      <c r="D6" s="3">
        <f t="shared" si="0"/>
        <v>186926</v>
      </c>
      <c r="E6" s="19" t="s">
        <v>1050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902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930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1022</v>
      </c>
      <c r="P34" t="s">
        <v>60</v>
      </c>
      <c r="Q34" t="s">
        <v>61</v>
      </c>
    </row>
    <row r="35" spans="4:17">
      <c r="D35" s="42">
        <v>200000</v>
      </c>
      <c r="E35" s="41" t="s">
        <v>1040</v>
      </c>
    </row>
    <row r="36" spans="4:17">
      <c r="D36" s="42">
        <v>245000</v>
      </c>
      <c r="E36" s="41" t="s">
        <v>1040</v>
      </c>
    </row>
    <row r="37" spans="4:17">
      <c r="D37" s="7">
        <v>-25000</v>
      </c>
      <c r="E37" s="41" t="s">
        <v>1044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1094</v>
      </c>
      <c r="B4" s="18">
        <v>-52000000</v>
      </c>
      <c r="C4" s="18">
        <v>0</v>
      </c>
      <c r="D4" s="3">
        <f t="shared" si="0"/>
        <v>-52000000</v>
      </c>
      <c r="E4" s="11" t="s">
        <v>1098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1141</v>
      </c>
      <c r="B5" s="18">
        <v>-8000000</v>
      </c>
      <c r="C5" s="18">
        <v>-6772131</v>
      </c>
      <c r="D5" s="3">
        <f t="shared" si="0"/>
        <v>-1227869</v>
      </c>
      <c r="E5" s="20" t="s">
        <v>1024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1141</v>
      </c>
      <c r="B6" s="18">
        <v>-31230</v>
      </c>
      <c r="C6" s="18">
        <v>0</v>
      </c>
      <c r="D6" s="3">
        <f t="shared" si="0"/>
        <v>-31230</v>
      </c>
      <c r="E6" s="19" t="s">
        <v>1142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6" t="s">
        <v>1200</v>
      </c>
      <c r="B7" s="39">
        <v>135087</v>
      </c>
      <c r="C7" s="39">
        <v>41130</v>
      </c>
      <c r="D7" s="35">
        <f t="shared" si="0"/>
        <v>93957</v>
      </c>
      <c r="E7" s="5" t="s">
        <v>1209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1090</v>
      </c>
      <c r="G31" s="9" t="s">
        <v>1051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1066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1089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1120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1149</v>
      </c>
      <c r="P35" t="s">
        <v>60</v>
      </c>
      <c r="Q35" t="s">
        <v>61</v>
      </c>
    </row>
    <row r="36" spans="4:17">
      <c r="D36" s="42">
        <v>79552</v>
      </c>
      <c r="E36" s="41" t="s">
        <v>1150</v>
      </c>
    </row>
    <row r="37" spans="4:17">
      <c r="D37" s="7">
        <v>-65500</v>
      </c>
      <c r="E37" s="41" t="s">
        <v>1165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1200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1211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1230</v>
      </c>
      <c r="B4" s="18">
        <v>-200000</v>
      </c>
      <c r="C4" s="18">
        <v>0</v>
      </c>
      <c r="D4" s="119">
        <f t="shared" si="0"/>
        <v>-200000</v>
      </c>
      <c r="E4" s="105" t="s">
        <v>762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1230</v>
      </c>
      <c r="B5" s="18">
        <v>-247840</v>
      </c>
      <c r="C5" s="18">
        <v>0</v>
      </c>
      <c r="D5" s="119">
        <f t="shared" si="0"/>
        <v>-247840</v>
      </c>
      <c r="E5" s="20" t="s">
        <v>1233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1236</v>
      </c>
      <c r="B6" s="18">
        <v>-162340</v>
      </c>
      <c r="C6" s="18">
        <v>0</v>
      </c>
      <c r="D6" s="119">
        <f t="shared" si="0"/>
        <v>-162340</v>
      </c>
      <c r="E6" s="19" t="s">
        <v>1239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1236</v>
      </c>
      <c r="B7" s="18">
        <v>-3000900</v>
      </c>
      <c r="C7" s="18">
        <v>0</v>
      </c>
      <c r="D7" s="119">
        <f t="shared" si="0"/>
        <v>-3000900</v>
      </c>
      <c r="E7" s="19" t="s">
        <v>1240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1252</v>
      </c>
      <c r="B8" s="18">
        <v>-1000500</v>
      </c>
      <c r="C8" s="18">
        <v>0</v>
      </c>
      <c r="D8" s="119">
        <f t="shared" si="0"/>
        <v>-1000500</v>
      </c>
      <c r="E8" s="19" t="s">
        <v>1254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1264</v>
      </c>
      <c r="B9" s="18">
        <v>-100000</v>
      </c>
      <c r="C9" s="18">
        <v>0</v>
      </c>
      <c r="D9" s="119">
        <f t="shared" si="0"/>
        <v>-100000</v>
      </c>
      <c r="E9" s="21" t="s">
        <v>1265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1268</v>
      </c>
      <c r="B10" s="18">
        <v>-2000000</v>
      </c>
      <c r="C10" s="18">
        <v>0</v>
      </c>
      <c r="D10" s="119">
        <f t="shared" si="0"/>
        <v>-2000000</v>
      </c>
      <c r="E10" s="19" t="s">
        <v>1129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1268</v>
      </c>
      <c r="B11" s="18">
        <v>-1000500</v>
      </c>
      <c r="C11" s="18">
        <v>0</v>
      </c>
      <c r="D11" s="119">
        <f t="shared" si="0"/>
        <v>-1000500</v>
      </c>
      <c r="E11" s="19" t="s">
        <v>1276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1283</v>
      </c>
      <c r="B12" s="18">
        <v>-5000</v>
      </c>
      <c r="C12" s="18">
        <v>0</v>
      </c>
      <c r="D12" s="119">
        <f t="shared" si="0"/>
        <v>-5000</v>
      </c>
      <c r="E12" s="20" t="s">
        <v>1265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3726</v>
      </c>
      <c r="B13" s="18">
        <v>3000000</v>
      </c>
      <c r="C13" s="18">
        <v>0</v>
      </c>
      <c r="D13" s="119">
        <f t="shared" si="0"/>
        <v>3000000</v>
      </c>
      <c r="E13" s="20" t="s">
        <v>3729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3730</v>
      </c>
      <c r="B14" s="18">
        <v>3000000</v>
      </c>
      <c r="C14" s="18">
        <v>0</v>
      </c>
      <c r="D14" s="119">
        <f t="shared" si="0"/>
        <v>3000000</v>
      </c>
      <c r="E14" s="20" t="s">
        <v>3729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3732</v>
      </c>
      <c r="B15" s="39">
        <v>20314</v>
      </c>
      <c r="C15" s="39">
        <v>59842</v>
      </c>
      <c r="D15" s="35">
        <f t="shared" si="0"/>
        <v>-39528</v>
      </c>
      <c r="E15" s="23" t="s">
        <v>3735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1205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1206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1214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1224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1225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1229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1231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1234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1241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1251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1255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1256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1256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1263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1266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1273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1275</v>
      </c>
    </row>
    <row r="51" spans="1:18">
      <c r="D51" s="120">
        <v>1000000</v>
      </c>
      <c r="E51" s="41" t="s">
        <v>1277</v>
      </c>
    </row>
    <row r="52" spans="1:18">
      <c r="D52" s="120">
        <v>910500</v>
      </c>
      <c r="E52" s="41" t="s">
        <v>1288</v>
      </c>
    </row>
    <row r="53" spans="1:18">
      <c r="D53" s="120">
        <v>-300000</v>
      </c>
      <c r="E53" s="41" t="s">
        <v>1291</v>
      </c>
    </row>
    <row r="54" spans="1:18">
      <c r="D54" s="120">
        <v>-58500</v>
      </c>
      <c r="E54" s="41" t="s">
        <v>1292</v>
      </c>
    </row>
    <row r="55" spans="1:18">
      <c r="D55" s="120">
        <v>-1500000</v>
      </c>
      <c r="E55" s="41" t="s">
        <v>1295</v>
      </c>
    </row>
    <row r="56" spans="1:18">
      <c r="D56" s="120">
        <v>-61000</v>
      </c>
      <c r="E56" s="41" t="s">
        <v>1299</v>
      </c>
    </row>
    <row r="57" spans="1:18">
      <c r="D57" s="120">
        <v>1000000</v>
      </c>
      <c r="E57" s="41" t="s">
        <v>3718</v>
      </c>
    </row>
    <row r="58" spans="1:18">
      <c r="D58" s="120">
        <v>200000</v>
      </c>
      <c r="E58" s="41" t="s">
        <v>3728</v>
      </c>
    </row>
    <row r="59" spans="1:18">
      <c r="D59" s="120">
        <v>3000000</v>
      </c>
      <c r="E59" s="41" t="s">
        <v>3733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31" workbookViewId="0">
      <selection activeCell="E46" sqref="E46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3732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3755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3756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3835</v>
      </c>
      <c r="B4" s="18">
        <v>-3000900</v>
      </c>
      <c r="C4" s="18">
        <v>0</v>
      </c>
      <c r="D4" s="119">
        <f t="shared" si="0"/>
        <v>-3000900</v>
      </c>
      <c r="E4" s="105" t="s">
        <v>3837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3856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1236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1236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1252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1264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1268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1268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1283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3726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3730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3732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1256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3758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3759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3763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3764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3771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3767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3767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3770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3773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3823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3825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3826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3834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3854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3860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3861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3862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3863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3864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3869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3870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activeCellId="1" sqref="F62 F6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944</v>
      </c>
      <c r="B1" s="11" t="s">
        <v>941</v>
      </c>
      <c r="C1" s="11" t="s">
        <v>942</v>
      </c>
      <c r="D1" s="11" t="s">
        <v>953</v>
      </c>
      <c r="E1" s="11" t="s">
        <v>955</v>
      </c>
      <c r="F1" s="11" t="s">
        <v>945</v>
      </c>
      <c r="G1" s="11" t="s">
        <v>183</v>
      </c>
      <c r="H1" s="11" t="s">
        <v>960</v>
      </c>
      <c r="I1" s="11" t="s">
        <v>950</v>
      </c>
      <c r="J1" s="11" t="s">
        <v>956</v>
      </c>
      <c r="K1" s="11" t="s">
        <v>957</v>
      </c>
      <c r="L1" s="11" t="s">
        <v>951</v>
      </c>
      <c r="M1" s="11" t="s">
        <v>958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1028</v>
      </c>
      <c r="S1" s="105" t="s">
        <v>38</v>
      </c>
      <c r="T1" s="11" t="s">
        <v>961</v>
      </c>
      <c r="U1" s="74" t="s">
        <v>1045</v>
      </c>
      <c r="AE1" s="11" t="s">
        <v>960</v>
      </c>
      <c r="AF1" s="25"/>
    </row>
    <row r="2" spans="1:38">
      <c r="A2" s="75" t="s">
        <v>931</v>
      </c>
      <c r="B2" s="75" t="s">
        <v>952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931</v>
      </c>
      <c r="B3" s="75" t="s">
        <v>952</v>
      </c>
      <c r="C3" s="75">
        <v>400</v>
      </c>
      <c r="D3" s="75" t="s">
        <v>954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947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948</v>
      </c>
      <c r="AF3" s="113" t="s">
        <v>1034</v>
      </c>
      <c r="AG3" s="113" t="s">
        <v>1035</v>
      </c>
      <c r="AH3" s="113" t="s">
        <v>1143</v>
      </c>
      <c r="AI3" s="113" t="s">
        <v>1036</v>
      </c>
      <c r="AJ3" s="113" t="s">
        <v>1037</v>
      </c>
      <c r="AK3" s="113" t="s">
        <v>1144</v>
      </c>
      <c r="AL3" s="113" t="s">
        <v>949</v>
      </c>
    </row>
    <row r="4" spans="1:38">
      <c r="A4" s="78" t="s">
        <v>931</v>
      </c>
      <c r="B4" s="78" t="s">
        <v>943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3768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1031</v>
      </c>
      <c r="B5" s="78" t="s">
        <v>943</v>
      </c>
      <c r="C5" s="78">
        <v>3</v>
      </c>
      <c r="D5" s="78" t="s">
        <v>954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931</v>
      </c>
      <c r="B6" s="75" t="s">
        <v>943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1042</v>
      </c>
      <c r="B7" s="75" t="s">
        <v>943</v>
      </c>
      <c r="C7" s="75">
        <v>497</v>
      </c>
      <c r="D7" s="75" t="s">
        <v>954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940</v>
      </c>
      <c r="B8" s="78" t="s">
        <v>959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939</v>
      </c>
      <c r="B9" s="78" t="s">
        <v>959</v>
      </c>
      <c r="C9" s="78">
        <v>300</v>
      </c>
      <c r="D9" s="78" t="s">
        <v>954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940</v>
      </c>
      <c r="B10" s="75" t="s">
        <v>959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1042</v>
      </c>
      <c r="B11" s="75" t="s">
        <v>959</v>
      </c>
      <c r="C11" s="75">
        <v>100</v>
      </c>
      <c r="D11" s="75" t="s">
        <v>954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939</v>
      </c>
      <c r="B12" s="78" t="s">
        <v>1021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939</v>
      </c>
      <c r="B13" s="78" t="s">
        <v>1021</v>
      </c>
      <c r="C13" s="78">
        <v>200</v>
      </c>
      <c r="D13" s="78" t="s">
        <v>954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939</v>
      </c>
      <c r="B14" s="75" t="s">
        <v>969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1104</v>
      </c>
      <c r="AE14" s="102"/>
      <c r="AF14" s="102"/>
      <c r="AG14" s="102"/>
      <c r="AI14" s="102"/>
      <c r="AJ14" s="102"/>
      <c r="AL14" s="102"/>
    </row>
    <row r="15" spans="1:38">
      <c r="A15" s="75" t="s">
        <v>939</v>
      </c>
      <c r="B15" s="75" t="s">
        <v>969</v>
      </c>
      <c r="C15" s="75">
        <v>200</v>
      </c>
      <c r="D15" s="75" t="s">
        <v>954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939</v>
      </c>
      <c r="B16" s="78" t="s">
        <v>952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1042</v>
      </c>
      <c r="B17" s="78" t="s">
        <v>952</v>
      </c>
      <c r="C17" s="78">
        <v>100</v>
      </c>
      <c r="D17" s="78" t="s">
        <v>954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939</v>
      </c>
      <c r="B18" s="75" t="s">
        <v>952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1069</v>
      </c>
      <c r="AB18" s="102">
        <v>8</v>
      </c>
      <c r="AD18" s="102"/>
      <c r="AE18" s="102"/>
      <c r="AF18" s="102"/>
      <c r="AG18" s="102"/>
    </row>
    <row r="19" spans="1:33">
      <c r="A19" s="75" t="s">
        <v>1042</v>
      </c>
      <c r="B19" s="75" t="s">
        <v>952</v>
      </c>
      <c r="C19" s="75">
        <v>100</v>
      </c>
      <c r="D19" s="75" t="s">
        <v>954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1070</v>
      </c>
      <c r="AB19" s="102">
        <v>70</v>
      </c>
      <c r="AD19" s="102"/>
      <c r="AE19" s="102"/>
      <c r="AF19" s="102"/>
      <c r="AG19" s="102"/>
    </row>
    <row r="20" spans="1:33">
      <c r="A20" s="78" t="s">
        <v>939</v>
      </c>
      <c r="B20" s="78" t="s">
        <v>952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1042</v>
      </c>
      <c r="B21" s="78" t="s">
        <v>952</v>
      </c>
      <c r="C21" s="78">
        <v>200</v>
      </c>
      <c r="D21" s="78" t="s">
        <v>954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939</v>
      </c>
      <c r="B22" s="75" t="s">
        <v>965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962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1042</v>
      </c>
      <c r="B23" s="75" t="s">
        <v>965</v>
      </c>
      <c r="C23" s="75">
        <v>100</v>
      </c>
      <c r="D23" s="75" t="s">
        <v>954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963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939</v>
      </c>
      <c r="B24" s="78" t="s">
        <v>952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1042</v>
      </c>
      <c r="B25" s="78" t="s">
        <v>952</v>
      </c>
      <c r="C25" s="78">
        <v>300</v>
      </c>
      <c r="D25" s="78" t="s">
        <v>954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939</v>
      </c>
      <c r="B26" s="75" t="s">
        <v>965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1042</v>
      </c>
      <c r="B27" s="75" t="s">
        <v>965</v>
      </c>
      <c r="C27" s="75">
        <v>200</v>
      </c>
      <c r="D27" s="75" t="s">
        <v>954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939</v>
      </c>
      <c r="B28" s="88" t="s">
        <v>965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1079</v>
      </c>
      <c r="B29" s="88" t="s">
        <v>965</v>
      </c>
      <c r="C29" s="88">
        <v>100</v>
      </c>
      <c r="D29" s="88" t="s">
        <v>954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1031</v>
      </c>
      <c r="B30" s="78" t="s">
        <v>1021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1031</v>
      </c>
      <c r="B31" s="78" t="s">
        <v>1021</v>
      </c>
      <c r="C31" s="78">
        <v>143</v>
      </c>
      <c r="D31" s="78" t="s">
        <v>954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1031</v>
      </c>
      <c r="B32" s="75" t="s">
        <v>943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1031</v>
      </c>
      <c r="B33" s="75" t="s">
        <v>943</v>
      </c>
      <c r="C33" s="75">
        <v>500</v>
      </c>
      <c r="D33" s="75" t="s">
        <v>954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1031</v>
      </c>
      <c r="B34" s="78" t="s">
        <v>1021</v>
      </c>
      <c r="C34" s="78">
        <v>140</v>
      </c>
      <c r="D34" s="78" t="s">
        <v>1033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958</v>
      </c>
      <c r="Z34" s="103">
        <f>Z32-AL12</f>
        <v>0</v>
      </c>
    </row>
    <row r="35" spans="1:26">
      <c r="A35" s="78" t="s">
        <v>1031</v>
      </c>
      <c r="B35" s="78" t="s">
        <v>1021</v>
      </c>
      <c r="C35" s="78">
        <v>140</v>
      </c>
      <c r="D35" s="78" t="s">
        <v>954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1042</v>
      </c>
      <c r="B36" s="75" t="s">
        <v>959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1042</v>
      </c>
      <c r="B37" s="75" t="s">
        <v>959</v>
      </c>
      <c r="C37" s="75">
        <v>100</v>
      </c>
      <c r="D37" s="75" t="s">
        <v>954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1042</v>
      </c>
      <c r="B38" s="78" t="s">
        <v>966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1042</v>
      </c>
      <c r="B39" s="78" t="s">
        <v>966</v>
      </c>
      <c r="C39" s="78">
        <v>500</v>
      </c>
      <c r="D39" s="78" t="s">
        <v>954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1042</v>
      </c>
      <c r="B40" s="75" t="s">
        <v>943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1079</v>
      </c>
      <c r="B41" s="75" t="s">
        <v>943</v>
      </c>
      <c r="C41" s="75">
        <v>8</v>
      </c>
      <c r="D41" s="75" t="s">
        <v>954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1042</v>
      </c>
      <c r="B42" s="78" t="s">
        <v>969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1080</v>
      </c>
      <c r="B43" s="78" t="s">
        <v>969</v>
      </c>
      <c r="C43" s="78">
        <v>1900</v>
      </c>
      <c r="D43" s="78" t="s">
        <v>954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1130</v>
      </c>
      <c r="B44" s="124" t="s">
        <v>1146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1147</v>
      </c>
      <c r="U44" s="76"/>
    </row>
    <row r="45" spans="1:26">
      <c r="A45" s="124" t="s">
        <v>1130</v>
      </c>
      <c r="B45" s="124" t="s">
        <v>1148</v>
      </c>
      <c r="C45" s="124">
        <v>100</v>
      </c>
      <c r="D45" s="124" t="s">
        <v>954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1130</v>
      </c>
      <c r="B46" s="127" t="s">
        <v>943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954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3768</v>
      </c>
      <c r="B48" s="124" t="s">
        <v>959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954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3768</v>
      </c>
      <c r="B60" s="16" t="s">
        <v>943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3819</v>
      </c>
      <c r="B62" s="82" t="s">
        <v>1103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1029</v>
      </c>
      <c r="R71" s="11" t="s">
        <v>1030</v>
      </c>
      <c r="S71" s="105" t="s">
        <v>1145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954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954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954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954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954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F1" activePane="topRight" state="frozen"/>
      <selection pane="topRight" activeCell="K7" sqref="K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964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1065</v>
      </c>
      <c r="M1" s="11" t="s">
        <v>977</v>
      </c>
      <c r="N1" s="11" t="s">
        <v>1055</v>
      </c>
      <c r="O1" s="11" t="s">
        <v>979</v>
      </c>
      <c r="P1" s="11" t="s">
        <v>1061</v>
      </c>
      <c r="Q1" s="11" t="s">
        <v>980</v>
      </c>
      <c r="R1" s="11" t="s">
        <v>1014</v>
      </c>
      <c r="S1" s="11" t="s">
        <v>991</v>
      </c>
      <c r="T1" s="11" t="s">
        <v>946</v>
      </c>
      <c r="U1" s="69" t="s">
        <v>1060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960</v>
      </c>
      <c r="AD1" t="s">
        <v>1019</v>
      </c>
      <c r="AE1" t="s">
        <v>1020</v>
      </c>
      <c r="AI1">
        <v>0.51500000000000001</v>
      </c>
      <c r="AJ1" t="s">
        <v>1046</v>
      </c>
      <c r="AL1" t="s">
        <v>1056</v>
      </c>
      <c r="AM1" t="s">
        <v>1057</v>
      </c>
    </row>
    <row r="2" spans="1:39">
      <c r="A2" s="90" t="s">
        <v>970</v>
      </c>
      <c r="B2" s="91">
        <f>$S2/(1+($AC$2-$O2+$P2)/36500)^$N2</f>
        <v>98314.588952526596</v>
      </c>
      <c r="C2" s="91">
        <f>$S2/(1+($AC$3-$O2+$P2)/36500)^$N2</f>
        <v>98345.82095935836</v>
      </c>
      <c r="D2" s="91">
        <f>$S2/(1+($AC$4-$O2+$P2)/36500)^$N2</f>
        <v>98384.875401830563</v>
      </c>
      <c r="E2" s="91">
        <f>$S2/(1+($AC$5-$O2+$P2)/36500)^$N2</f>
        <v>98423.945888358663</v>
      </c>
      <c r="F2" s="91">
        <f>$S2/(1+($AC$6-$O2+$P2)/36500)^$N2</f>
        <v>98463.032425754442</v>
      </c>
      <c r="G2" s="91">
        <f>$S2/(1+($AC$7-$O2+$P2)/36500)^$N2</f>
        <v>98502.135020830785</v>
      </c>
      <c r="H2" s="91">
        <f>$S2/(1+($AC$8-$O2+$P2)/36500)^$N2</f>
        <v>98541.253680405469</v>
      </c>
      <c r="I2" s="91">
        <f>$S2/(1+($AC$9-$O2+$P2)/36500)^$N2</f>
        <v>98580.388411297754</v>
      </c>
      <c r="J2" s="91">
        <f>$S2/(1+($AC$10-$O2+$P2)/36500)^$N2</f>
        <v>98619.539220330465</v>
      </c>
      <c r="K2" s="91">
        <f>$S2/(1+($AC$11-$O2+$P2)/36500)^$N2</f>
        <v>98658.706114330664</v>
      </c>
      <c r="L2" s="91">
        <f>$S2/(1+($AC$5-$O2+$P2)/36500)^$N2</f>
        <v>98423.945888358663</v>
      </c>
      <c r="M2" s="90" t="s">
        <v>1000</v>
      </c>
      <c r="N2" s="90">
        <f>132-$AD$19</f>
        <v>29</v>
      </c>
      <c r="O2" s="90">
        <v>0</v>
      </c>
      <c r="P2" s="90">
        <v>0</v>
      </c>
      <c r="Q2" s="90">
        <v>0</v>
      </c>
      <c r="R2" s="90">
        <f t="shared" ref="R2:R30" si="0">N2/30.5</f>
        <v>0.95081967213114749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1047</v>
      </c>
    </row>
    <row r="3" spans="1:39">
      <c r="A3" s="92" t="s">
        <v>971</v>
      </c>
      <c r="B3" s="93">
        <f t="shared" ref="B3:B30" si="2">$S3/(1+($AC$2-$O3+$P3)/36500)^$N3</f>
        <v>96318.257821608888</v>
      </c>
      <c r="C3" s="93">
        <f t="shared" ref="C3:C30" si="3">$S3/(1+($AC$3-$O3+$P3)/36500)^$N3</f>
        <v>96385.796998873469</v>
      </c>
      <c r="D3" s="93">
        <f t="shared" ref="D3:D30" si="4">$S3/(1+($AC$4-$O3+$P3)/36500)^$N3</f>
        <v>96470.288614529505</v>
      </c>
      <c r="E3" s="93">
        <f t="shared" ref="E3:E30" si="5">$S3/(1+($AC$5-$O3+$P3)/36500)^$N3</f>
        <v>96554.855453681274</v>
      </c>
      <c r="F3" s="93">
        <f t="shared" ref="F3:F30" si="6">$S3/(1+($AC$6-$O3+$P3)/36500)^$N3</f>
        <v>96639.497584333993</v>
      </c>
      <c r="G3" s="93">
        <f t="shared" ref="G3:G30" si="7">$S3/(1+($AC$7-$O3+$P3)/36500)^$N3</f>
        <v>96724.215074551263</v>
      </c>
      <c r="H3" s="93">
        <f t="shared" ref="H3:H30" si="8">$S3/(1+($AC$8-$O3+$P3)/36500)^$N3</f>
        <v>96809.007992463128</v>
      </c>
      <c r="I3" s="93">
        <f t="shared" ref="I3:I30" si="9">$S3/(1+($AC$9-$O3+$P3)/36500)^$N3</f>
        <v>96893.876406259064</v>
      </c>
      <c r="J3" s="93">
        <f t="shared" ref="J3:J30" si="10">$S3/(1+($AC$10-$O3+$P3)/36500)^$N3</f>
        <v>96978.820384192411</v>
      </c>
      <c r="K3" s="93">
        <f t="shared" ref="K3:K30" si="11">$S3/(1+($AC$11-$O3+$P3)/36500)^$N3</f>
        <v>97063.839994581576</v>
      </c>
      <c r="L3" s="93">
        <f t="shared" ref="L3:L30" si="12">$S3/(1+($AC$5-$O3+$P3)/36500)^$N3</f>
        <v>96554.855453681274</v>
      </c>
      <c r="M3" s="92" t="s">
        <v>1001</v>
      </c>
      <c r="N3" s="92">
        <f>167-$AD$19</f>
        <v>64</v>
      </c>
      <c r="O3" s="92">
        <v>0</v>
      </c>
      <c r="P3" s="92">
        <v>0</v>
      </c>
      <c r="Q3" s="92">
        <v>0</v>
      </c>
      <c r="R3" s="92">
        <f t="shared" si="0"/>
        <v>2.098360655737705</v>
      </c>
      <c r="S3" s="93">
        <v>100000</v>
      </c>
      <c r="T3" s="93">
        <v>92000</v>
      </c>
      <c r="U3" s="93">
        <f t="shared" ref="U3:U30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88603.888696777314</v>
      </c>
      <c r="AA3" s="3">
        <f t="shared" si="1"/>
        <v>2391.1324999999997</v>
      </c>
      <c r="AC3">
        <v>21</v>
      </c>
    </row>
    <row r="4" spans="1:39">
      <c r="A4" s="94" t="s">
        <v>972</v>
      </c>
      <c r="B4" s="95">
        <f t="shared" si="2"/>
        <v>94694.899263549582</v>
      </c>
      <c r="C4" s="95">
        <f t="shared" si="3"/>
        <v>94791.403346762701</v>
      </c>
      <c r="D4" s="95">
        <f t="shared" si="4"/>
        <v>94912.173253191184</v>
      </c>
      <c r="E4" s="95">
        <f t="shared" si="5"/>
        <v>95033.098684314187</v>
      </c>
      <c r="F4" s="95">
        <f t="shared" si="6"/>
        <v>95154.179842548969</v>
      </c>
      <c r="G4" s="95">
        <f t="shared" si="7"/>
        <v>95275.416930573265</v>
      </c>
      <c r="H4" s="95">
        <f t="shared" si="8"/>
        <v>95396.810151337108</v>
      </c>
      <c r="I4" s="95">
        <f t="shared" si="9"/>
        <v>95518.359708052973</v>
      </c>
      <c r="J4" s="95">
        <f t="shared" si="10"/>
        <v>95640.065804202488</v>
      </c>
      <c r="K4" s="95">
        <f t="shared" si="11"/>
        <v>95761.928643538369</v>
      </c>
      <c r="L4" s="95">
        <f t="shared" si="12"/>
        <v>95033.098684314187</v>
      </c>
      <c r="M4" s="94" t="s">
        <v>1002</v>
      </c>
      <c r="N4" s="94">
        <f>196-$AD$19</f>
        <v>93</v>
      </c>
      <c r="O4" s="94">
        <v>0</v>
      </c>
      <c r="P4" s="94">
        <v>0</v>
      </c>
      <c r="Q4" s="94">
        <v>0</v>
      </c>
      <c r="R4" s="94">
        <f t="shared" si="0"/>
        <v>3.0491803278688523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90197.835736145367</v>
      </c>
      <c r="AA4" s="3">
        <f t="shared" si="1"/>
        <v>3618.7743629166666</v>
      </c>
      <c r="AC4">
        <v>20.5</v>
      </c>
    </row>
    <row r="5" spans="1:39">
      <c r="A5" s="90" t="s">
        <v>973</v>
      </c>
      <c r="B5" s="91">
        <f t="shared" si="2"/>
        <v>74684.880143200207</v>
      </c>
      <c r="C5" s="91">
        <f t="shared" si="3"/>
        <v>75093.351795751762</v>
      </c>
      <c r="D5" s="91">
        <f t="shared" si="4"/>
        <v>75607.09076382585</v>
      </c>
      <c r="E5" s="91">
        <f t="shared" si="5"/>
        <v>76124.35149949856</v>
      </c>
      <c r="F5" s="91">
        <f t="shared" si="6"/>
        <v>76645.158193808194</v>
      </c>
      <c r="G5" s="91">
        <f t="shared" si="7"/>
        <v>77169.535204271408</v>
      </c>
      <c r="H5" s="91">
        <f t="shared" si="8"/>
        <v>77697.507056080576</v>
      </c>
      <c r="I5" s="91">
        <f t="shared" si="9"/>
        <v>78229.09844321596</v>
      </c>
      <c r="J5" s="91">
        <f t="shared" si="10"/>
        <v>78764.334229637738</v>
      </c>
      <c r="K5" s="91">
        <f t="shared" si="11"/>
        <v>79303.239450465204</v>
      </c>
      <c r="L5" s="91">
        <f t="shared" si="12"/>
        <v>76124.35149949856</v>
      </c>
      <c r="M5" s="90" t="s">
        <v>1003</v>
      </c>
      <c r="N5" s="90">
        <f>601-$AD$19</f>
        <v>498</v>
      </c>
      <c r="O5" s="90">
        <v>0</v>
      </c>
      <c r="P5" s="90">
        <v>0</v>
      </c>
      <c r="Q5" s="90">
        <v>0</v>
      </c>
      <c r="R5" s="90">
        <f t="shared" si="0"/>
        <v>16.327868852459016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91820.457218607058</v>
      </c>
      <c r="AA5" s="3">
        <f t="shared" si="1"/>
        <v>4868.309172388681</v>
      </c>
      <c r="AB5" t="s">
        <v>954</v>
      </c>
      <c r="AC5">
        <v>20</v>
      </c>
    </row>
    <row r="6" spans="1:39">
      <c r="A6" s="92" t="s">
        <v>974</v>
      </c>
      <c r="B6" s="93">
        <f t="shared" si="2"/>
        <v>90569.208200801222</v>
      </c>
      <c r="C6" s="93">
        <f t="shared" si="3"/>
        <v>90737.005213598779</v>
      </c>
      <c r="D6" s="93">
        <f t="shared" si="4"/>
        <v>90947.191309963629</v>
      </c>
      <c r="E6" s="93">
        <f t="shared" si="5"/>
        <v>91157.867175780557</v>
      </c>
      <c r="F6" s="93">
        <f t="shared" si="6"/>
        <v>91369.033959029766</v>
      </c>
      <c r="G6" s="93">
        <f t="shared" si="7"/>
        <v>91580.692810387729</v>
      </c>
      <c r="H6" s="93">
        <f t="shared" si="8"/>
        <v>91792.844883254045</v>
      </c>
      <c r="I6" s="93">
        <f t="shared" si="9"/>
        <v>92005.491333739687</v>
      </c>
      <c r="J6" s="93">
        <f t="shared" si="10"/>
        <v>92218.633320684821</v>
      </c>
      <c r="K6" s="93">
        <f t="shared" si="11"/>
        <v>92432.272005667997</v>
      </c>
      <c r="L6" s="93">
        <f t="shared" si="12"/>
        <v>91157.867175780557</v>
      </c>
      <c r="M6" s="92" t="s">
        <v>1004</v>
      </c>
      <c r="N6" s="92">
        <f>272-$AD$19</f>
        <v>169</v>
      </c>
      <c r="O6" s="92">
        <v>0</v>
      </c>
      <c r="P6" s="92">
        <v>0</v>
      </c>
      <c r="Q6" s="92">
        <v>0</v>
      </c>
      <c r="R6" s="92">
        <f t="shared" si="0"/>
        <v>5.5409836065573774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93472.268985445946</v>
      </c>
      <c r="AA6" s="3">
        <f t="shared" si="1"/>
        <v>6140.1273526296127</v>
      </c>
      <c r="AC6">
        <v>19.5</v>
      </c>
    </row>
    <row r="7" spans="1:39">
      <c r="A7" s="94" t="s">
        <v>975</v>
      </c>
      <c r="B7" s="95">
        <f t="shared" si="2"/>
        <v>75920.693712647393</v>
      </c>
      <c r="C7" s="95">
        <f t="shared" si="3"/>
        <v>76312.517921439678</v>
      </c>
      <c r="D7" s="95">
        <f t="shared" si="4"/>
        <v>76805.149201178749</v>
      </c>
      <c r="E7" s="95">
        <f t="shared" si="5"/>
        <v>77300.967445191563</v>
      </c>
      <c r="F7" s="95">
        <f t="shared" si="6"/>
        <v>77799.993314875799</v>
      </c>
      <c r="G7" s="95">
        <f t="shared" si="7"/>
        <v>78302.247605840821</v>
      </c>
      <c r="H7" s="95">
        <f t="shared" si="8"/>
        <v>78807.751248829009</v>
      </c>
      <c r="I7" s="95">
        <f t="shared" si="9"/>
        <v>79316.525310552912</v>
      </c>
      <c r="J7" s="95">
        <f t="shared" si="10"/>
        <v>79828.590994607497</v>
      </c>
      <c r="K7" s="95">
        <f t="shared" si="11"/>
        <v>80343.969642367781</v>
      </c>
      <c r="L7" s="95">
        <f t="shared" si="12"/>
        <v>77300.967445191563</v>
      </c>
      <c r="M7" s="94" t="s">
        <v>1005</v>
      </c>
      <c r="N7" s="94">
        <f>573-$AD$19</f>
        <v>470</v>
      </c>
      <c r="O7" s="94">
        <v>0</v>
      </c>
      <c r="P7" s="94">
        <v>0</v>
      </c>
      <c r="Q7" s="94">
        <v>0</v>
      </c>
      <c r="R7" s="94">
        <f t="shared" si="0"/>
        <v>15.409836065573771</v>
      </c>
      <c r="S7" s="95">
        <v>100000</v>
      </c>
      <c r="T7" s="95">
        <v>73600</v>
      </c>
      <c r="U7" s="95">
        <f t="shared" si="13"/>
        <v>100000.00000000001</v>
      </c>
      <c r="W7">
        <v>97</v>
      </c>
      <c r="X7">
        <v>6</v>
      </c>
      <c r="Y7">
        <f t="shared" si="15"/>
        <v>1185</v>
      </c>
      <c r="Z7" s="3">
        <f t="shared" si="14"/>
        <v>95153.796157715362</v>
      </c>
      <c r="AA7" s="3">
        <f t="shared" si="1"/>
        <v>7434.626290418174</v>
      </c>
      <c r="AC7">
        <v>19</v>
      </c>
    </row>
    <row r="8" spans="1:39">
      <c r="A8" s="90" t="s">
        <v>976</v>
      </c>
      <c r="B8" s="91">
        <f t="shared" si="2"/>
        <v>89829.055068294314</v>
      </c>
      <c r="C8" s="91">
        <f t="shared" si="3"/>
        <v>90009.281372749392</v>
      </c>
      <c r="D8" s="91">
        <f t="shared" si="4"/>
        <v>90235.075613524357</v>
      </c>
      <c r="E8" s="91">
        <f t="shared" si="5"/>
        <v>90461.439377092465</v>
      </c>
      <c r="F8" s="91">
        <f t="shared" si="6"/>
        <v>90688.374107798008</v>
      </c>
      <c r="G8" s="91">
        <f t="shared" si="7"/>
        <v>90915.881253657426</v>
      </c>
      <c r="H8" s="91">
        <f t="shared" si="8"/>
        <v>91143.962266390095</v>
      </c>
      <c r="I8" s="91">
        <f t="shared" si="9"/>
        <v>91372.618601408525</v>
      </c>
      <c r="J8" s="91">
        <f t="shared" si="10"/>
        <v>91601.851717840022</v>
      </c>
      <c r="K8" s="91">
        <f t="shared" si="11"/>
        <v>91831.663078539146</v>
      </c>
      <c r="L8" s="91">
        <f t="shared" si="12"/>
        <v>90461.439377092465</v>
      </c>
      <c r="M8" s="90" t="s">
        <v>1007</v>
      </c>
      <c r="N8" s="90">
        <f>286-$AD$19</f>
        <v>183</v>
      </c>
      <c r="O8" s="90">
        <v>0</v>
      </c>
      <c r="P8" s="90">
        <v>0</v>
      </c>
      <c r="Q8" s="90">
        <v>0</v>
      </c>
      <c r="R8" s="90">
        <f t="shared" si="0"/>
        <v>6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96865.573303177589</v>
      </c>
      <c r="AA8" s="3">
        <f t="shared" si="1"/>
        <v>8752.2104592639662</v>
      </c>
      <c r="AC8">
        <v>18.5</v>
      </c>
    </row>
    <row r="9" spans="1:39">
      <c r="A9" s="92" t="s">
        <v>992</v>
      </c>
      <c r="B9" s="93">
        <f t="shared" si="2"/>
        <v>80692.591344626504</v>
      </c>
      <c r="C9" s="93">
        <f t="shared" si="3"/>
        <v>81016.707332387741</v>
      </c>
      <c r="D9" s="93">
        <f t="shared" si="4"/>
        <v>81423.688709784677</v>
      </c>
      <c r="E9" s="93">
        <f t="shared" si="5"/>
        <v>81832.720141753787</v>
      </c>
      <c r="F9" s="93">
        <f t="shared" si="6"/>
        <v>82243.811983159321</v>
      </c>
      <c r="G9" s="93">
        <f t="shared" si="7"/>
        <v>82656.974641291366</v>
      </c>
      <c r="H9" s="93">
        <f t="shared" si="8"/>
        <v>83072.218576171377</v>
      </c>
      <c r="I9" s="93">
        <f t="shared" si="9"/>
        <v>83489.554300784614</v>
      </c>
      <c r="J9" s="93">
        <f t="shared" si="10"/>
        <v>83908.992381371514</v>
      </c>
      <c r="K9" s="93">
        <f t="shared" si="11"/>
        <v>84330.54343770328</v>
      </c>
      <c r="L9" s="93">
        <f t="shared" si="12"/>
        <v>81832.720141753787</v>
      </c>
      <c r="M9" s="92" t="s">
        <v>1006</v>
      </c>
      <c r="N9" s="92">
        <f>469-$AD$19</f>
        <v>366</v>
      </c>
      <c r="O9" s="92">
        <v>0</v>
      </c>
      <c r="P9" s="92">
        <v>0</v>
      </c>
      <c r="Q9" s="92">
        <v>0</v>
      </c>
      <c r="R9" s="92">
        <f t="shared" si="0"/>
        <v>12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5"/>
        <v>1185</v>
      </c>
      <c r="Z9" s="3">
        <f t="shared" si="14"/>
        <v>98608.144606246206</v>
      </c>
      <c r="AA9" s="3">
        <f t="shared" si="1"/>
        <v>10093.291545787508</v>
      </c>
      <c r="AC9">
        <v>18</v>
      </c>
    </row>
    <row r="10" spans="1:39">
      <c r="A10" s="94" t="s">
        <v>993</v>
      </c>
      <c r="B10" s="95">
        <f t="shared" si="2"/>
        <v>80692.591344626504</v>
      </c>
      <c r="C10" s="95">
        <f t="shared" si="3"/>
        <v>81016.707332387741</v>
      </c>
      <c r="D10" s="95">
        <f t="shared" si="4"/>
        <v>81423.688709784677</v>
      </c>
      <c r="E10" s="95">
        <f t="shared" si="5"/>
        <v>81832.720141753787</v>
      </c>
      <c r="F10" s="95">
        <f t="shared" si="6"/>
        <v>82243.811983159321</v>
      </c>
      <c r="G10" s="95">
        <f t="shared" si="7"/>
        <v>82656.974641291366</v>
      </c>
      <c r="H10" s="95">
        <f t="shared" si="8"/>
        <v>83072.218576171377</v>
      </c>
      <c r="I10" s="95">
        <f t="shared" si="9"/>
        <v>83489.554300784614</v>
      </c>
      <c r="J10" s="95">
        <f t="shared" si="10"/>
        <v>83908.992381371514</v>
      </c>
      <c r="K10" s="95">
        <f t="shared" si="11"/>
        <v>84330.54343770328</v>
      </c>
      <c r="L10" s="95">
        <f t="shared" si="12"/>
        <v>81832.720141753787</v>
      </c>
      <c r="M10" s="94" t="s">
        <v>1006</v>
      </c>
      <c r="N10" s="94">
        <f>469-$AD$19</f>
        <v>366</v>
      </c>
      <c r="O10" s="94">
        <v>0</v>
      </c>
      <c r="P10" s="94">
        <v>0</v>
      </c>
      <c r="Q10" s="94">
        <v>0</v>
      </c>
      <c r="R10" s="94">
        <f t="shared" si="0"/>
        <v>12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100382.06404098564</v>
      </c>
      <c r="AA10" s="3">
        <f t="shared" si="1"/>
        <v>11458.288578354051</v>
      </c>
      <c r="AC10">
        <v>17.5</v>
      </c>
      <c r="AF10" s="26"/>
    </row>
    <row r="11" spans="1:39">
      <c r="A11" s="90" t="s">
        <v>994</v>
      </c>
      <c r="B11" s="91">
        <f t="shared" si="2"/>
        <v>73771.239215402005</v>
      </c>
      <c r="C11" s="91">
        <f t="shared" si="3"/>
        <v>74191.776318703094</v>
      </c>
      <c r="D11" s="91">
        <f t="shared" si="4"/>
        <v>74720.827036260584</v>
      </c>
      <c r="E11" s="91">
        <f t="shared" si="5"/>
        <v>75253.657658035081</v>
      </c>
      <c r="F11" s="91">
        <f t="shared" si="6"/>
        <v>75790.295242595341</v>
      </c>
      <c r="G11" s="91">
        <f t="shared" si="7"/>
        <v>76330.767042558495</v>
      </c>
      <c r="H11" s="91">
        <f t="shared" si="8"/>
        <v>76875.100506035917</v>
      </c>
      <c r="I11" s="91">
        <f t="shared" si="9"/>
        <v>77423.323277991934</v>
      </c>
      <c r="J11" s="91">
        <f t="shared" si="10"/>
        <v>77975.463201687628</v>
      </c>
      <c r="K11" s="91">
        <f t="shared" si="11"/>
        <v>78531.548320112823</v>
      </c>
      <c r="L11" s="91">
        <f t="shared" si="12"/>
        <v>75253.657658035081</v>
      </c>
      <c r="M11" s="90" t="s">
        <v>1010</v>
      </c>
      <c r="N11" s="90">
        <f>622-$AD$19</f>
        <v>519</v>
      </c>
      <c r="O11" s="90">
        <v>0</v>
      </c>
      <c r="P11" s="90">
        <v>0</v>
      </c>
      <c r="Q11" s="90">
        <v>0</v>
      </c>
      <c r="R11" s="90">
        <f t="shared" si="0"/>
        <v>17.016393442622952</v>
      </c>
      <c r="S11" s="91">
        <v>100000</v>
      </c>
      <c r="T11" s="91">
        <v>71800</v>
      </c>
      <c r="U11" s="91">
        <f t="shared" si="13"/>
        <v>99999.999999999985</v>
      </c>
      <c r="W11">
        <v>97</v>
      </c>
      <c r="X11">
        <v>10</v>
      </c>
      <c r="Y11">
        <f t="shared" si="15"/>
        <v>1185</v>
      </c>
      <c r="Z11" s="3">
        <f t="shared" si="14"/>
        <v>102187.89554722294</v>
      </c>
      <c r="AA11" s="3">
        <f t="shared" si="1"/>
        <v>12847.628058001366</v>
      </c>
      <c r="AC11">
        <v>17</v>
      </c>
      <c r="AF11" s="26"/>
    </row>
    <row r="12" spans="1:39">
      <c r="A12" s="92" t="s">
        <v>995</v>
      </c>
      <c r="B12" s="93">
        <f>$S12/(1+($AC$2-$O12+$P12)/36500)^$N12</f>
        <v>91261.952871713671</v>
      </c>
      <c r="C12" s="93">
        <f>$S12/(1+($AC$3-$O12+$P12)/36500)^$N12</f>
        <v>91418.016025252844</v>
      </c>
      <c r="D12" s="93">
        <f t="shared" si="4"/>
        <v>91613.472727212444</v>
      </c>
      <c r="E12" s="93">
        <f t="shared" si="5"/>
        <v>91809.350010844704</v>
      </c>
      <c r="F12" s="93">
        <f t="shared" si="6"/>
        <v>92005.648786934078</v>
      </c>
      <c r="G12" s="93">
        <f t="shared" si="7"/>
        <v>92202.369968240542</v>
      </c>
      <c r="H12" s="93">
        <f t="shared" si="8"/>
        <v>92399.514469522634</v>
      </c>
      <c r="I12" s="93">
        <f t="shared" si="9"/>
        <v>92597.083207525007</v>
      </c>
      <c r="J12" s="93">
        <f t="shared" si="10"/>
        <v>92795.077100993352</v>
      </c>
      <c r="K12" s="93">
        <f t="shared" si="11"/>
        <v>92993.497070681318</v>
      </c>
      <c r="L12" s="93">
        <f t="shared" si="12"/>
        <v>91809.350010844704</v>
      </c>
      <c r="M12" s="92" t="s">
        <v>1011</v>
      </c>
      <c r="N12" s="92">
        <f>259-$AD$19</f>
        <v>156</v>
      </c>
      <c r="O12" s="92">
        <v>0</v>
      </c>
      <c r="P12" s="92">
        <v>0</v>
      </c>
      <c r="Q12" s="92">
        <v>0</v>
      </c>
      <c r="R12" s="92">
        <f t="shared" si="0"/>
        <v>5.1147540983606561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104026.21320982766</v>
      </c>
      <c r="AA12" s="3">
        <f t="shared" si="1"/>
        <v>14261.744091702391</v>
      </c>
      <c r="AF12" s="26"/>
    </row>
    <row r="13" spans="1:39">
      <c r="A13" s="94" t="s">
        <v>996</v>
      </c>
      <c r="B13" s="95">
        <f t="shared" si="2"/>
        <v>71096.832130592316</v>
      </c>
      <c r="C13" s="95">
        <f t="shared" si="3"/>
        <v>71551.477844818801</v>
      </c>
      <c r="D13" s="95">
        <f t="shared" si="4"/>
        <v>72123.882692898478</v>
      </c>
      <c r="E13" s="95">
        <f t="shared" si="5"/>
        <v>72700.874654981642</v>
      </c>
      <c r="F13" s="95">
        <f t="shared" si="6"/>
        <v>73282.490554662654</v>
      </c>
      <c r="G13" s="95">
        <f t="shared" si="7"/>
        <v>73868.767511623999</v>
      </c>
      <c r="H13" s="95">
        <f t="shared" si="8"/>
        <v>74459.742944076963</v>
      </c>
      <c r="I13" s="95">
        <f t="shared" si="9"/>
        <v>75055.454571116425</v>
      </c>
      <c r="J13" s="95">
        <f t="shared" si="10"/>
        <v>75655.940415176214</v>
      </c>
      <c r="K13" s="95">
        <f t="shared" si="11"/>
        <v>76261.238804480294</v>
      </c>
      <c r="L13" s="95">
        <f t="shared" si="12"/>
        <v>72700.874654981642</v>
      </c>
      <c r="M13" s="94" t="s">
        <v>1012</v>
      </c>
      <c r="N13" s="94">
        <f>685-$AD$19</f>
        <v>582</v>
      </c>
      <c r="O13" s="94">
        <v>0</v>
      </c>
      <c r="P13" s="94">
        <v>0</v>
      </c>
      <c r="Q13" s="94">
        <v>0</v>
      </c>
      <c r="R13" s="94">
        <f t="shared" si="0"/>
        <v>19.081967213114755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105897.60144121695</v>
      </c>
      <c r="AA13" s="3">
        <f t="shared" si="1"/>
        <v>15701.078528004417</v>
      </c>
      <c r="AF13" s="26"/>
    </row>
    <row r="14" spans="1:39">
      <c r="A14" s="90" t="s">
        <v>997</v>
      </c>
      <c r="B14" s="91">
        <f t="shared" si="2"/>
        <v>72273.274132282982</v>
      </c>
      <c r="C14" s="91">
        <f t="shared" si="3"/>
        <v>72713.140441377036</v>
      </c>
      <c r="D14" s="91">
        <f t="shared" si="4"/>
        <v>73266.746746017408</v>
      </c>
      <c r="E14" s="91">
        <f t="shared" si="5"/>
        <v>73824.575635021451</v>
      </c>
      <c r="F14" s="91">
        <f t="shared" si="6"/>
        <v>74386.659374274619</v>
      </c>
      <c r="G14" s="91">
        <f t="shared" si="7"/>
        <v>74953.030476634507</v>
      </c>
      <c r="H14" s="91">
        <f t="shared" si="8"/>
        <v>75523.721703878531</v>
      </c>
      <c r="I14" s="91">
        <f t="shared" si="9"/>
        <v>76098.766068564684</v>
      </c>
      <c r="J14" s="91">
        <f t="shared" si="10"/>
        <v>76678.196835985276</v>
      </c>
      <c r="K14" s="91">
        <f t="shared" si="11"/>
        <v>77262.047526112525</v>
      </c>
      <c r="L14" s="91">
        <f t="shared" si="12"/>
        <v>73824.575635021451</v>
      </c>
      <c r="M14" s="90" t="s">
        <v>1013</v>
      </c>
      <c r="N14" s="90">
        <f>657-$AD$19</f>
        <v>554</v>
      </c>
      <c r="O14" s="90">
        <v>0</v>
      </c>
      <c r="P14" s="90">
        <v>0</v>
      </c>
      <c r="Q14" s="90">
        <v>0</v>
      </c>
      <c r="R14" s="90">
        <f t="shared" si="0"/>
        <v>18.16393442622951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107802.65516714382</v>
      </c>
      <c r="AA14" s="3">
        <f t="shared" si="1"/>
        <v>17166.08109508716</v>
      </c>
      <c r="AF14" s="26"/>
    </row>
    <row r="15" spans="1:39">
      <c r="A15" s="92" t="s">
        <v>998</v>
      </c>
      <c r="B15" s="93">
        <f t="shared" si="2"/>
        <v>72273.274132282982</v>
      </c>
      <c r="C15" s="93">
        <f t="shared" si="3"/>
        <v>72713.140441377036</v>
      </c>
      <c r="D15" s="93">
        <f t="shared" si="4"/>
        <v>73266.746746017408</v>
      </c>
      <c r="E15" s="93">
        <f t="shared" si="5"/>
        <v>73824.575635021451</v>
      </c>
      <c r="F15" s="93">
        <f t="shared" si="6"/>
        <v>74386.659374274619</v>
      </c>
      <c r="G15" s="93">
        <f t="shared" si="7"/>
        <v>74953.030476634507</v>
      </c>
      <c r="H15" s="93">
        <f t="shared" si="8"/>
        <v>75523.721703878531</v>
      </c>
      <c r="I15" s="93">
        <f t="shared" si="9"/>
        <v>76098.766068564684</v>
      </c>
      <c r="J15" s="93">
        <f t="shared" si="10"/>
        <v>76678.196835985276</v>
      </c>
      <c r="K15" s="93">
        <f t="shared" si="11"/>
        <v>77262.047526112525</v>
      </c>
      <c r="L15" s="93">
        <f t="shared" si="12"/>
        <v>73824.575635021451</v>
      </c>
      <c r="M15" s="92" t="s">
        <v>1013</v>
      </c>
      <c r="N15" s="92">
        <f>657-$AD$19</f>
        <v>554</v>
      </c>
      <c r="O15" s="92">
        <v>0</v>
      </c>
      <c r="P15" s="92">
        <v>0</v>
      </c>
      <c r="Q15" s="92">
        <v>0</v>
      </c>
      <c r="R15" s="92">
        <f t="shared" si="0"/>
        <v>18.16393442622951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>
      <c r="A16" s="94" t="s">
        <v>999</v>
      </c>
      <c r="B16" s="95">
        <f t="shared" si="2"/>
        <v>74684.880143200207</v>
      </c>
      <c r="C16" s="95">
        <f t="shared" si="3"/>
        <v>75093.351795751762</v>
      </c>
      <c r="D16" s="95">
        <f t="shared" si="4"/>
        <v>75607.09076382585</v>
      </c>
      <c r="E16" s="95">
        <f t="shared" si="5"/>
        <v>76124.35149949856</v>
      </c>
      <c r="F16" s="95">
        <f t="shared" si="6"/>
        <v>76645.158193808194</v>
      </c>
      <c r="G16" s="95">
        <f>$S16/(1+($AC$7-$O16+$P16)/36500)^$N16</f>
        <v>77169.535204271408</v>
      </c>
      <c r="H16" s="95">
        <f t="shared" si="8"/>
        <v>77697.507056080576</v>
      </c>
      <c r="I16" s="95">
        <f t="shared" si="9"/>
        <v>78229.09844321596</v>
      </c>
      <c r="J16" s="95">
        <f t="shared" si="10"/>
        <v>78764.334229637738</v>
      </c>
      <c r="K16" s="95">
        <f t="shared" si="11"/>
        <v>79303.239450465204</v>
      </c>
      <c r="L16" s="95">
        <f t="shared" si="12"/>
        <v>76124.35149949856</v>
      </c>
      <c r="M16" s="94" t="s">
        <v>1003</v>
      </c>
      <c r="N16" s="94">
        <f>601-$AD$19</f>
        <v>498</v>
      </c>
      <c r="O16" s="94">
        <v>0</v>
      </c>
      <c r="P16" s="94">
        <v>0</v>
      </c>
      <c r="Q16" s="94">
        <v>0</v>
      </c>
      <c r="R16" s="94">
        <f t="shared" si="0"/>
        <v>16.327868852459016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111716.19251048745</v>
      </c>
      <c r="AA16" s="3">
        <f t="shared" si="1"/>
        <v>20174.929778102429</v>
      </c>
      <c r="AF16" s="26"/>
    </row>
    <row r="17" spans="1:32">
      <c r="A17" s="94" t="s">
        <v>3919</v>
      </c>
      <c r="B17" s="95">
        <f t="shared" si="2"/>
        <v>78684.264686423936</v>
      </c>
      <c r="C17" s="95">
        <f t="shared" si="3"/>
        <v>79037.528574641634</v>
      </c>
      <c r="D17" s="95">
        <f t="shared" si="4"/>
        <v>79481.345103120329</v>
      </c>
      <c r="E17" s="95">
        <f t="shared" si="5"/>
        <v>79927.659905781242</v>
      </c>
      <c r="F17" s="95">
        <f t="shared" si="6"/>
        <v>80376.487080087405</v>
      </c>
      <c r="G17" s="95">
        <f t="shared" si="7"/>
        <v>80827.840803225467</v>
      </c>
      <c r="H17" s="95">
        <f t="shared" si="8"/>
        <v>81281.735332600394</v>
      </c>
      <c r="I17" s="95">
        <f t="shared" si="9"/>
        <v>81738.185006252083</v>
      </c>
      <c r="J17" s="95">
        <f t="shared" si="10"/>
        <v>82197.204243336775</v>
      </c>
      <c r="K17" s="95">
        <f t="shared" si="11"/>
        <v>82658.80754459271</v>
      </c>
      <c r="L17" s="95">
        <f t="shared" si="12"/>
        <v>79927.659905781242</v>
      </c>
      <c r="M17" s="94" t="s">
        <v>3920</v>
      </c>
      <c r="N17" s="94">
        <f>512-$AD$19</f>
        <v>409</v>
      </c>
      <c r="O17" s="94">
        <v>0</v>
      </c>
      <c r="P17" s="94">
        <v>0</v>
      </c>
      <c r="Q17" s="94">
        <v>0</v>
      </c>
      <c r="R17" s="94">
        <f t="shared" si="0"/>
        <v>13.409836065573771</v>
      </c>
      <c r="S17" s="95">
        <v>100000</v>
      </c>
      <c r="T17" s="95">
        <v>50000</v>
      </c>
      <c r="U17" s="95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113725.92026533757</v>
      </c>
      <c r="AA17" s="3">
        <f t="shared" si="1"/>
        <v>21719.716025811922</v>
      </c>
      <c r="AF17" s="26"/>
    </row>
    <row r="18" spans="1:32">
      <c r="A18" s="90" t="s">
        <v>1017</v>
      </c>
      <c r="B18" s="91">
        <f t="shared" si="2"/>
        <v>83935.520057473841</v>
      </c>
      <c r="C18" s="91">
        <f t="shared" si="3"/>
        <v>85134.117531803335</v>
      </c>
      <c r="D18" s="91">
        <f t="shared" si="4"/>
        <v>86656.481174393994</v>
      </c>
      <c r="E18" s="91">
        <f t="shared" si="5"/>
        <v>88206.089054229786</v>
      </c>
      <c r="F18" s="91">
        <f t="shared" si="6"/>
        <v>89783.429117666426</v>
      </c>
      <c r="G18" s="91">
        <f t="shared" si="7"/>
        <v>91388.998057166114</v>
      </c>
      <c r="H18" s="91">
        <f t="shared" si="8"/>
        <v>93023.301468115344</v>
      </c>
      <c r="I18" s="91">
        <f t="shared" si="9"/>
        <v>94686.854008380513</v>
      </c>
      <c r="J18" s="91">
        <f t="shared" si="10"/>
        <v>96380.179561198442</v>
      </c>
      <c r="K18" s="91">
        <f t="shared" si="11"/>
        <v>98103.811400332066</v>
      </c>
      <c r="L18" s="91">
        <f t="shared" si="12"/>
        <v>88206.089054229786</v>
      </c>
      <c r="M18" s="90" t="s">
        <v>1018</v>
      </c>
      <c r="N18" s="90">
        <f>1397-$AD$19</f>
        <v>1294</v>
      </c>
      <c r="O18" s="90">
        <v>17</v>
      </c>
      <c r="P18" s="90">
        <f>$AI$2</f>
        <v>0.54</v>
      </c>
      <c r="Q18" s="90">
        <v>6</v>
      </c>
      <c r="R18" s="90">
        <f t="shared" si="0"/>
        <v>42.42622950819672</v>
      </c>
      <c r="S18" s="91">
        <v>100000</v>
      </c>
      <c r="T18" s="91">
        <v>96000</v>
      </c>
      <c r="U18" s="91">
        <f t="shared" si="13"/>
        <v>179199.6485659118</v>
      </c>
      <c r="W18">
        <v>98</v>
      </c>
      <c r="X18">
        <v>5</v>
      </c>
      <c r="Y18">
        <f t="shared" si="15"/>
        <v>1185</v>
      </c>
      <c r="Z18" s="3">
        <f t="shared" si="14"/>
        <v>115771.80218511086</v>
      </c>
      <c r="AA18" s="3">
        <f t="shared" si="1"/>
        <v>23292.050961605568</v>
      </c>
      <c r="AC18" t="s">
        <v>1015</v>
      </c>
      <c r="AD18" t="s">
        <v>1054</v>
      </c>
      <c r="AF18" s="26"/>
    </row>
    <row r="19" spans="1:32">
      <c r="A19" s="92" t="s">
        <v>965</v>
      </c>
      <c r="B19" s="93">
        <f>$S19/(1+($AC$2-$O19+$P19)/36500)^$N19</f>
        <v>98851.008856341607</v>
      </c>
      <c r="C19" s="93">
        <f t="shared" si="3"/>
        <v>99351.663364402644</v>
      </c>
      <c r="D19" s="93">
        <f>$S19/(1+($AC$4-$O19+$P19)/36500)^$N19</f>
        <v>99981.056592905807</v>
      </c>
      <c r="E19" s="93">
        <f t="shared" si="5"/>
        <v>100614.44573422556</v>
      </c>
      <c r="F19" s="93">
        <f t="shared" si="6"/>
        <v>101251.85621301664</v>
      </c>
      <c r="G19" s="93">
        <f t="shared" si="7"/>
        <v>101893.3136160416</v>
      </c>
      <c r="H19" s="93">
        <f t="shared" si="8"/>
        <v>102538.84369322962</v>
      </c>
      <c r="I19" s="93">
        <f t="shared" si="9"/>
        <v>103188.47235868883</v>
      </c>
      <c r="J19" s="93">
        <f t="shared" si="10"/>
        <v>103842.22569180027</v>
      </c>
      <c r="K19" s="93">
        <f t="shared" si="11"/>
        <v>104500.12993823664</v>
      </c>
      <c r="L19" s="93">
        <f t="shared" si="12"/>
        <v>100614.44573422556</v>
      </c>
      <c r="M19" s="92" t="s">
        <v>984</v>
      </c>
      <c r="N19" s="92">
        <f>564-$AD$19</f>
        <v>461</v>
      </c>
      <c r="O19" s="92">
        <v>21</v>
      </c>
      <c r="P19" s="92">
        <f t="shared" ref="P19:P24" si="16">$AI$1</f>
        <v>0.51500000000000001</v>
      </c>
      <c r="Q19" s="92">
        <v>3</v>
      </c>
      <c r="R19" s="92">
        <f t="shared" si="0"/>
        <v>15.114754098360656</v>
      </c>
      <c r="S19" s="93">
        <v>100000</v>
      </c>
      <c r="T19" s="93">
        <v>100000</v>
      </c>
      <c r="U19" s="93">
        <f t="shared" si="13"/>
        <v>129517.9502815728</v>
      </c>
      <c r="W19">
        <v>98</v>
      </c>
      <c r="X19">
        <v>6</v>
      </c>
      <c r="Y19">
        <f t="shared" si="15"/>
        <v>1185</v>
      </c>
      <c r="Z19" s="3">
        <f t="shared" si="14"/>
        <v>117854.48866817009</v>
      </c>
      <c r="AA19" s="3">
        <f t="shared" si="1"/>
        <v>24892.42587042087</v>
      </c>
      <c r="AC19" t="s">
        <v>1063</v>
      </c>
      <c r="AD19">
        <v>103</v>
      </c>
      <c r="AF19" s="26"/>
    </row>
    <row r="20" spans="1:32">
      <c r="A20" s="94" t="s">
        <v>966</v>
      </c>
      <c r="B20" s="95">
        <f t="shared" si="2"/>
        <v>92546.78219143243</v>
      </c>
      <c r="C20" s="95">
        <f t="shared" si="3"/>
        <v>93032.770884366837</v>
      </c>
      <c r="D20" s="95">
        <f t="shared" si="4"/>
        <v>93643.854712333879</v>
      </c>
      <c r="E20" s="95">
        <f t="shared" si="5"/>
        <v>94258.960884281187</v>
      </c>
      <c r="F20" s="95">
        <f t="shared" si="6"/>
        <v>94878.115932143497</v>
      </c>
      <c r="G20" s="95">
        <f t="shared" si="7"/>
        <v>95501.346563275132</v>
      </c>
      <c r="H20" s="95">
        <f t="shared" si="8"/>
        <v>96128.679661531016</v>
      </c>
      <c r="I20" s="95">
        <f t="shared" si="9"/>
        <v>96760.142288496339</v>
      </c>
      <c r="J20" s="95">
        <f t="shared" si="10"/>
        <v>97395.761684643789</v>
      </c>
      <c r="K20" s="95">
        <f t="shared" si="11"/>
        <v>98035.565270489329</v>
      </c>
      <c r="L20" s="95">
        <f t="shared" si="12"/>
        <v>94258.960884281187</v>
      </c>
      <c r="M20" s="94" t="s">
        <v>985</v>
      </c>
      <c r="N20" s="94">
        <f>581-$AD$19</f>
        <v>478</v>
      </c>
      <c r="O20" s="94">
        <v>16</v>
      </c>
      <c r="P20" s="94">
        <f t="shared" si="16"/>
        <v>0.51500000000000001</v>
      </c>
      <c r="Q20" s="94">
        <v>3</v>
      </c>
      <c r="R20" s="94">
        <f t="shared" si="0"/>
        <v>15.672131147540984</v>
      </c>
      <c r="S20" s="95">
        <v>100000</v>
      </c>
      <c r="T20" s="95">
        <v>92000</v>
      </c>
      <c r="U20" s="95">
        <f t="shared" si="13"/>
        <v>122472.21658826154</v>
      </c>
      <c r="W20">
        <v>98</v>
      </c>
      <c r="X20" s="9">
        <v>7</v>
      </c>
      <c r="Y20">
        <f t="shared" si="15"/>
        <v>1185</v>
      </c>
      <c r="Z20" s="3">
        <f t="shared" si="14"/>
        <v>119974.64181327351</v>
      </c>
      <c r="AA20" s="3">
        <f t="shared" si="1"/>
        <v>26521.340798443376</v>
      </c>
      <c r="AF20" s="26"/>
    </row>
    <row r="21" spans="1:32">
      <c r="A21" s="90" t="s">
        <v>959</v>
      </c>
      <c r="B21" s="91">
        <f>$S21/(1+($AC$2-$O21+$P21)/36500)^$N21</f>
        <v>98680.17362643579</v>
      </c>
      <c r="C21" s="91">
        <f t="shared" si="3"/>
        <v>99254.98614598767</v>
      </c>
      <c r="D21" s="91">
        <f t="shared" si="4"/>
        <v>99978.221554408286</v>
      </c>
      <c r="E21" s="91">
        <f t="shared" si="5"/>
        <v>100706.73693514903</v>
      </c>
      <c r="F21" s="91">
        <f t="shared" si="6"/>
        <v>101440.57090772323</v>
      </c>
      <c r="G21" s="91">
        <f t="shared" si="7"/>
        <v>102179.76237464114</v>
      </c>
      <c r="H21" s="91">
        <f t="shared" si="8"/>
        <v>102924.35052351395</v>
      </c>
      <c r="I21" s="91">
        <f t="shared" si="9"/>
        <v>103674.37482911217</v>
      </c>
      <c r="J21" s="91">
        <f t="shared" si="10"/>
        <v>104429.87505552558</v>
      </c>
      <c r="K21" s="91">
        <f t="shared" si="11"/>
        <v>105190.89125824423</v>
      </c>
      <c r="L21" s="91">
        <f t="shared" si="12"/>
        <v>100706.73693514903</v>
      </c>
      <c r="M21" s="90" t="s">
        <v>986</v>
      </c>
      <c r="N21" s="90">
        <f>633-$AD$19</f>
        <v>530</v>
      </c>
      <c r="O21" s="90">
        <v>21</v>
      </c>
      <c r="P21" s="90">
        <f t="shared" si="16"/>
        <v>0.51500000000000001</v>
      </c>
      <c r="Q21" s="90">
        <v>3</v>
      </c>
      <c r="R21" s="90">
        <f t="shared" si="0"/>
        <v>17.377049180327869</v>
      </c>
      <c r="S21" s="91">
        <v>100000</v>
      </c>
      <c r="T21" s="91">
        <v>100000</v>
      </c>
      <c r="U21" s="91">
        <f t="shared" si="13"/>
        <v>134630.32906464519</v>
      </c>
      <c r="W21">
        <v>98</v>
      </c>
      <c r="X21">
        <v>8</v>
      </c>
      <c r="Y21">
        <f t="shared" si="15"/>
        <v>1185</v>
      </c>
      <c r="Z21" s="3">
        <f t="shared" si="14"/>
        <v>122132.93563006021</v>
      </c>
      <c r="AA21" s="3">
        <f t="shared" si="1"/>
        <v>28179.304709348951</v>
      </c>
      <c r="AE21" s="25"/>
      <c r="AF21" s="26"/>
    </row>
    <row r="22" spans="1:32">
      <c r="A22" s="92" t="s">
        <v>952</v>
      </c>
      <c r="B22" s="93">
        <f t="shared" si="2"/>
        <v>98512.103123634122</v>
      </c>
      <c r="C22" s="93">
        <f t="shared" si="3"/>
        <v>99159.80208665588</v>
      </c>
      <c r="D22" s="93">
        <f t="shared" si="4"/>
        <v>99975.427682075737</v>
      </c>
      <c r="E22" s="93">
        <f t="shared" si="5"/>
        <v>100797.77340709064</v>
      </c>
      <c r="F22" s="93">
        <f t="shared" si="6"/>
        <v>101626.89472362462</v>
      </c>
      <c r="G22" s="93">
        <f t="shared" si="7"/>
        <v>102462.84755208794</v>
      </c>
      <c r="H22" s="93">
        <f t="shared" si="8"/>
        <v>103305.68827520333</v>
      </c>
      <c r="I22" s="93">
        <f t="shared" si="9"/>
        <v>104155.47374179491</v>
      </c>
      <c r="J22" s="93">
        <f t="shared" si="10"/>
        <v>105012.26127070628</v>
      </c>
      <c r="K22" s="93">
        <f t="shared" si="11"/>
        <v>105876.10865464403</v>
      </c>
      <c r="L22" s="93">
        <f t="shared" si="12"/>
        <v>100797.77340709064</v>
      </c>
      <c r="M22" s="92" t="s">
        <v>987</v>
      </c>
      <c r="N22" s="92">
        <f>701-$AD$19</f>
        <v>598</v>
      </c>
      <c r="O22" s="92">
        <v>21</v>
      </c>
      <c r="P22" s="92">
        <f t="shared" si="16"/>
        <v>0.51500000000000001</v>
      </c>
      <c r="Q22" s="92">
        <v>3</v>
      </c>
      <c r="R22" s="92">
        <f t="shared" si="0"/>
        <v>19.606557377049182</v>
      </c>
      <c r="S22" s="93">
        <v>100000</v>
      </c>
      <c r="T22" s="93">
        <v>100000</v>
      </c>
      <c r="U22" s="93">
        <f t="shared" si="13"/>
        <v>139866.01005320792</v>
      </c>
      <c r="W22">
        <v>98</v>
      </c>
      <c r="X22" s="9">
        <v>9</v>
      </c>
      <c r="Y22">
        <f t="shared" si="15"/>
        <v>1185</v>
      </c>
      <c r="Z22" s="3">
        <f t="shared" si="14"/>
        <v>124330.0562533218</v>
      </c>
      <c r="AA22" s="3">
        <f t="shared" si="1"/>
        <v>29866.835643332342</v>
      </c>
      <c r="AE22" s="25"/>
      <c r="AF22" s="26"/>
    </row>
    <row r="23" spans="1:32">
      <c r="A23" s="94" t="s">
        <v>967</v>
      </c>
      <c r="B23" s="95">
        <f t="shared" si="2"/>
        <v>93516.333393376117</v>
      </c>
      <c r="C23" s="95">
        <f t="shared" si="3"/>
        <v>94158.989178641583</v>
      </c>
      <c r="D23" s="95">
        <f t="shared" si="4"/>
        <v>94968.533061116716</v>
      </c>
      <c r="E23" s="95">
        <f t="shared" si="5"/>
        <v>95785.048332140766</v>
      </c>
      <c r="F23" s="95">
        <f t="shared" si="6"/>
        <v>96608.595122580038</v>
      </c>
      <c r="G23" s="95">
        <f t="shared" si="7"/>
        <v>97439.234082753654</v>
      </c>
      <c r="H23" s="95">
        <f t="shared" si="8"/>
        <v>98277.026386997837</v>
      </c>
      <c r="I23" s="95">
        <f t="shared" si="9"/>
        <v>99122.033738119528</v>
      </c>
      <c r="J23" s="95">
        <f t="shared" si="10"/>
        <v>99974.318372068883</v>
      </c>
      <c r="K23" s="95">
        <f t="shared" si="11"/>
        <v>100833.94306244917</v>
      </c>
      <c r="L23" s="95">
        <f t="shared" si="12"/>
        <v>95785.048332140766</v>
      </c>
      <c r="M23" s="94" t="s">
        <v>1016</v>
      </c>
      <c r="N23" s="94">
        <f>728-$AD$19</f>
        <v>625</v>
      </c>
      <c r="O23" s="94">
        <v>18</v>
      </c>
      <c r="P23" s="94">
        <f t="shared" si="16"/>
        <v>0.51500000000000001</v>
      </c>
      <c r="Q23" s="94">
        <v>3</v>
      </c>
      <c r="R23" s="94">
        <f t="shared" si="0"/>
        <v>20.491803278688526</v>
      </c>
      <c r="S23" s="95">
        <v>100000</v>
      </c>
      <c r="T23" s="95">
        <v>95000</v>
      </c>
      <c r="U23" s="95">
        <f t="shared" si="13"/>
        <v>134891.00557288202</v>
      </c>
      <c r="W23">
        <v>98</v>
      </c>
      <c r="X23">
        <v>10</v>
      </c>
      <c r="Y23">
        <f t="shared" si="15"/>
        <v>1185</v>
      </c>
      <c r="Z23" s="3">
        <f t="shared" si="14"/>
        <v>126566.70216112894</v>
      </c>
      <c r="AA23" s="3">
        <f t="shared" si="1"/>
        <v>31584.460878971771</v>
      </c>
      <c r="AC23" t="s">
        <v>955</v>
      </c>
      <c r="AD23" t="s">
        <v>1064</v>
      </c>
      <c r="AE23" s="25"/>
      <c r="AF23" s="26"/>
    </row>
    <row r="24" spans="1:32">
      <c r="A24" s="90" t="s">
        <v>968</v>
      </c>
      <c r="B24" s="91">
        <f t="shared" si="2"/>
        <v>91206.897092374275</v>
      </c>
      <c r="C24" s="91">
        <f t="shared" si="3"/>
        <v>91776.309997407705</v>
      </c>
      <c r="D24" s="91">
        <f t="shared" si="4"/>
        <v>92493.086669333294</v>
      </c>
      <c r="E24" s="91">
        <f t="shared" si="5"/>
        <v>93215.471328696309</v>
      </c>
      <c r="F24" s="91">
        <f t="shared" si="6"/>
        <v>93943.507929504602</v>
      </c>
      <c r="G24" s="91">
        <f t="shared" si="7"/>
        <v>94677.24077092747</v>
      </c>
      <c r="H24" s="91">
        <f t="shared" si="8"/>
        <v>95416.714499915994</v>
      </c>
      <c r="I24" s="91">
        <f t="shared" si="9"/>
        <v>96161.974114009237</v>
      </c>
      <c r="J24" s="91">
        <f t="shared" si="10"/>
        <v>96913.064964068602</v>
      </c>
      <c r="K24" s="91">
        <f t="shared" si="11"/>
        <v>97670.032757022491</v>
      </c>
      <c r="L24" s="91">
        <f t="shared" si="12"/>
        <v>93215.471328696309</v>
      </c>
      <c r="M24" s="90" t="s">
        <v>988</v>
      </c>
      <c r="N24" s="90">
        <f>671-$AD$19</f>
        <v>568</v>
      </c>
      <c r="O24" s="90">
        <v>16</v>
      </c>
      <c r="P24" s="90">
        <f t="shared" si="16"/>
        <v>0.51500000000000001</v>
      </c>
      <c r="Q24" s="90">
        <v>3</v>
      </c>
      <c r="R24" s="90">
        <f t="shared" si="0"/>
        <v>18.622950819672131</v>
      </c>
      <c r="S24" s="91">
        <v>100000</v>
      </c>
      <c r="T24" s="91">
        <v>90600</v>
      </c>
      <c r="U24" s="91">
        <f t="shared" si="13"/>
        <v>127237.07921087116</v>
      </c>
      <c r="W24">
        <v>98</v>
      </c>
      <c r="X24">
        <v>11</v>
      </c>
      <c r="Y24">
        <f t="shared" si="15"/>
        <v>1185</v>
      </c>
      <c r="Z24" s="3">
        <f t="shared" si="14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>
      <c r="A25" s="92" t="s">
        <v>969</v>
      </c>
      <c r="B25" s="93">
        <f t="shared" si="2"/>
        <v>84562.026382250842</v>
      </c>
      <c r="C25" s="93">
        <f t="shared" si="3"/>
        <v>85383.192647081407</v>
      </c>
      <c r="D25" s="93">
        <f>$S25/(1+($AC$4-$O25+$P25)/36500)^$N25</f>
        <v>86420.886115555462</v>
      </c>
      <c r="E25" s="93">
        <f t="shared" si="5"/>
        <v>87471.205528436927</v>
      </c>
      <c r="F25" s="93">
        <f t="shared" si="6"/>
        <v>88534.304685685725</v>
      </c>
      <c r="G25" s="93">
        <f t="shared" si="7"/>
        <v>89610.339262906346</v>
      </c>
      <c r="H25" s="93">
        <f t="shared" si="8"/>
        <v>90699.466834153136</v>
      </c>
      <c r="I25" s="93">
        <f t="shared" si="9"/>
        <v>91801.846895265306</v>
      </c>
      <c r="J25" s="93">
        <f t="shared" si="10"/>
        <v>92917.640887169284</v>
      </c>
      <c r="K25" s="93">
        <f t="shared" si="11"/>
        <v>94047.012219766766</v>
      </c>
      <c r="L25" s="93">
        <f t="shared" si="12"/>
        <v>87471.205528436927</v>
      </c>
      <c r="M25" s="92" t="s">
        <v>989</v>
      </c>
      <c r="N25" s="92">
        <f>985-$AD$19</f>
        <v>882</v>
      </c>
      <c r="O25" s="92">
        <v>15</v>
      </c>
      <c r="P25" s="92">
        <f>$AI$2</f>
        <v>0.54</v>
      </c>
      <c r="Q25" s="92">
        <v>6</v>
      </c>
      <c r="R25" s="92">
        <f t="shared" si="0"/>
        <v>28.918032786885245</v>
      </c>
      <c r="S25" s="93">
        <v>100000</v>
      </c>
      <c r="T25" s="93">
        <v>85800</v>
      </c>
      <c r="U25" s="93">
        <f t="shared" si="13"/>
        <v>141804.81632199697</v>
      </c>
      <c r="W25">
        <v>98</v>
      </c>
      <c r="X25">
        <v>12</v>
      </c>
      <c r="Y25">
        <f t="shared" si="15"/>
        <v>1185</v>
      </c>
      <c r="Z25" s="3">
        <f t="shared" si="14"/>
        <v>131161.42679535478</v>
      </c>
      <c r="AA25" s="3">
        <f t="shared" si="1"/>
        <v>35112.150552894083</v>
      </c>
      <c r="AE25" s="25"/>
      <c r="AF25" s="26"/>
    </row>
    <row r="26" spans="1:32">
      <c r="A26" s="94" t="s">
        <v>943</v>
      </c>
      <c r="B26" s="95">
        <f t="shared" si="2"/>
        <v>85865.017545415962</v>
      </c>
      <c r="C26" s="95">
        <f t="shared" si="3"/>
        <v>86109.880492275523</v>
      </c>
      <c r="D26" s="95">
        <f t="shared" si="4"/>
        <v>86416.945156233298</v>
      </c>
      <c r="E26" s="95">
        <f t="shared" si="5"/>
        <v>86725.109028013409</v>
      </c>
      <c r="F26" s="95">
        <f t="shared" si="6"/>
        <v>87034.376057617585</v>
      </c>
      <c r="G26" s="95">
        <f t="shared" si="7"/>
        <v>87344.750209281541</v>
      </c>
      <c r="H26" s="95">
        <f t="shared" si="8"/>
        <v>87656.235461555902</v>
      </c>
      <c r="I26" s="95">
        <f t="shared" si="9"/>
        <v>87968.83580733175</v>
      </c>
      <c r="J26" s="95">
        <f t="shared" si="10"/>
        <v>88282.555253909057</v>
      </c>
      <c r="K26" s="95">
        <f t="shared" si="11"/>
        <v>88597.397823052859</v>
      </c>
      <c r="L26" s="95">
        <f t="shared" si="12"/>
        <v>86725.109028013409</v>
      </c>
      <c r="M26" s="94" t="s">
        <v>990</v>
      </c>
      <c r="N26" s="94">
        <f>363-$AD$19</f>
        <v>260</v>
      </c>
      <c r="O26" s="94">
        <v>0</v>
      </c>
      <c r="P26" s="94">
        <v>0</v>
      </c>
      <c r="Q26" s="94">
        <v>0</v>
      </c>
      <c r="R26" s="94">
        <f t="shared" si="0"/>
        <v>8.5245901639344268</v>
      </c>
      <c r="S26" s="95">
        <v>100000</v>
      </c>
      <c r="T26" s="95">
        <v>82800</v>
      </c>
      <c r="U26" s="95">
        <f>B26*(1+$AC$2/36500)^N26</f>
        <v>100000.00000000001</v>
      </c>
      <c r="W26">
        <v>99</v>
      </c>
      <c r="X26">
        <v>1</v>
      </c>
      <c r="Y26">
        <f t="shared" si="15"/>
        <v>1185</v>
      </c>
      <c r="Z26" s="3">
        <f t="shared" si="14"/>
        <v>133520.96621280871</v>
      </c>
      <c r="AA26" s="3">
        <f t="shared" si="1"/>
        <v>36923.317237754032</v>
      </c>
      <c r="AE26" s="25"/>
      <c r="AF26" s="26"/>
    </row>
    <row r="27" spans="1:32">
      <c r="A27" s="90" t="s">
        <v>978</v>
      </c>
      <c r="B27" s="91">
        <f t="shared" si="2"/>
        <v>93985.920111151601</v>
      </c>
      <c r="C27" s="91">
        <f t="shared" si="3"/>
        <v>95195.570890441348</v>
      </c>
      <c r="D27" s="91">
        <f t="shared" si="4"/>
        <v>96729.570583153138</v>
      </c>
      <c r="E27" s="91">
        <f t="shared" si="5"/>
        <v>98288.310964167365</v>
      </c>
      <c r="F27" s="91">
        <f t="shared" si="6"/>
        <v>99872.191403968944</v>
      </c>
      <c r="G27" s="91">
        <f t="shared" si="7"/>
        <v>101481.61772534462</v>
      </c>
      <c r="H27" s="91">
        <f t="shared" si="8"/>
        <v>103117.00230779567</v>
      </c>
      <c r="I27" s="91">
        <f t="shared" si="9"/>
        <v>104778.76419350991</v>
      </c>
      <c r="J27" s="91">
        <f t="shared" si="10"/>
        <v>106467.32919510438</v>
      </c>
      <c r="K27" s="91">
        <f t="shared" si="11"/>
        <v>108183.13000516682</v>
      </c>
      <c r="L27" s="91">
        <f t="shared" si="12"/>
        <v>98288.310964167365</v>
      </c>
      <c r="M27" s="90" t="s">
        <v>981</v>
      </c>
      <c r="N27" s="90">
        <f>1270-$AD$19</f>
        <v>1167</v>
      </c>
      <c r="O27" s="90">
        <v>20</v>
      </c>
      <c r="P27" s="90">
        <f>$AI$2</f>
        <v>0.54</v>
      </c>
      <c r="Q27" s="90">
        <v>6</v>
      </c>
      <c r="R27" s="90">
        <f t="shared" si="0"/>
        <v>38.26229508196721</v>
      </c>
      <c r="S27" s="91">
        <v>100000</v>
      </c>
      <c r="T27" s="91">
        <v>100000</v>
      </c>
      <c r="U27" s="91">
        <f t="shared" si="13"/>
        <v>186262.72634231739</v>
      </c>
      <c r="W27">
        <v>99</v>
      </c>
      <c r="X27">
        <v>2</v>
      </c>
      <c r="Y27">
        <f t="shared" si="15"/>
        <v>1185</v>
      </c>
      <c r="Z27" s="3">
        <f t="shared" si="14"/>
        <v>135922.95276124121</v>
      </c>
      <c r="AA27" s="3">
        <f t="shared" si="1"/>
        <v>38766.783061827315</v>
      </c>
      <c r="AE27" s="25"/>
      <c r="AF27" s="26"/>
    </row>
    <row r="28" spans="1:32">
      <c r="A28" s="92" t="s">
        <v>982</v>
      </c>
      <c r="B28" s="93">
        <f t="shared" si="2"/>
        <v>100058.46920943736</v>
      </c>
      <c r="C28" s="93">
        <f t="shared" si="3"/>
        <v>100334.07956984367</v>
      </c>
      <c r="D28" s="93">
        <f t="shared" si="4"/>
        <v>100679.66461163267</v>
      </c>
      <c r="E28" s="93">
        <f t="shared" si="5"/>
        <v>101026.44472571727</v>
      </c>
      <c r="F28" s="93">
        <f t="shared" si="6"/>
        <v>101374.42406125303</v>
      </c>
      <c r="G28" s="93">
        <f t="shared" si="7"/>
        <v>101723.60678184754</v>
      </c>
      <c r="H28" s="93">
        <f t="shared" si="8"/>
        <v>102073.99706563482</v>
      </c>
      <c r="I28" s="93">
        <f t="shared" si="9"/>
        <v>102425.59910530609</v>
      </c>
      <c r="J28" s="93">
        <f t="shared" si="10"/>
        <v>102778.41710816669</v>
      </c>
      <c r="K28" s="93">
        <f t="shared" si="11"/>
        <v>103132.45529618995</v>
      </c>
      <c r="L28" s="93">
        <f t="shared" si="12"/>
        <v>101026.44472571727</v>
      </c>
      <c r="M28" s="92" t="s">
        <v>983</v>
      </c>
      <c r="N28" s="92">
        <f>354-$AD$19</f>
        <v>251</v>
      </c>
      <c r="O28" s="92">
        <v>22</v>
      </c>
      <c r="P28" s="92">
        <f>AI1</f>
        <v>0.51500000000000001</v>
      </c>
      <c r="Q28" s="92">
        <v>3</v>
      </c>
      <c r="R28" s="92">
        <f t="shared" si="0"/>
        <v>8.2295081967213122</v>
      </c>
      <c r="S28" s="93">
        <v>100000</v>
      </c>
      <c r="T28" s="93">
        <v>103000</v>
      </c>
      <c r="U28" s="93">
        <f t="shared" si="13"/>
        <v>115916.86201365142</v>
      </c>
      <c r="W28">
        <v>99</v>
      </c>
      <c r="X28">
        <v>3</v>
      </c>
      <c r="Y28">
        <f t="shared" si="15"/>
        <v>1185</v>
      </c>
      <c r="Z28" s="3">
        <f t="shared" si="14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>
      <c r="A29" s="94" t="s">
        <v>1008</v>
      </c>
      <c r="B29" s="95">
        <f t="shared" si="2"/>
        <v>99266.270712302125</v>
      </c>
      <c r="C29" s="95">
        <f t="shared" si="3"/>
        <v>100000</v>
      </c>
      <c r="D29" s="95">
        <f t="shared" si="4"/>
        <v>100924.80438260798</v>
      </c>
      <c r="E29" s="95">
        <f t="shared" si="5"/>
        <v>101858.17424159024</v>
      </c>
      <c r="F29" s="95">
        <f t="shared" si="6"/>
        <v>102800.18902880051</v>
      </c>
      <c r="G29" s="95">
        <f t="shared" si="7"/>
        <v>103750.9289341401</v>
      </c>
      <c r="H29" s="95">
        <f t="shared" si="8"/>
        <v>104710.47489251707</v>
      </c>
      <c r="I29" s="95">
        <f t="shared" si="9"/>
        <v>105678.90859067722</v>
      </c>
      <c r="J29" s="95">
        <f t="shared" si="10"/>
        <v>106656.31247426508</v>
      </c>
      <c r="K29" s="95">
        <f t="shared" si="11"/>
        <v>107642.76975484776</v>
      </c>
      <c r="L29" s="95">
        <f t="shared" si="12"/>
        <v>101858.17424159024</v>
      </c>
      <c r="M29" s="94" t="s">
        <v>1009</v>
      </c>
      <c r="N29" s="94">
        <f>775-$AD$19</f>
        <v>672</v>
      </c>
      <c r="O29" s="94">
        <v>21</v>
      </c>
      <c r="P29" s="94">
        <v>0</v>
      </c>
      <c r="Q29" s="94">
        <v>1</v>
      </c>
      <c r="R29" s="94">
        <f t="shared" si="0"/>
        <v>22.032786885245901</v>
      </c>
      <c r="S29" s="95">
        <v>100000</v>
      </c>
      <c r="T29" s="95">
        <v>104000</v>
      </c>
      <c r="U29" s="95">
        <f t="shared" si="13"/>
        <v>147184.20663970022</v>
      </c>
      <c r="W29">
        <v>99</v>
      </c>
      <c r="X29">
        <v>4</v>
      </c>
      <c r="Y29">
        <f t="shared" si="15"/>
        <v>1185</v>
      </c>
      <c r="Z29" s="3">
        <f t="shared" si="14"/>
        <v>140857.33541279926</v>
      </c>
      <c r="AA29" s="3">
        <f t="shared" si="1"/>
        <v>42552.926404901242</v>
      </c>
      <c r="AE29" s="25"/>
      <c r="AF29" s="26"/>
    </row>
    <row r="30" spans="1:32">
      <c r="A30" s="90" t="s">
        <v>1058</v>
      </c>
      <c r="B30" s="91">
        <f t="shared" si="2"/>
        <v>84688.590184976842</v>
      </c>
      <c r="C30" s="91">
        <f t="shared" si="3"/>
        <v>85835.8430874404</v>
      </c>
      <c r="D30" s="91">
        <f t="shared" si="4"/>
        <v>87291.807183920013</v>
      </c>
      <c r="E30" s="91">
        <f t="shared" si="5"/>
        <v>88772.48807570299</v>
      </c>
      <c r="F30" s="91">
        <f t="shared" si="6"/>
        <v>90278.305708180342</v>
      </c>
      <c r="G30" s="91">
        <f t="shared" si="7"/>
        <v>91809.687167716664</v>
      </c>
      <c r="H30" s="91">
        <f t="shared" si="8"/>
        <v>93367.06680310925</v>
      </c>
      <c r="I30" s="91">
        <f t="shared" si="9"/>
        <v>94950.886349042717</v>
      </c>
      <c r="J30" s="91">
        <f t="shared" si="10"/>
        <v>96561.595052094548</v>
      </c>
      <c r="K30" s="91">
        <f t="shared" si="11"/>
        <v>98199.649798258717</v>
      </c>
      <c r="L30" s="91">
        <f t="shared" si="12"/>
        <v>88772.48807570299</v>
      </c>
      <c r="M30" s="90" t="s">
        <v>1059</v>
      </c>
      <c r="N30" s="90">
        <f>1331-$AD$19</f>
        <v>1228</v>
      </c>
      <c r="O30" s="90">
        <v>17</v>
      </c>
      <c r="P30" s="90">
        <f>AI2</f>
        <v>0.54</v>
      </c>
      <c r="Q30" s="90">
        <v>6</v>
      </c>
      <c r="R30" s="90">
        <f t="shared" si="0"/>
        <v>40.26229508196721</v>
      </c>
      <c r="S30" s="91">
        <v>100000</v>
      </c>
      <c r="T30" s="91"/>
      <c r="U30" s="91">
        <f t="shared" si="13"/>
        <v>173946.53582218013</v>
      </c>
      <c r="W30">
        <v>99</v>
      </c>
      <c r="X30">
        <v>5</v>
      </c>
      <c r="Y30">
        <f t="shared" si="15"/>
        <v>1185</v>
      </c>
      <c r="Z30" s="3">
        <f t="shared" si="14"/>
        <v>143391.30018631907</v>
      </c>
      <c r="AA30" s="3">
        <f t="shared" si="1"/>
        <v>44496.786925788649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145970.84993029587</v>
      </c>
      <c r="AA31" s="3">
        <f t="shared" si="1"/>
        <v>46475.31295929855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148596.8046993544</v>
      </c>
      <c r="AA32" s="3">
        <f t="shared" si="1"/>
        <v>48489.122707072711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151269.99930056048</v>
      </c>
      <c r="AA33" s="3">
        <f t="shared" si="1"/>
        <v>50538.845395348842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156761.52258699934</v>
      </c>
      <c r="AA35" s="3">
        <f t="shared" si="1"/>
        <v>54748.602804475493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159581.59706103837</v>
      </c>
      <c r="AA36" s="3">
        <f t="shared" si="1"/>
        <v>56909.952887821972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162452.40349983433</v>
      </c>
      <c r="AA37" s="3">
        <f t="shared" si="1"/>
        <v>59109.847047654795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165374.85455029487</v>
      </c>
      <c r="AA38" s="3">
        <f t="shared" si="1"/>
        <v>61348.972653337973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168349.87927746525</v>
      </c>
      <c r="AA39" s="3">
        <f t="shared" si="1"/>
        <v>63628.029332322505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171378.42345988381</v>
      </c>
      <c r="AA40" s="3">
        <f t="shared" si="1"/>
        <v>65947.729188748926</v>
      </c>
      <c r="AD40" s="25"/>
      <c r="AE40" s="26"/>
    </row>
    <row r="41" spans="1:31">
      <c r="W41">
        <v>100</v>
      </c>
      <c r="X41">
        <v>4</v>
      </c>
      <c r="Y41">
        <f t="shared" si="15"/>
        <v>1185</v>
      </c>
      <c r="Z41" s="3">
        <f t="shared" si="14"/>
        <v>174461.44989025066</v>
      </c>
      <c r="AA41" s="3">
        <f t="shared" si="1"/>
        <v>68308.797025948283</v>
      </c>
      <c r="AD41" s="25"/>
      <c r="AE41" s="26"/>
    </row>
    <row r="42" spans="1:31">
      <c r="D42" t="s">
        <v>1125</v>
      </c>
      <c r="E42">
        <v>7.2499999999999995E-2</v>
      </c>
      <c r="W42">
        <v>100</v>
      </c>
      <c r="X42">
        <v>5</v>
      </c>
      <c r="Y42">
        <f t="shared" si="15"/>
        <v>1185</v>
      </c>
      <c r="Z42" s="3">
        <f t="shared" si="14"/>
        <v>177599.93868150547</v>
      </c>
      <c r="AA42" s="3">
        <f t="shared" si="1"/>
        <v>70711.970572911028</v>
      </c>
      <c r="AD42" s="25"/>
      <c r="AE42" s="26"/>
    </row>
    <row r="43" spans="1:31">
      <c r="D43" t="s">
        <v>1126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180794.88757841129</v>
      </c>
      <c r="AA43" s="3">
        <f t="shared" si="1"/>
        <v>73158.000714794616</v>
      </c>
      <c r="AD43" s="25"/>
      <c r="AE43" s="26"/>
    </row>
    <row r="44" spans="1:31">
      <c r="D44" t="s">
        <v>1127</v>
      </c>
      <c r="E44">
        <v>0.125</v>
      </c>
      <c r="W44">
        <v>100</v>
      </c>
      <c r="X44">
        <v>7</v>
      </c>
      <c r="Y44">
        <f t="shared" si="15"/>
        <v>1185</v>
      </c>
      <c r="Z44" s="3">
        <f t="shared" si="14"/>
        <v>184047.31227474374</v>
      </c>
      <c r="AA44" s="3">
        <f t="shared" si="1"/>
        <v>75647.651727541786</v>
      </c>
      <c r="AD44" s="25"/>
      <c r="AE44" s="26"/>
    </row>
    <row r="45" spans="1:31">
      <c r="D45" t="s">
        <v>3848</v>
      </c>
      <c r="E45">
        <v>0.49</v>
      </c>
      <c r="W45">
        <v>100</v>
      </c>
      <c r="X45">
        <v>8</v>
      </c>
      <c r="Y45">
        <f t="shared" si="15"/>
        <v>1185</v>
      </c>
      <c r="Z45" s="3">
        <f t="shared" si="14"/>
        <v>187358.24673618624</v>
      </c>
      <c r="AA45" s="3">
        <f t="shared" si="1"/>
        <v>78181.701516682951</v>
      </c>
      <c r="AD45" s="25"/>
      <c r="AE45" s="26"/>
    </row>
    <row r="46" spans="1:31">
      <c r="D46" t="s">
        <v>3849</v>
      </c>
      <c r="E46">
        <v>1.03</v>
      </c>
      <c r="H46">
        <v>120377</v>
      </c>
      <c r="I46" s="91">
        <v>72.585300000000004</v>
      </c>
      <c r="J46" s="91">
        <f>H46*I46</f>
        <v>8737600.6580999997</v>
      </c>
      <c r="W46">
        <v>100</v>
      </c>
      <c r="X46">
        <v>9</v>
      </c>
      <c r="Y46">
        <f t="shared" si="15"/>
        <v>1185</v>
      </c>
      <c r="Z46" s="3">
        <f t="shared" si="14"/>
        <v>190728.74352903408</v>
      </c>
      <c r="AA46" s="3">
        <f t="shared" si="1"/>
        <v>80760.941860397128</v>
      </c>
      <c r="AD46" s="25"/>
      <c r="AE46" s="26"/>
    </row>
    <row r="47" spans="1:31">
      <c r="H47">
        <v>25183</v>
      </c>
      <c r="I47" s="91">
        <v>71.859800000000007</v>
      </c>
      <c r="J47" s="91">
        <f>H47*I47</f>
        <v>1809645.3434000001</v>
      </c>
      <c r="W47">
        <v>100</v>
      </c>
      <c r="X47">
        <v>10</v>
      </c>
      <c r="Y47">
        <f t="shared" si="15"/>
        <v>1185</v>
      </c>
      <c r="Z47" s="3">
        <f t="shared" si="14"/>
        <v>194159.87415481158</v>
      </c>
      <c r="AA47" s="3">
        <f t="shared" si="1"/>
        <v>83386.178656907548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197652.72939090905</v>
      </c>
      <c r="AA48" s="3">
        <f t="shared" si="1"/>
        <v>86058.232176289064</v>
      </c>
      <c r="AD48" s="25"/>
      <c r="AE48" s="26"/>
    </row>
    <row r="49" spans="1:31">
      <c r="H49">
        <v>145560</v>
      </c>
      <c r="I49">
        <v>72.252300000000005</v>
      </c>
      <c r="J49">
        <f>H49*I49</f>
        <v>10517044.788000001</v>
      </c>
      <c r="L49" s="120">
        <f>J46+J47-J49</f>
        <v>30201.213499998674</v>
      </c>
      <c r="W49">
        <v>100</v>
      </c>
      <c r="X49">
        <v>12</v>
      </c>
      <c r="Y49">
        <f t="shared" si="15"/>
        <v>1185</v>
      </c>
      <c r="Z49" s="3">
        <f t="shared" si="14"/>
        <v>201208.41963734757</v>
      </c>
      <c r="AA49" s="3">
        <f t="shared" si="1"/>
        <v>88777.937316766227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6"/>
      <c r="S63" s="26"/>
      <c r="T63" s="26"/>
      <c r="AD63" s="25"/>
      <c r="AE63" s="26"/>
    </row>
    <row r="64" spans="1:31">
      <c r="AD64" s="25"/>
      <c r="AE64" s="26"/>
    </row>
    <row r="65" spans="19:31">
      <c r="AD65" s="25"/>
      <c r="AE65" s="26"/>
    </row>
    <row r="66" spans="19:31">
      <c r="S66" t="s">
        <v>25</v>
      </c>
      <c r="AD66" s="25"/>
      <c r="AE66" s="26"/>
    </row>
    <row r="67" spans="19:31">
      <c r="T67" t="s">
        <v>25</v>
      </c>
      <c r="AD67" s="25"/>
      <c r="AE67" s="26"/>
    </row>
    <row r="68" spans="19:31"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1071</v>
      </c>
    </row>
    <row r="2" spans="1:1">
      <c r="A2" t="s">
        <v>1072</v>
      </c>
    </row>
    <row r="3" spans="1:1">
      <c r="A3" t="s">
        <v>1073</v>
      </c>
    </row>
    <row r="4" spans="1:1">
      <c r="A4" t="s">
        <v>1074</v>
      </c>
    </row>
    <row r="5" spans="1:1">
      <c r="A5" t="s">
        <v>1075</v>
      </c>
    </row>
    <row r="6" spans="1:1">
      <c r="A6" t="s">
        <v>1106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76" workbookViewId="0">
      <selection activeCell="L41" sqref="L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1095</v>
      </c>
      <c r="X1" s="11" t="s">
        <v>35</v>
      </c>
      <c r="Y1" s="11" t="s">
        <v>37</v>
      </c>
      <c r="Z1" s="11" t="s">
        <v>484</v>
      </c>
      <c r="AH1" s="176" t="s">
        <v>1107</v>
      </c>
      <c r="AI1" s="176"/>
      <c r="AJ1" s="176"/>
      <c r="AK1" s="176"/>
    </row>
    <row r="2" spans="10:37">
      <c r="R2" s="11" t="s">
        <v>1094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76"/>
      <c r="AI2" s="176"/>
      <c r="AJ2" s="176"/>
      <c r="AK2" s="176"/>
    </row>
    <row r="3" spans="10:37">
      <c r="R3" s="11" t="s">
        <v>1096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77" t="s">
        <v>1108</v>
      </c>
      <c r="AI3" s="178" t="s">
        <v>1109</v>
      </c>
      <c r="AJ3" s="177" t="s">
        <v>1110</v>
      </c>
      <c r="AK3" s="179" t="s">
        <v>1111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77"/>
      <c r="AI4" s="178"/>
      <c r="AJ4" s="177"/>
      <c r="AK4" s="17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1112</v>
      </c>
      <c r="AI5" s="96" t="s">
        <v>1113</v>
      </c>
      <c r="AJ5" s="96" t="s">
        <v>1114</v>
      </c>
      <c r="AK5" s="96" t="s">
        <v>1115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1116</v>
      </c>
      <c r="AI6" s="97" t="s">
        <v>1117</v>
      </c>
      <c r="AJ6" s="97" t="s">
        <v>1118</v>
      </c>
      <c r="AK6" s="97" t="s">
        <v>1119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1155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1151</v>
      </c>
      <c r="AC14" s="105" t="s">
        <v>1152</v>
      </c>
      <c r="AD14" s="105" t="s">
        <v>1153</v>
      </c>
      <c r="AE14" s="105" t="s">
        <v>183</v>
      </c>
      <c r="AF14" s="105" t="s">
        <v>958</v>
      </c>
      <c r="AG14" s="105" t="s">
        <v>1154</v>
      </c>
      <c r="AH14" s="105" t="s">
        <v>1163</v>
      </c>
      <c r="AI14" s="105" t="s">
        <v>1156</v>
      </c>
    </row>
    <row r="15" spans="10:37">
      <c r="O15" t="s">
        <v>1093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1157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1158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1159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1160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1161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1162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3754</v>
      </c>
      <c r="AK23" s="105"/>
    </row>
    <row r="24" spans="5:37">
      <c r="T24" t="s">
        <v>25</v>
      </c>
      <c r="AJ24" s="105" t="s">
        <v>3755</v>
      </c>
      <c r="AK24" s="105">
        <v>6145</v>
      </c>
    </row>
    <row r="25" spans="5:37">
      <c r="AJ25" s="105" t="s">
        <v>3761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1104</v>
      </c>
      <c r="W26" s="105" t="s">
        <v>280</v>
      </c>
      <c r="X26" s="105" t="s">
        <v>1095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3765</v>
      </c>
      <c r="AK26" s="105">
        <v>6150</v>
      </c>
    </row>
    <row r="27" spans="5:37">
      <c r="R27" s="105" t="s">
        <v>1245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3768</v>
      </c>
      <c r="AK27" s="105">
        <v>6400</v>
      </c>
    </row>
    <row r="28" spans="5:37">
      <c r="E28" t="s">
        <v>25</v>
      </c>
      <c r="R28" s="105" t="s">
        <v>1096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1300</v>
      </c>
      <c r="J29" s="105" t="s">
        <v>1301</v>
      </c>
      <c r="L29" s="105" t="s">
        <v>1217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1">
        <v>-0.1</v>
      </c>
      <c r="J30" s="141">
        <v>-0.44</v>
      </c>
      <c r="L30" s="105" t="s">
        <v>3744</v>
      </c>
      <c r="M30" s="105" t="s">
        <v>3745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1">
        <v>-0.14000000000000001</v>
      </c>
      <c r="L31" s="105" t="s">
        <v>1178</v>
      </c>
      <c r="M31" s="105" t="s">
        <v>3746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2">
        <v>0.113</v>
      </c>
      <c r="J32" s="141">
        <v>0.2</v>
      </c>
      <c r="L32" s="105" t="s">
        <v>3741</v>
      </c>
      <c r="M32" s="105" t="s">
        <v>3742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1">
        <v>0.2</v>
      </c>
      <c r="J33" s="141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1">
        <v>0.25</v>
      </c>
      <c r="J34" s="141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1133</v>
      </c>
      <c r="G35" s="98">
        <v>24</v>
      </c>
      <c r="I35" s="141">
        <v>0.5</v>
      </c>
      <c r="J35" s="141">
        <v>1.36</v>
      </c>
      <c r="L35" s="105" t="s">
        <v>3743</v>
      </c>
      <c r="M35" s="105" t="s">
        <v>3736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1132</v>
      </c>
      <c r="G36" s="98">
        <v>21.6</v>
      </c>
      <c r="L36" s="105" t="s">
        <v>3948</v>
      </c>
      <c r="M36" s="105" t="s">
        <v>3737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1134</v>
      </c>
      <c r="G37" s="98">
        <v>31.1</v>
      </c>
      <c r="L37" s="105" t="s">
        <v>3747</v>
      </c>
      <c r="M37" s="105" t="s">
        <v>3748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1135</v>
      </c>
      <c r="G38" s="98">
        <v>8.1329999999999991</v>
      </c>
      <c r="L38" s="59">
        <v>35679</v>
      </c>
      <c r="M38" s="69" t="s">
        <v>3780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1136</v>
      </c>
      <c r="G39" s="98">
        <v>1255</v>
      </c>
      <c r="L39" s="105" t="s">
        <v>3749</v>
      </c>
      <c r="M39" s="105" t="s">
        <v>3750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1137</v>
      </c>
      <c r="G40" s="98">
        <v>9700</v>
      </c>
      <c r="L40" s="105" t="s">
        <v>3949</v>
      </c>
      <c r="M40" s="105" t="s">
        <v>3740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1139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1138</v>
      </c>
      <c r="G42" s="101">
        <f>G36*G38*G39*G40/(G35*G37)+G41</f>
        <v>2870156.5257234722</v>
      </c>
      <c r="L42" s="105" t="s">
        <v>3751</v>
      </c>
      <c r="M42" s="105" t="s">
        <v>3752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3744</v>
      </c>
      <c r="M43" s="105" t="s">
        <v>3753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3781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1174</v>
      </c>
      <c r="V51" s="105" t="s">
        <v>280</v>
      </c>
      <c r="W51" s="105" t="s">
        <v>1095</v>
      </c>
      <c r="X51" s="105" t="s">
        <v>35</v>
      </c>
      <c r="Y51" s="105" t="s">
        <v>37</v>
      </c>
      <c r="Z51" s="105" t="s">
        <v>1274</v>
      </c>
    </row>
    <row r="52" spans="1:26">
      <c r="R52" s="105" t="s">
        <v>1268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8"/>
      <c r="B60" s="138"/>
      <c r="C60" s="138"/>
      <c r="D60" s="138"/>
      <c r="E60" s="137"/>
      <c r="F60" s="138"/>
      <c r="G60" s="138"/>
      <c r="H60" s="138"/>
      <c r="I60" s="138"/>
      <c r="J60" s="137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7"/>
      <c r="B61" s="137"/>
      <c r="C61" s="137"/>
      <c r="D61" s="137"/>
      <c r="E61" s="137"/>
      <c r="F61" s="137"/>
      <c r="G61" s="137"/>
      <c r="H61" s="137"/>
      <c r="I61" s="137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7"/>
      <c r="B62" s="137"/>
      <c r="C62" s="137"/>
      <c r="D62" s="137"/>
      <c r="E62" s="137"/>
      <c r="F62" s="137"/>
      <c r="G62" s="137"/>
      <c r="H62" s="137"/>
      <c r="I62" s="137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7"/>
      <c r="B63" s="137"/>
      <c r="C63" s="137"/>
      <c r="D63" s="137"/>
      <c r="E63" s="139" t="s">
        <v>1278</v>
      </c>
      <c r="F63" s="139" t="s">
        <v>1138</v>
      </c>
      <c r="G63" s="116">
        <v>14100000</v>
      </c>
      <c r="H63" s="139" t="s">
        <v>1279</v>
      </c>
      <c r="I63" s="116">
        <f>G67*G63/G65</f>
        <v>7497073.1707317075</v>
      </c>
      <c r="J63" s="139" t="s">
        <v>1280</v>
      </c>
      <c r="K63" s="140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7"/>
      <c r="B64" s="137"/>
      <c r="C64" s="137"/>
      <c r="D64" s="137"/>
      <c r="E64" s="139" t="s">
        <v>5</v>
      </c>
      <c r="F64" s="139" t="s">
        <v>1153</v>
      </c>
      <c r="G64" s="116">
        <v>6400000</v>
      </c>
      <c r="H64" s="139" t="s">
        <v>39</v>
      </c>
      <c r="I64" s="116">
        <f>G64*G67/G65</f>
        <v>3402926.8292682925</v>
      </c>
      <c r="J64" s="139" t="s">
        <v>1281</v>
      </c>
      <c r="K64" s="140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7"/>
      <c r="B65" s="137"/>
      <c r="C65" s="137"/>
      <c r="D65" s="137"/>
      <c r="E65" s="139"/>
      <c r="F65" s="139" t="s">
        <v>949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7"/>
      <c r="B66" s="137"/>
      <c r="C66" s="137"/>
      <c r="D66" s="137"/>
      <c r="E66" s="139"/>
      <c r="F66" s="139" t="s">
        <v>1151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7"/>
      <c r="B67" s="137"/>
      <c r="C67" s="137"/>
      <c r="D67" s="137"/>
      <c r="E67" s="139"/>
      <c r="F67" s="139" t="s">
        <v>958</v>
      </c>
      <c r="G67" s="116">
        <f>G66-G63</f>
        <v>10900000</v>
      </c>
      <c r="H67" s="139"/>
      <c r="I67" s="139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7"/>
      <c r="B68" s="137"/>
      <c r="C68" s="137"/>
      <c r="D68" s="137"/>
      <c r="E68" s="137"/>
      <c r="H68" s="137"/>
      <c r="I68" s="137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7"/>
      <c r="B69" s="137"/>
      <c r="C69" s="137"/>
      <c r="D69" s="137"/>
      <c r="E69" s="137"/>
      <c r="H69" s="137"/>
      <c r="I69" s="137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7"/>
      <c r="B70" s="137"/>
      <c r="C70" s="137"/>
      <c r="D70" s="137"/>
      <c r="E70" s="137"/>
      <c r="H70" s="137"/>
      <c r="I70" s="137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7"/>
      <c r="B71" s="137"/>
      <c r="C71" s="137"/>
      <c r="D71" s="137"/>
      <c r="E71" s="137"/>
      <c r="H71" s="137"/>
      <c r="I71" s="137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7"/>
      <c r="B72" s="137"/>
      <c r="C72" s="137"/>
      <c r="D72" s="137"/>
      <c r="E72" s="137"/>
      <c r="F72" s="137"/>
      <c r="G72" s="137"/>
      <c r="H72" s="137"/>
      <c r="I72" s="137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7"/>
      <c r="B73" s="137"/>
      <c r="C73" s="137"/>
      <c r="D73" s="137"/>
      <c r="E73" s="137"/>
      <c r="F73" s="137"/>
      <c r="G73" s="137"/>
      <c r="H73" s="137"/>
      <c r="I73" s="137"/>
      <c r="J73" s="122"/>
    </row>
    <row r="74" spans="1:26">
      <c r="A74" s="137"/>
      <c r="B74" s="137"/>
      <c r="C74" s="137"/>
      <c r="D74" s="137"/>
      <c r="E74" s="137"/>
      <c r="F74" s="137"/>
      <c r="G74" s="137"/>
      <c r="H74" s="137"/>
      <c r="I74" s="137"/>
      <c r="J74" s="122"/>
    </row>
    <row r="75" spans="1:26">
      <c r="A75" s="137"/>
      <c r="B75" s="137"/>
      <c r="C75" s="137"/>
      <c r="D75" s="137"/>
      <c r="E75" s="137"/>
      <c r="F75" s="137"/>
      <c r="G75" s="137"/>
      <c r="H75" s="137"/>
      <c r="I75" s="137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7"/>
      <c r="I80" s="137"/>
      <c r="J80" s="137"/>
    </row>
    <row r="81" spans="1:12">
      <c r="H81" s="137"/>
      <c r="I81" s="137"/>
      <c r="J81" s="137"/>
    </row>
    <row r="82" spans="1:12">
      <c r="H82" s="137"/>
      <c r="I82" s="137"/>
      <c r="J82" s="137"/>
    </row>
    <row r="83" spans="1:12">
      <c r="H83" s="137"/>
      <c r="I83" s="137"/>
      <c r="J83" s="137"/>
      <c r="K83" s="102"/>
    </row>
    <row r="84" spans="1:12">
      <c r="H84" s="137"/>
      <c r="I84" s="137"/>
      <c r="J84" s="137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7"/>
      <c r="I85" s="137"/>
      <c r="J85" s="137"/>
      <c r="K85" s="102"/>
    </row>
    <row r="86" spans="1:12">
      <c r="A86" s="102"/>
      <c r="B86" s="102"/>
      <c r="C86" s="102"/>
      <c r="D86" s="102"/>
      <c r="E86" s="102"/>
      <c r="F86" s="102"/>
      <c r="H86" s="137"/>
      <c r="I86" s="137"/>
      <c r="J86" s="137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3945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3921</v>
      </c>
      <c r="B90" s="105" t="s">
        <v>3944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2" t="s">
        <v>3922</v>
      </c>
      <c r="B91" s="90">
        <f>116-'اوراق بدون ریسک'!$AD$19</f>
        <v>13</v>
      </c>
      <c r="C91" s="153">
        <f>$B$89/(1+(C$90/36500))^$B91</f>
        <v>2980833.3528457009</v>
      </c>
      <c r="D91" s="153">
        <f>$B$89/(1+(D$90/36500))^$B91</f>
        <v>2979772.4128544545</v>
      </c>
      <c r="E91" s="153">
        <f t="shared" ref="E91:L106" si="5">$B$89/(1+(E$90/36500))^$B91</f>
        <v>2978711.8795094229</v>
      </c>
      <c r="F91" s="153">
        <f t="shared" si="5"/>
        <v>2977651.7526436164</v>
      </c>
      <c r="G91" s="153">
        <f t="shared" si="5"/>
        <v>2976592.0320901279</v>
      </c>
      <c r="H91" s="153">
        <f t="shared" si="5"/>
        <v>2975532.7176820915</v>
      </c>
      <c r="I91" s="153">
        <f t="shared" si="5"/>
        <v>2974473.8092527436</v>
      </c>
      <c r="J91" s="153">
        <f t="shared" si="5"/>
        <v>2973415.3066353886</v>
      </c>
      <c r="K91" s="153">
        <f>$B$89/(1+(K$90/36500))^$B91</f>
        <v>2972357.2096633995</v>
      </c>
      <c r="L91" s="153">
        <f t="shared" si="5"/>
        <v>2971299.5181702194</v>
      </c>
    </row>
    <row r="92" spans="1:12">
      <c r="A92" s="154" t="s">
        <v>3923</v>
      </c>
      <c r="B92" s="92">
        <f>120-'اوراق بدون ریسک'!$AD$19</f>
        <v>17</v>
      </c>
      <c r="C92" s="155">
        <f t="shared" ref="C92:L112" si="6">$B$89/(1+(C$90/36500))^$B92</f>
        <v>2974960.5949784825</v>
      </c>
      <c r="D92" s="155">
        <f t="shared" si="6"/>
        <v>2973576.0211233976</v>
      </c>
      <c r="E92" s="155">
        <f t="shared" si="5"/>
        <v>2972192.1295484495</v>
      </c>
      <c r="F92" s="155">
        <f t="shared" si="5"/>
        <v>2970808.9198987605</v>
      </c>
      <c r="G92" s="155">
        <f t="shared" si="5"/>
        <v>2969426.3918196661</v>
      </c>
      <c r="H92" s="155">
        <f t="shared" si="5"/>
        <v>2968044.5449566478</v>
      </c>
      <c r="I92" s="155">
        <f t="shared" si="5"/>
        <v>2966663.3789554201</v>
      </c>
      <c r="J92" s="155">
        <f t="shared" si="5"/>
        <v>2965282.8934618891</v>
      </c>
      <c r="K92" s="155">
        <f t="shared" si="5"/>
        <v>2963903.0881221448</v>
      </c>
      <c r="L92" s="155">
        <f t="shared" si="5"/>
        <v>2962523.9625824671</v>
      </c>
    </row>
    <row r="93" spans="1:12">
      <c r="A93" s="156" t="s">
        <v>3924</v>
      </c>
      <c r="B93" s="157">
        <f>137-'اوراق بدون ریسک'!$AD$19</f>
        <v>34</v>
      </c>
      <c r="C93" s="158">
        <f t="shared" si="6"/>
        <v>2950130.1805582424</v>
      </c>
      <c r="D93" s="158">
        <f t="shared" si="6"/>
        <v>2947384.7844666862</v>
      </c>
      <c r="E93" s="158">
        <f t="shared" si="5"/>
        <v>2944642.0183165828</v>
      </c>
      <c r="F93" s="158">
        <f t="shared" si="5"/>
        <v>2941901.8795166803</v>
      </c>
      <c r="G93" s="158">
        <f t="shared" si="5"/>
        <v>2939164.3654783876</v>
      </c>
      <c r="H93" s="158">
        <f t="shared" si="5"/>
        <v>2936429.473615638</v>
      </c>
      <c r="I93" s="158">
        <f t="shared" si="5"/>
        <v>2933697.2013450623</v>
      </c>
      <c r="J93" s="158">
        <f t="shared" si="5"/>
        <v>2930967.5460859048</v>
      </c>
      <c r="K93" s="158">
        <f t="shared" si="5"/>
        <v>2928240.5052599958</v>
      </c>
      <c r="L93" s="158">
        <f t="shared" si="5"/>
        <v>2925516.0762917753</v>
      </c>
    </row>
    <row r="94" spans="1:12">
      <c r="A94" s="159" t="s">
        <v>3925</v>
      </c>
      <c r="B94" s="160">
        <f>116-'اوراق بدون ریسک'!$AD$19</f>
        <v>13</v>
      </c>
      <c r="C94" s="161">
        <f t="shared" si="6"/>
        <v>2980833.3528457009</v>
      </c>
      <c r="D94" s="161">
        <f t="shared" si="6"/>
        <v>2979772.4128544545</v>
      </c>
      <c r="E94" s="161">
        <f t="shared" si="5"/>
        <v>2978711.8795094229</v>
      </c>
      <c r="F94" s="161">
        <f t="shared" si="5"/>
        <v>2977651.7526436164</v>
      </c>
      <c r="G94" s="161">
        <f t="shared" si="5"/>
        <v>2976592.0320901279</v>
      </c>
      <c r="H94" s="161">
        <f t="shared" si="5"/>
        <v>2975532.7176820915</v>
      </c>
      <c r="I94" s="161">
        <f t="shared" si="5"/>
        <v>2974473.8092527436</v>
      </c>
      <c r="J94" s="161">
        <f t="shared" si="5"/>
        <v>2973415.3066353886</v>
      </c>
      <c r="K94" s="161">
        <f t="shared" si="5"/>
        <v>2972357.2096633995</v>
      </c>
      <c r="L94" s="161">
        <f t="shared" si="5"/>
        <v>2971299.5181702194</v>
      </c>
    </row>
    <row r="95" spans="1:12">
      <c r="A95" s="162" t="s">
        <v>3926</v>
      </c>
      <c r="B95" s="163">
        <f>167-'اوراق بدون ریسک'!$AD$19</f>
        <v>64</v>
      </c>
      <c r="C95" s="164">
        <f t="shared" si="6"/>
        <v>2906816.2921877718</v>
      </c>
      <c r="D95" s="164">
        <f t="shared" si="6"/>
        <v>2901726.4522365378</v>
      </c>
      <c r="E95" s="164">
        <f t="shared" si="5"/>
        <v>2896645.6636104384</v>
      </c>
      <c r="F95" s="164">
        <f t="shared" si="5"/>
        <v>2891573.9099662038</v>
      </c>
      <c r="G95" s="164">
        <f t="shared" si="5"/>
        <v>2886511.1749905935</v>
      </c>
      <c r="H95" s="164">
        <f t="shared" si="5"/>
        <v>2881457.4424000839</v>
      </c>
      <c r="I95" s="164">
        <f t="shared" si="5"/>
        <v>2876412.695941146</v>
      </c>
      <c r="J95" s="164">
        <f t="shared" si="5"/>
        <v>2871376.9193900321</v>
      </c>
      <c r="K95" s="164">
        <f t="shared" si="5"/>
        <v>2866350.0965526826</v>
      </c>
      <c r="L95" s="164">
        <f t="shared" si="5"/>
        <v>2861332.2112647099</v>
      </c>
    </row>
    <row r="96" spans="1:12">
      <c r="A96" s="167" t="s">
        <v>3927</v>
      </c>
      <c r="B96" s="168">
        <f>181-'اوراق بدون ریسک'!$AD$19</f>
        <v>78</v>
      </c>
      <c r="C96" s="169">
        <f t="shared" si="6"/>
        <v>2886821.3468583836</v>
      </c>
      <c r="D96" s="169">
        <f t="shared" si="6"/>
        <v>2880661.9546801471</v>
      </c>
      <c r="E96" s="169">
        <f t="shared" si="5"/>
        <v>2874515.8724515722</v>
      </c>
      <c r="F96" s="169">
        <f t="shared" si="5"/>
        <v>2868383.071047652</v>
      </c>
      <c r="G96" s="169">
        <f t="shared" si="5"/>
        <v>2862263.5214079935</v>
      </c>
      <c r="H96" s="169">
        <f t="shared" si="5"/>
        <v>2856157.1945363688</v>
      </c>
      <c r="I96" s="169">
        <f t="shared" si="5"/>
        <v>2850064.0615009675</v>
      </c>
      <c r="J96" s="169">
        <f t="shared" si="5"/>
        <v>2843984.0934340591</v>
      </c>
      <c r="K96" s="169">
        <f t="shared" si="5"/>
        <v>2837917.2615318112</v>
      </c>
      <c r="L96" s="169">
        <f t="shared" si="5"/>
        <v>2831863.5370541904</v>
      </c>
    </row>
    <row r="97" spans="1:12">
      <c r="A97" s="170" t="s">
        <v>3928</v>
      </c>
      <c r="B97" s="88">
        <f>197-'اوراق بدون ریسک'!$AD$19</f>
        <v>94</v>
      </c>
      <c r="C97" s="149">
        <f t="shared" si="6"/>
        <v>2864138.3394577466</v>
      </c>
      <c r="D97" s="149">
        <f t="shared" si="6"/>
        <v>2856775.4193427451</v>
      </c>
      <c r="E97" s="149">
        <f t="shared" si="5"/>
        <v>2849431.6281304508</v>
      </c>
      <c r="F97" s="149">
        <f t="shared" si="5"/>
        <v>2842106.9156021234</v>
      </c>
      <c r="G97" s="149">
        <f t="shared" si="5"/>
        <v>2834801.2316723363</v>
      </c>
      <c r="H97" s="149">
        <f t="shared" si="5"/>
        <v>2827514.526388254</v>
      </c>
      <c r="I97" s="149">
        <f t="shared" si="5"/>
        <v>2820246.7499297489</v>
      </c>
      <c r="J97" s="149">
        <f t="shared" si="5"/>
        <v>2812997.8526088195</v>
      </c>
      <c r="K97" s="149">
        <f t="shared" si="5"/>
        <v>2805767.784869188</v>
      </c>
      <c r="L97" s="149">
        <f t="shared" si="5"/>
        <v>2798556.4972860003</v>
      </c>
    </row>
    <row r="98" spans="1:12">
      <c r="A98" s="171" t="s">
        <v>3929</v>
      </c>
      <c r="B98" s="127">
        <f>214-'اوراق بدون ریسک'!$AD$19</f>
        <v>111</v>
      </c>
      <c r="C98" s="112">
        <f t="shared" si="6"/>
        <v>2840232.8994846335</v>
      </c>
      <c r="D98" s="112">
        <f t="shared" si="6"/>
        <v>2831612.9615641087</v>
      </c>
      <c r="E98" s="112">
        <f t="shared" si="5"/>
        <v>2823019.4196052495</v>
      </c>
      <c r="F98" s="112">
        <f t="shared" si="5"/>
        <v>2814452.1920589143</v>
      </c>
      <c r="G98" s="112">
        <f t="shared" si="5"/>
        <v>2805911.1976302434</v>
      </c>
      <c r="H98" s="112">
        <f t="shared" si="5"/>
        <v>2797396.3552774461</v>
      </c>
      <c r="I98" s="112">
        <f t="shared" si="5"/>
        <v>2788907.5842115427</v>
      </c>
      <c r="J98" s="112">
        <f t="shared" si="5"/>
        <v>2780444.8038953207</v>
      </c>
      <c r="K98" s="112">
        <f t="shared" si="5"/>
        <v>2772007.9340424733</v>
      </c>
      <c r="L98" s="112">
        <f t="shared" si="5"/>
        <v>2763596.8946168777</v>
      </c>
    </row>
    <row r="99" spans="1:12">
      <c r="A99" s="172" t="s">
        <v>3930</v>
      </c>
      <c r="B99" s="173">
        <f>272-'اوراق بدون ریسک'!$AD$19</f>
        <v>169</v>
      </c>
      <c r="C99" s="174">
        <f t="shared" si="6"/>
        <v>2760164.7400121903</v>
      </c>
      <c r="D99" s="174">
        <f t="shared" si="6"/>
        <v>2747420.7843116322</v>
      </c>
      <c r="E99" s="174">
        <f t="shared" si="5"/>
        <v>2734736.0152734169</v>
      </c>
      <c r="F99" s="174">
        <f t="shared" si="5"/>
        <v>2722110.1564079635</v>
      </c>
      <c r="G99" s="174">
        <f t="shared" si="5"/>
        <v>2709542.9325249982</v>
      </c>
      <c r="H99" s="174">
        <f t="shared" si="5"/>
        <v>2697034.0697268015</v>
      </c>
      <c r="I99" s="174">
        <f t="shared" si="5"/>
        <v>2684583.2954028989</v>
      </c>
      <c r="J99" s="174">
        <f t="shared" si="5"/>
        <v>2672190.3382236036</v>
      </c>
      <c r="K99" s="174">
        <f t="shared" si="5"/>
        <v>2659854.9281338672</v>
      </c>
      <c r="L99" s="174">
        <f t="shared" si="5"/>
        <v>2647576.7963473531</v>
      </c>
    </row>
    <row r="100" spans="1:12">
      <c r="A100" s="156" t="s">
        <v>3931</v>
      </c>
      <c r="B100" s="157">
        <f>302-'اوراق بدون ریسک'!$AD$19</f>
        <v>199</v>
      </c>
      <c r="C100" s="158">
        <f t="shared" si="6"/>
        <v>2719639.9292018507</v>
      </c>
      <c r="D100" s="158">
        <f t="shared" si="6"/>
        <v>2704860.1211748663</v>
      </c>
      <c r="E100" s="158">
        <f t="shared" si="5"/>
        <v>2690161.0350210578</v>
      </c>
      <c r="F100" s="158">
        <f t="shared" si="5"/>
        <v>2675542.2276749862</v>
      </c>
      <c r="G100" s="158">
        <f t="shared" si="5"/>
        <v>2661003.2585153496</v>
      </c>
      <c r="H100" s="158">
        <f t="shared" si="5"/>
        <v>2646543.6893507051</v>
      </c>
      <c r="I100" s="158">
        <f t="shared" si="5"/>
        <v>2632163.0844069365</v>
      </c>
      <c r="J100" s="158">
        <f t="shared" si="5"/>
        <v>2617861.0103134224</v>
      </c>
      <c r="K100" s="158">
        <f t="shared" si="5"/>
        <v>2603637.0360895973</v>
      </c>
      <c r="L100" s="158">
        <f t="shared" si="5"/>
        <v>2589490.7331318185</v>
      </c>
    </row>
    <row r="101" spans="1:12">
      <c r="A101" s="159" t="s">
        <v>3932</v>
      </c>
      <c r="B101" s="160">
        <f>319-'اوراق بدون ریسک'!$AD$19</f>
        <v>216</v>
      </c>
      <c r="C101" s="161">
        <f t="shared" si="6"/>
        <v>2696940.5406351914</v>
      </c>
      <c r="D101" s="161">
        <f t="shared" si="6"/>
        <v>2681035.7322728378</v>
      </c>
      <c r="E101" s="161">
        <f t="shared" si="5"/>
        <v>2665225.1518358332</v>
      </c>
      <c r="F101" s="161">
        <f t="shared" si="5"/>
        <v>2649508.2385142166</v>
      </c>
      <c r="G101" s="161">
        <f t="shared" si="5"/>
        <v>2633884.4348512036</v>
      </c>
      <c r="H101" s="161">
        <f t="shared" si="5"/>
        <v>2618353.1867222679</v>
      </c>
      <c r="I101" s="161">
        <f t="shared" si="5"/>
        <v>2602913.9433161346</v>
      </c>
      <c r="J101" s="161">
        <f t="shared" si="5"/>
        <v>2587566.1571144164</v>
      </c>
      <c r="K101" s="161">
        <f t="shared" si="5"/>
        <v>2572309.283871715</v>
      </c>
      <c r="L101" s="161">
        <f t="shared" si="5"/>
        <v>2557142.7825960838</v>
      </c>
    </row>
    <row r="102" spans="1:12">
      <c r="A102" s="156" t="s">
        <v>3933</v>
      </c>
      <c r="B102" s="157">
        <f>334-'اوراق بدون ریسک'!$AD$19</f>
        <v>231</v>
      </c>
      <c r="C102" s="158">
        <f t="shared" si="6"/>
        <v>2677069.0567876734</v>
      </c>
      <c r="D102" s="158">
        <f t="shared" si="6"/>
        <v>2660188.5387807149</v>
      </c>
      <c r="E102" s="158">
        <f t="shared" si="5"/>
        <v>2643414.9203808033</v>
      </c>
      <c r="F102" s="158">
        <f t="shared" si="5"/>
        <v>2626747.5217231847</v>
      </c>
      <c r="G102" s="158">
        <f t="shared" si="5"/>
        <v>2610185.6672856091</v>
      </c>
      <c r="H102" s="158">
        <f t="shared" si="5"/>
        <v>2593728.6858596606</v>
      </c>
      <c r="I102" s="158">
        <f t="shared" si="5"/>
        <v>2577375.9105241494</v>
      </c>
      <c r="J102" s="158">
        <f t="shared" si="5"/>
        <v>2561126.6786171193</v>
      </c>
      <c r="K102" s="158">
        <f t="shared" si="5"/>
        <v>2544980.3317083986</v>
      </c>
      <c r="L102" s="158">
        <f t="shared" si="5"/>
        <v>2528936.2155725961</v>
      </c>
    </row>
    <row r="103" spans="1:12">
      <c r="A103" s="159" t="s">
        <v>3934</v>
      </c>
      <c r="B103" s="160">
        <f>349-'اوراق بدون ریسک'!$AD$19</f>
        <v>246</v>
      </c>
      <c r="C103" s="161">
        <f t="shared" si="6"/>
        <v>2657343.9891715664</v>
      </c>
      <c r="D103" s="161">
        <f t="shared" si="6"/>
        <v>2639503.4488634416</v>
      </c>
      <c r="E103" s="161">
        <f t="shared" si="5"/>
        <v>2621783.1677292613</v>
      </c>
      <c r="F103" s="161">
        <f t="shared" si="5"/>
        <v>2604182.3318685521</v>
      </c>
      <c r="G103" s="161">
        <f t="shared" si="5"/>
        <v>2586700.1329115308</v>
      </c>
      <c r="H103" s="161">
        <f t="shared" si="5"/>
        <v>2569335.7679805146</v>
      </c>
      <c r="I103" s="161">
        <f t="shared" si="5"/>
        <v>2552088.4396535684</v>
      </c>
      <c r="J103" s="161">
        <f t="shared" si="5"/>
        <v>2534957.3559267703</v>
      </c>
      <c r="K103" s="161">
        <f t="shared" si="5"/>
        <v>2517941.7301771115</v>
      </c>
      <c r="L103" s="161">
        <f t="shared" si="5"/>
        <v>2501040.7811259297</v>
      </c>
    </row>
    <row r="104" spans="1:12">
      <c r="A104" s="172" t="s">
        <v>3935</v>
      </c>
      <c r="B104" s="173">
        <f>361-'اوراق بدون ریسک'!$AD$19</f>
        <v>258</v>
      </c>
      <c r="C104" s="174">
        <f t="shared" si="6"/>
        <v>2641668.6295321006</v>
      </c>
      <c r="D104" s="174">
        <f t="shared" si="6"/>
        <v>2623071.2441278384</v>
      </c>
      <c r="E104" s="174">
        <f t="shared" si="5"/>
        <v>2604605.2884622714</v>
      </c>
      <c r="F104" s="174">
        <f t="shared" si="5"/>
        <v>2586269.8301464296</v>
      </c>
      <c r="G104" s="174">
        <f t="shared" si="5"/>
        <v>2568063.9434314156</v>
      </c>
      <c r="H104" s="174">
        <f t="shared" si="5"/>
        <v>2549986.7091600304</v>
      </c>
      <c r="I104" s="174">
        <f t="shared" si="5"/>
        <v>2532037.2147208331</v>
      </c>
      <c r="J104" s="174">
        <f t="shared" si="5"/>
        <v>2514214.5540007995</v>
      </c>
      <c r="K104" s="174">
        <f t="shared" si="5"/>
        <v>2496517.8273387328</v>
      </c>
      <c r="L104" s="174">
        <f t="shared" si="5"/>
        <v>2478946.1414792901</v>
      </c>
    </row>
    <row r="105" spans="1:12">
      <c r="A105" s="165" t="s">
        <v>3936</v>
      </c>
      <c r="B105" s="94">
        <f>372-'اوراق بدون ریسک'!$AD$19</f>
        <v>269</v>
      </c>
      <c r="C105" s="166">
        <f t="shared" si="6"/>
        <v>2627380.7929753251</v>
      </c>
      <c r="D105" s="166">
        <f t="shared" si="6"/>
        <v>2608098.2717806399</v>
      </c>
      <c r="E105" s="166">
        <f t="shared" si="5"/>
        <v>2588957.7884858134</v>
      </c>
      <c r="F105" s="166">
        <f t="shared" si="5"/>
        <v>2569958.2929722699</v>
      </c>
      <c r="G105" s="166">
        <f t="shared" si="5"/>
        <v>2551098.7429139013</v>
      </c>
      <c r="H105" s="166">
        <f t="shared" si="5"/>
        <v>2532378.1037180987</v>
      </c>
      <c r="I105" s="166">
        <f t="shared" si="5"/>
        <v>2513795.3484693752</v>
      </c>
      <c r="J105" s="166">
        <f t="shared" si="5"/>
        <v>2495349.4578716201</v>
      </c>
      <c r="K105" s="166">
        <f t="shared" si="5"/>
        <v>2477039.4201912228</v>
      </c>
      <c r="L105" s="166">
        <f t="shared" si="5"/>
        <v>2458864.2312008953</v>
      </c>
    </row>
    <row r="106" spans="1:12">
      <c r="A106" s="159" t="s">
        <v>3937</v>
      </c>
      <c r="B106" s="160">
        <f>391-'اوراق بدون ریسک'!$AD$19</f>
        <v>288</v>
      </c>
      <c r="C106" s="161">
        <f t="shared" si="6"/>
        <v>2602883.5817110324</v>
      </c>
      <c r="D106" s="161">
        <f t="shared" si="6"/>
        <v>2582436.896363365</v>
      </c>
      <c r="E106" s="161">
        <f t="shared" si="5"/>
        <v>2562151.3811564171</v>
      </c>
      <c r="F106" s="161">
        <f t="shared" si="5"/>
        <v>2542025.7613121867</v>
      </c>
      <c r="G106" s="161">
        <f t="shared" si="5"/>
        <v>2522058.7721703239</v>
      </c>
      <c r="H106" s="161">
        <f t="shared" si="5"/>
        <v>2502249.1591065666</v>
      </c>
      <c r="I106" s="161">
        <f t="shared" si="5"/>
        <v>2482595.6774541065</v>
      </c>
      <c r="J106" s="161">
        <f t="shared" si="5"/>
        <v>2463097.0924236937</v>
      </c>
      <c r="K106" s="161">
        <f t="shared" si="5"/>
        <v>2443752.1790248258</v>
      </c>
      <c r="L106" s="161">
        <f t="shared" si="5"/>
        <v>2424559.7219878784</v>
      </c>
    </row>
    <row r="107" spans="1:12">
      <c r="A107" s="165" t="s">
        <v>3938</v>
      </c>
      <c r="B107" s="94">
        <f>407-'اوراق بدون ریسک'!$AD$19</f>
        <v>304</v>
      </c>
      <c r="C107" s="166">
        <f t="shared" si="6"/>
        <v>2582431.596481258</v>
      </c>
      <c r="D107" s="166">
        <f t="shared" si="6"/>
        <v>2561023.2521551726</v>
      </c>
      <c r="E107" s="166">
        <f t="shared" si="6"/>
        <v>2539792.9618314216</v>
      </c>
      <c r="F107" s="166">
        <f t="shared" si="6"/>
        <v>2518739.2398133758</v>
      </c>
      <c r="G107" s="166">
        <f t="shared" si="6"/>
        <v>2497860.6128416448</v>
      </c>
      <c r="H107" s="166">
        <f t="shared" si="6"/>
        <v>2477155.6199885905</v>
      </c>
      <c r="I107" s="166">
        <f t="shared" si="6"/>
        <v>2456622.8125561066</v>
      </c>
      <c r="J107" s="166">
        <f t="shared" si="6"/>
        <v>2436260.7539722957</v>
      </c>
      <c r="K107" s="166">
        <f t="shared" si="6"/>
        <v>2416068.0196894738</v>
      </c>
      <c r="L107" s="166">
        <f t="shared" si="6"/>
        <v>2396043.1970833605</v>
      </c>
    </row>
    <row r="108" spans="1:12">
      <c r="A108" s="156" t="s">
        <v>3939</v>
      </c>
      <c r="B108" s="157">
        <f>573-'اوراق بدون ریسک'!$AD$19</f>
        <v>470</v>
      </c>
      <c r="C108" s="158">
        <f t="shared" si="6"/>
        <v>2379495.7593165874</v>
      </c>
      <c r="D108" s="158">
        <f t="shared" si="6"/>
        <v>2349067.4281752245</v>
      </c>
      <c r="E108" s="158">
        <f t="shared" si="6"/>
        <v>2319029.0233557471</v>
      </c>
      <c r="F108" s="158">
        <f t="shared" si="6"/>
        <v>2289375.5376431905</v>
      </c>
      <c r="G108" s="158">
        <f t="shared" si="6"/>
        <v>2260102.0282573234</v>
      </c>
      <c r="H108" s="158">
        <f t="shared" si="6"/>
        <v>2231203.6160202981</v>
      </c>
      <c r="I108" s="158">
        <f t="shared" si="6"/>
        <v>2202675.4845383912</v>
      </c>
      <c r="J108" s="158">
        <f t="shared" si="6"/>
        <v>2174512.879391558</v>
      </c>
      <c r="K108" s="158">
        <f t="shared" si="6"/>
        <v>2146711.1073341146</v>
      </c>
      <c r="L108" s="158">
        <f t="shared" si="6"/>
        <v>2119265.5355061949</v>
      </c>
    </row>
    <row r="109" spans="1:12">
      <c r="A109" s="165" t="s">
        <v>3940</v>
      </c>
      <c r="B109" s="94">
        <f>579-'اوراق بدون ریسک'!$AD$19</f>
        <v>476</v>
      </c>
      <c r="C109" s="166">
        <f t="shared" si="6"/>
        <v>2372467.1960127372</v>
      </c>
      <c r="D109" s="166">
        <f t="shared" si="6"/>
        <v>2341743.9633752913</v>
      </c>
      <c r="E109" s="166">
        <f t="shared" si="6"/>
        <v>2311419.4187716623</v>
      </c>
      <c r="F109" s="166">
        <f t="shared" si="6"/>
        <v>2281488.3778175861</v>
      </c>
      <c r="G109" s="166">
        <f t="shared" si="6"/>
        <v>2251945.7236841382</v>
      </c>
      <c r="H109" s="166">
        <f t="shared" si="6"/>
        <v>2222786.4062141655</v>
      </c>
      <c r="I109" s="166">
        <f t="shared" si="6"/>
        <v>2194005.4410536643</v>
      </c>
      <c r="J109" s="166">
        <f t="shared" si="6"/>
        <v>2165597.9087917195</v>
      </c>
      <c r="K109" s="166">
        <f t="shared" si="6"/>
        <v>2137558.95411237</v>
      </c>
      <c r="L109" s="166">
        <f t="shared" si="6"/>
        <v>2109883.7849580199</v>
      </c>
    </row>
    <row r="110" spans="1:12">
      <c r="A110" s="159" t="s">
        <v>3941</v>
      </c>
      <c r="B110" s="160">
        <f>753-'اوراق بدون ریسک'!$AD$19</f>
        <v>650</v>
      </c>
      <c r="C110" s="161">
        <f t="shared" si="6"/>
        <v>2177425.8072228585</v>
      </c>
      <c r="D110" s="161">
        <f t="shared" si="6"/>
        <v>2139012.2542330511</v>
      </c>
      <c r="E110" s="161">
        <f t="shared" si="6"/>
        <v>2101277.4068206633</v>
      </c>
      <c r="F110" s="161">
        <f t="shared" si="6"/>
        <v>2064209.2552579714</v>
      </c>
      <c r="G110" s="161">
        <f t="shared" si="6"/>
        <v>2027796.002650629</v>
      </c>
      <c r="H110" s="161">
        <f t="shared" si="6"/>
        <v>1992026.061158418</v>
      </c>
      <c r="I110" s="161">
        <f t="shared" si="6"/>
        <v>1956888.0482873162</v>
      </c>
      <c r="J110" s="161">
        <f t="shared" si="6"/>
        <v>1922370.7832440459</v>
      </c>
      <c r="K110" s="161">
        <f t="shared" si="6"/>
        <v>1888463.2833562314</v>
      </c>
      <c r="L110" s="161">
        <f t="shared" si="6"/>
        <v>1855154.7605567381</v>
      </c>
    </row>
    <row r="111" spans="1:12">
      <c r="A111" s="172" t="s">
        <v>3942</v>
      </c>
      <c r="B111" s="173">
        <f>757-'اوراق بدون ریسک'!$AD$19</f>
        <v>654</v>
      </c>
      <c r="C111" s="174">
        <f t="shared" si="6"/>
        <v>2173135.9013388404</v>
      </c>
      <c r="D111" s="174">
        <f t="shared" si="6"/>
        <v>2134564.2105544186</v>
      </c>
      <c r="E111" s="174">
        <f t="shared" si="6"/>
        <v>2096678.1693498106</v>
      </c>
      <c r="F111" s="174">
        <f t="shared" si="6"/>
        <v>2059465.5713561953</v>
      </c>
      <c r="G111" s="174">
        <f t="shared" si="6"/>
        <v>2022914.4278361355</v>
      </c>
      <c r="H111" s="174">
        <f t="shared" si="6"/>
        <v>1987012.9637957504</v>
      </c>
      <c r="I111" s="174">
        <f t="shared" si="6"/>
        <v>1951749.6141705757</v>
      </c>
      <c r="J111" s="174">
        <f t="shared" si="6"/>
        <v>1917113.0200761773</v>
      </c>
      <c r="K111" s="174">
        <f t="shared" si="6"/>
        <v>1883092.0251266393</v>
      </c>
      <c r="L111" s="174">
        <f t="shared" si="6"/>
        <v>1849675.6718194396</v>
      </c>
    </row>
    <row r="112" spans="1:12">
      <c r="A112" s="156" t="s">
        <v>3943</v>
      </c>
      <c r="B112" s="157">
        <f>774-'اوراق بدون ریسک'!$AD$19</f>
        <v>671</v>
      </c>
      <c r="C112" s="158">
        <f t="shared" si="6"/>
        <v>2154997.8913386995</v>
      </c>
      <c r="D112" s="158">
        <f t="shared" si="6"/>
        <v>2115762.984017605</v>
      </c>
      <c r="E112" s="158">
        <f t="shared" si="6"/>
        <v>2077243.4510458526</v>
      </c>
      <c r="F112" s="158">
        <f t="shared" si="6"/>
        <v>2039426.2298697943</v>
      </c>
      <c r="G112" s="158">
        <f t="shared" si="6"/>
        <v>2002298.4968031333</v>
      </c>
      <c r="H112" s="158">
        <f t="shared" si="6"/>
        <v>1965847.662650706</v>
      </c>
      <c r="I112" s="158">
        <f t="shared" si="6"/>
        <v>1930061.3684167394</v>
      </c>
      <c r="J112" s="158">
        <f t="shared" si="6"/>
        <v>1894927.4810883163</v>
      </c>
      <c r="K112" s="158">
        <f t="shared" si="6"/>
        <v>1860434.0894970105</v>
      </c>
      <c r="L112" s="158">
        <f t="shared" si="6"/>
        <v>1826569.500256971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50">
        <v>2301500</v>
      </c>
      <c r="I135" s="151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50">
        <v>2301500</v>
      </c>
      <c r="I136" s="151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50">
        <v>2305500</v>
      </c>
      <c r="I137" s="151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50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3790</v>
      </c>
      <c r="I1" t="s">
        <v>3796</v>
      </c>
    </row>
    <row r="2" spans="1:12">
      <c r="A2">
        <v>1</v>
      </c>
      <c r="B2" t="s">
        <v>3782</v>
      </c>
      <c r="G2" t="s">
        <v>3786</v>
      </c>
      <c r="H2" t="s">
        <v>3791</v>
      </c>
      <c r="I2" t="s">
        <v>3797</v>
      </c>
    </row>
    <row r="3" spans="1:12">
      <c r="A3">
        <v>2</v>
      </c>
      <c r="B3" t="s">
        <v>3783</v>
      </c>
      <c r="G3" s="129"/>
      <c r="H3" t="s">
        <v>3792</v>
      </c>
      <c r="I3" t="s">
        <v>3798</v>
      </c>
    </row>
    <row r="4" spans="1:12">
      <c r="A4">
        <v>3</v>
      </c>
      <c r="B4" t="s">
        <v>3784</v>
      </c>
      <c r="H4" t="s">
        <v>3793</v>
      </c>
      <c r="L4" s="129"/>
    </row>
    <row r="5" spans="1:12">
      <c r="H5" t="s">
        <v>3795</v>
      </c>
    </row>
    <row r="6" spans="1:12">
      <c r="B6" s="129" t="s">
        <v>3787</v>
      </c>
      <c r="H6" t="s">
        <v>3799</v>
      </c>
    </row>
    <row r="7" spans="1:12">
      <c r="H7" t="s">
        <v>3800</v>
      </c>
    </row>
    <row r="8" spans="1:12">
      <c r="H8" t="s">
        <v>3801</v>
      </c>
    </row>
    <row r="9" spans="1:12">
      <c r="H9" t="s">
        <v>3814</v>
      </c>
    </row>
    <row r="10" spans="1:12">
      <c r="H10" t="s">
        <v>3815</v>
      </c>
    </row>
    <row r="11" spans="1:12">
      <c r="H11" t="s">
        <v>3816</v>
      </c>
    </row>
    <row r="12" spans="1:12">
      <c r="H12" t="s">
        <v>3818</v>
      </c>
    </row>
    <row r="13" spans="1:12">
      <c r="H13" t="s">
        <v>3817</v>
      </c>
    </row>
    <row r="18" spans="1:8">
      <c r="A18" s="105" t="s">
        <v>3802</v>
      </c>
      <c r="B18" s="105"/>
      <c r="C18" s="105"/>
      <c r="D18" s="105"/>
    </row>
    <row r="19" spans="1:8">
      <c r="A19" s="105">
        <v>1</v>
      </c>
      <c r="B19" s="105" t="s">
        <v>3803</v>
      </c>
      <c r="C19" s="105" t="s">
        <v>3805</v>
      </c>
      <c r="D19" s="105"/>
    </row>
    <row r="20" spans="1:8">
      <c r="A20" s="105">
        <v>2</v>
      </c>
      <c r="B20" s="105" t="s">
        <v>3804</v>
      </c>
      <c r="C20" s="105" t="s">
        <v>3806</v>
      </c>
      <c r="D20" s="105" t="s">
        <v>3807</v>
      </c>
      <c r="G20" t="s">
        <v>3808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3812</v>
      </c>
      <c r="H38" s="22"/>
    </row>
    <row r="39" spans="1:8">
      <c r="A39">
        <v>1</v>
      </c>
      <c r="B39" t="s">
        <v>3809</v>
      </c>
    </row>
    <row r="40" spans="1:8">
      <c r="A40">
        <v>2</v>
      </c>
      <c r="B40" t="s">
        <v>3813</v>
      </c>
    </row>
    <row r="41" spans="1:8">
      <c r="A41">
        <v>3</v>
      </c>
      <c r="B41" t="s">
        <v>3810</v>
      </c>
    </row>
    <row r="42" spans="1:8">
      <c r="A42">
        <v>4</v>
      </c>
      <c r="B42" t="s">
        <v>3811</v>
      </c>
    </row>
  </sheetData>
  <hyperlinks>
    <hyperlink ref="B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F245" sqref="F24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753</v>
      </c>
      <c r="E2" s="11">
        <f>IF(B2&gt;0,1,0)</f>
        <v>1</v>
      </c>
      <c r="F2" s="11">
        <f>B2*(D2-E2)</f>
        <v>72718400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751</v>
      </c>
      <c r="E3" s="11">
        <f t="shared" ref="E3:E66" si="1">IF(B3&gt;0,1,0)</f>
        <v>1</v>
      </c>
      <c r="F3" s="11">
        <f t="shared" ref="F3:F66" si="2">B3*(D3-E3)</f>
        <v>2250000000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748</v>
      </c>
      <c r="E4" s="11">
        <f t="shared" si="1"/>
        <v>0</v>
      </c>
      <c r="F4" s="11">
        <f t="shared" si="2"/>
        <v>-149600000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746</v>
      </c>
      <c r="E5" s="11">
        <f t="shared" si="1"/>
        <v>0</v>
      </c>
      <c r="F5" s="11">
        <f t="shared" si="2"/>
        <v>-74600000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745</v>
      </c>
      <c r="E6" s="11">
        <f t="shared" si="1"/>
        <v>0</v>
      </c>
      <c r="F6" s="11">
        <f t="shared" si="2"/>
        <v>-40975000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744</v>
      </c>
      <c r="E7" s="11">
        <f t="shared" si="1"/>
        <v>0</v>
      </c>
      <c r="F7" s="11">
        <f t="shared" si="2"/>
        <v>-148800000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740</v>
      </c>
      <c r="E8" s="11">
        <f t="shared" si="1"/>
        <v>0</v>
      </c>
      <c r="F8" s="11">
        <f t="shared" si="2"/>
        <v>-148000000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730</v>
      </c>
      <c r="E9" s="11">
        <f t="shared" si="1"/>
        <v>0</v>
      </c>
      <c r="F9" s="11">
        <f t="shared" si="2"/>
        <v>-693865000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729</v>
      </c>
      <c r="E10" s="11">
        <f t="shared" si="1"/>
        <v>1</v>
      </c>
      <c r="F10" s="11">
        <f t="shared" si="2"/>
        <v>1456000000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727</v>
      </c>
      <c r="E11" s="11">
        <f t="shared" si="1"/>
        <v>0</v>
      </c>
      <c r="F11" s="11">
        <f t="shared" si="2"/>
        <v>-774255000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724</v>
      </c>
      <c r="E12" s="11">
        <f t="shared" si="1"/>
        <v>0</v>
      </c>
      <c r="F12" s="11">
        <f t="shared" si="2"/>
        <v>-32580000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723</v>
      </c>
      <c r="E13" s="11">
        <f t="shared" si="1"/>
        <v>0</v>
      </c>
      <c r="F13" s="11">
        <f t="shared" si="2"/>
        <v>-1446506100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719</v>
      </c>
      <c r="E14" s="11">
        <f t="shared" si="1"/>
        <v>0</v>
      </c>
      <c r="F14" s="11">
        <f t="shared" si="2"/>
        <v>-143800000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717</v>
      </c>
      <c r="E15" s="11">
        <f t="shared" si="1"/>
        <v>1</v>
      </c>
      <c r="F15" s="11">
        <f t="shared" si="2"/>
        <v>1432000000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717</v>
      </c>
      <c r="E16" s="11">
        <f t="shared" si="1"/>
        <v>1</v>
      </c>
      <c r="F16" s="11">
        <f t="shared" si="2"/>
        <v>1432000000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717</v>
      </c>
      <c r="E17" s="11">
        <f t="shared" si="1"/>
        <v>1</v>
      </c>
      <c r="F17" s="11">
        <f t="shared" si="2"/>
        <v>859200000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717</v>
      </c>
      <c r="E18" s="11">
        <f t="shared" si="1"/>
        <v>1</v>
      </c>
      <c r="F18" s="11">
        <f t="shared" si="2"/>
        <v>716000000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716</v>
      </c>
      <c r="E19" s="11">
        <f t="shared" si="1"/>
        <v>1</v>
      </c>
      <c r="F19" s="11">
        <f t="shared" si="2"/>
        <v>2145000000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716</v>
      </c>
      <c r="E20" s="11">
        <f t="shared" si="1"/>
        <v>0</v>
      </c>
      <c r="F20" s="11">
        <f t="shared" si="2"/>
        <v>-309813200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716</v>
      </c>
      <c r="E21" s="11">
        <f t="shared" si="1"/>
        <v>0</v>
      </c>
      <c r="F21" s="11">
        <f t="shared" si="2"/>
        <v>-309813200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716</v>
      </c>
      <c r="E22" s="11">
        <f t="shared" si="1"/>
        <v>0</v>
      </c>
      <c r="F22" s="11">
        <f t="shared" si="2"/>
        <v>-309813200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716</v>
      </c>
      <c r="E23" s="11">
        <f t="shared" si="1"/>
        <v>0</v>
      </c>
      <c r="F23" s="11">
        <f t="shared" si="2"/>
        <v>-309813200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716</v>
      </c>
      <c r="E24" s="11">
        <f t="shared" si="1"/>
        <v>0</v>
      </c>
      <c r="F24" s="11">
        <f t="shared" si="2"/>
        <v>-309813200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716</v>
      </c>
      <c r="E25" s="11">
        <f t="shared" si="1"/>
        <v>0</v>
      </c>
      <c r="F25" s="11">
        <f t="shared" si="2"/>
        <v>-143200000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715</v>
      </c>
      <c r="E26" s="11">
        <f t="shared" si="1"/>
        <v>1</v>
      </c>
      <c r="F26" s="11">
        <f t="shared" si="2"/>
        <v>2142000000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713</v>
      </c>
      <c r="E27" s="11">
        <f t="shared" si="1"/>
        <v>0</v>
      </c>
      <c r="F27" s="11">
        <f t="shared" si="2"/>
        <v>-142600000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712</v>
      </c>
      <c r="E28" s="11">
        <f t="shared" si="1"/>
        <v>1</v>
      </c>
      <c r="F28" s="11">
        <f t="shared" si="2"/>
        <v>1422000000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711</v>
      </c>
      <c r="E29" s="11">
        <f t="shared" si="1"/>
        <v>0</v>
      </c>
      <c r="F29" s="11">
        <f t="shared" si="2"/>
        <v>-4977568800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710</v>
      </c>
      <c r="E30" s="11">
        <f t="shared" si="1"/>
        <v>0</v>
      </c>
      <c r="F30" s="11">
        <f t="shared" si="2"/>
        <v>-2130639000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709</v>
      </c>
      <c r="E31" s="11">
        <f t="shared" si="1"/>
        <v>0</v>
      </c>
      <c r="F31" s="11">
        <f t="shared" si="2"/>
        <v>-1202393100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706</v>
      </c>
      <c r="E32" s="11">
        <f t="shared" si="1"/>
        <v>1</v>
      </c>
      <c r="F32" s="11">
        <f t="shared" si="2"/>
        <v>700981500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700</v>
      </c>
      <c r="E33" s="11">
        <f t="shared" si="1"/>
        <v>1</v>
      </c>
      <c r="F33" s="11">
        <f t="shared" si="2"/>
        <v>24528609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699</v>
      </c>
      <c r="E34" s="11">
        <f t="shared" si="1"/>
        <v>0</v>
      </c>
      <c r="F34" s="11">
        <f t="shared" si="2"/>
        <v>-594150000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691</v>
      </c>
      <c r="E35" s="11">
        <f t="shared" si="1"/>
        <v>0</v>
      </c>
      <c r="F35" s="11">
        <f t="shared" si="2"/>
        <v>-131635500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690</v>
      </c>
      <c r="E36" s="11">
        <f t="shared" si="1"/>
        <v>1</v>
      </c>
      <c r="F36" s="11">
        <f t="shared" si="2"/>
        <v>137800000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690</v>
      </c>
      <c r="E37" s="11">
        <f t="shared" si="1"/>
        <v>0</v>
      </c>
      <c r="F37" s="11">
        <f t="shared" si="2"/>
        <v>-138000000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668</v>
      </c>
      <c r="E38" s="11">
        <f t="shared" si="1"/>
        <v>1</v>
      </c>
      <c r="F38" s="11">
        <f t="shared" si="2"/>
        <v>200637602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667</v>
      </c>
      <c r="E39" s="11">
        <f t="shared" si="1"/>
        <v>0</v>
      </c>
      <c r="F39" s="11">
        <f t="shared" si="2"/>
        <v>-63365000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667</v>
      </c>
      <c r="E40" s="11">
        <f t="shared" si="1"/>
        <v>0</v>
      </c>
      <c r="F40" s="11">
        <f t="shared" si="2"/>
        <v>-58764701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662</v>
      </c>
      <c r="E41" s="11">
        <f t="shared" si="1"/>
        <v>0</v>
      </c>
      <c r="F41" s="11">
        <f t="shared" si="2"/>
        <v>-79440000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640</v>
      </c>
      <c r="E42" s="11">
        <f t="shared" si="1"/>
        <v>1</v>
      </c>
      <c r="F42" s="11">
        <f t="shared" si="2"/>
        <v>639130356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636</v>
      </c>
      <c r="E43" s="11">
        <f t="shared" si="1"/>
        <v>0</v>
      </c>
      <c r="F43" s="11">
        <f t="shared" si="2"/>
        <v>-50880000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632</v>
      </c>
      <c r="E44" s="11">
        <f t="shared" si="1"/>
        <v>0</v>
      </c>
      <c r="F44" s="11">
        <f t="shared" si="2"/>
        <v>-133370328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631</v>
      </c>
      <c r="E45" s="11">
        <f t="shared" si="1"/>
        <v>0</v>
      </c>
      <c r="F45" s="11">
        <f t="shared" si="2"/>
        <v>-126200000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630</v>
      </c>
      <c r="E46" s="11">
        <f t="shared" si="1"/>
        <v>0</v>
      </c>
      <c r="F46" s="11">
        <f t="shared" si="2"/>
        <v>-59850000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628</v>
      </c>
      <c r="E47" s="11">
        <f t="shared" si="1"/>
        <v>0</v>
      </c>
      <c r="F47" s="11">
        <f t="shared" si="2"/>
        <v>-28260000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628</v>
      </c>
      <c r="E48" s="11">
        <f t="shared" si="1"/>
        <v>0</v>
      </c>
      <c r="F48" s="11">
        <f t="shared" si="2"/>
        <v>-40305040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625</v>
      </c>
      <c r="E49" s="11">
        <f t="shared" si="1"/>
        <v>0</v>
      </c>
      <c r="F49" s="11">
        <f t="shared" si="2"/>
        <v>-17177500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624</v>
      </c>
      <c r="E50" s="11">
        <f t="shared" si="1"/>
        <v>0</v>
      </c>
      <c r="F50" s="11">
        <f t="shared" si="2"/>
        <v>-87984000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624</v>
      </c>
      <c r="E51" s="11">
        <f t="shared" si="1"/>
        <v>0</v>
      </c>
      <c r="F51" s="11">
        <f t="shared" si="2"/>
        <v>-16689504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623</v>
      </c>
      <c r="E52" s="11">
        <f t="shared" si="1"/>
        <v>0</v>
      </c>
      <c r="F52" s="11">
        <f t="shared" si="2"/>
        <v>-33205900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622</v>
      </c>
      <c r="E53" s="11">
        <f t="shared" si="1"/>
        <v>1</v>
      </c>
      <c r="F53" s="11">
        <f t="shared" si="2"/>
        <v>621000000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616</v>
      </c>
      <c r="E54" s="11">
        <f t="shared" si="1"/>
        <v>0</v>
      </c>
      <c r="F54" s="11">
        <f t="shared" si="2"/>
        <v>-12936000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615</v>
      </c>
      <c r="E55" s="11">
        <f t="shared" si="1"/>
        <v>0</v>
      </c>
      <c r="F55" s="11">
        <f t="shared" si="2"/>
        <v>-603007500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615</v>
      </c>
      <c r="E56" s="11">
        <f t="shared" si="1"/>
        <v>0</v>
      </c>
      <c r="F56" s="11">
        <f t="shared" si="2"/>
        <v>-27675000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602</v>
      </c>
      <c r="E57" s="11">
        <f t="shared" si="1"/>
        <v>1</v>
      </c>
      <c r="F57" s="11">
        <f t="shared" si="2"/>
        <v>1806118589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602</v>
      </c>
      <c r="E58" s="11">
        <f t="shared" si="1"/>
        <v>1</v>
      </c>
      <c r="F58" s="11">
        <f t="shared" si="2"/>
        <v>1202000000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601</v>
      </c>
      <c r="E59" s="11">
        <f t="shared" si="1"/>
        <v>1</v>
      </c>
      <c r="F59" s="11">
        <f t="shared" si="2"/>
        <v>1200000000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601</v>
      </c>
      <c r="E60" s="11">
        <f t="shared" si="1"/>
        <v>0</v>
      </c>
      <c r="F60" s="11">
        <f t="shared" si="2"/>
        <v>-4207901500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577</v>
      </c>
      <c r="E61" s="11">
        <f t="shared" si="1"/>
        <v>1</v>
      </c>
      <c r="F61" s="11">
        <f t="shared" si="2"/>
        <v>1728000000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576</v>
      </c>
      <c r="E62" s="11">
        <f t="shared" si="1"/>
        <v>0</v>
      </c>
      <c r="F62" s="11">
        <f t="shared" si="2"/>
        <v>-15614784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576</v>
      </c>
      <c r="E63" s="11">
        <f t="shared" si="1"/>
        <v>0</v>
      </c>
      <c r="F63" s="11">
        <f t="shared" si="2"/>
        <v>-19001664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576</v>
      </c>
      <c r="E64" s="11">
        <f t="shared" si="1"/>
        <v>1</v>
      </c>
      <c r="F64" s="11">
        <f t="shared" si="2"/>
        <v>1725000000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576</v>
      </c>
      <c r="E65" s="11">
        <f t="shared" si="1"/>
        <v>1</v>
      </c>
      <c r="F65" s="11">
        <f t="shared" si="2"/>
        <v>1707750000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576</v>
      </c>
      <c r="E66" s="11">
        <f t="shared" si="1"/>
        <v>1</v>
      </c>
      <c r="F66" s="11">
        <f t="shared" si="2"/>
        <v>575000000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576</v>
      </c>
      <c r="E67" s="11">
        <f t="shared" ref="E67:E130" si="4">IF(B67&gt;0,1,0)</f>
        <v>1</v>
      </c>
      <c r="F67" s="11">
        <f t="shared" ref="F67:F261" si="5">B67*(D67-E67)</f>
        <v>17250000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575</v>
      </c>
      <c r="E68" s="11">
        <f t="shared" si="4"/>
        <v>1</v>
      </c>
      <c r="F68" s="11">
        <f t="shared" si="5"/>
        <v>17220000000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574</v>
      </c>
      <c r="E69" s="11">
        <f t="shared" si="4"/>
        <v>0</v>
      </c>
      <c r="F69" s="11">
        <f t="shared" si="5"/>
        <v>-114800000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574</v>
      </c>
      <c r="E70" s="11">
        <f t="shared" si="4"/>
        <v>1</v>
      </c>
      <c r="F70" s="11">
        <f t="shared" si="5"/>
        <v>802200000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574</v>
      </c>
      <c r="E71" s="11">
        <f t="shared" si="4"/>
        <v>1</v>
      </c>
      <c r="F71" s="11">
        <f t="shared" si="5"/>
        <v>1489800000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574</v>
      </c>
      <c r="E72" s="11">
        <f t="shared" si="4"/>
        <v>0</v>
      </c>
      <c r="F72" s="11">
        <f t="shared" si="5"/>
        <v>-574000000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572</v>
      </c>
      <c r="E73" s="11">
        <f t="shared" si="4"/>
        <v>1</v>
      </c>
      <c r="F73" s="11">
        <f t="shared" si="5"/>
        <v>8565000000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567</v>
      </c>
      <c r="E74" s="11">
        <f t="shared" si="4"/>
        <v>0</v>
      </c>
      <c r="F74" s="11">
        <f t="shared" si="5"/>
        <v>-8507381400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565</v>
      </c>
      <c r="E75" s="11">
        <f t="shared" si="4"/>
        <v>0</v>
      </c>
      <c r="F75" s="11">
        <f t="shared" si="5"/>
        <v>-1695000000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565</v>
      </c>
      <c r="E76" s="11">
        <f t="shared" si="4"/>
        <v>0</v>
      </c>
      <c r="F76" s="11">
        <f t="shared" si="5"/>
        <v>-113000000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565</v>
      </c>
      <c r="E77" s="11">
        <f t="shared" si="4"/>
        <v>0</v>
      </c>
      <c r="F77" s="11">
        <f t="shared" si="5"/>
        <v>-6781695000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561</v>
      </c>
      <c r="E78" s="11">
        <f t="shared" si="4"/>
        <v>0</v>
      </c>
      <c r="F78" s="11">
        <f t="shared" si="5"/>
        <v>-1683504900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556</v>
      </c>
      <c r="E79" s="11">
        <f t="shared" si="4"/>
        <v>1</v>
      </c>
      <c r="F79" s="11">
        <f t="shared" si="5"/>
        <v>12765000000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551</v>
      </c>
      <c r="E80" s="11">
        <f t="shared" si="4"/>
        <v>0</v>
      </c>
      <c r="F80" s="11">
        <f t="shared" si="5"/>
        <v>-330875500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551</v>
      </c>
      <c r="E81" s="11">
        <f t="shared" si="4"/>
        <v>0</v>
      </c>
      <c r="F81" s="11">
        <f t="shared" si="5"/>
        <v>-110200000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550</v>
      </c>
      <c r="E82" s="11">
        <f t="shared" si="4"/>
        <v>1</v>
      </c>
      <c r="F82" s="11">
        <f t="shared" si="5"/>
        <v>155488329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550</v>
      </c>
      <c r="E83" s="11">
        <f t="shared" si="4"/>
        <v>0</v>
      </c>
      <c r="F83" s="11">
        <f t="shared" si="5"/>
        <v>-110000000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548</v>
      </c>
      <c r="E84" s="11">
        <f t="shared" si="4"/>
        <v>1</v>
      </c>
      <c r="F84" s="11">
        <f t="shared" si="5"/>
        <v>1094000000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545</v>
      </c>
      <c r="E85" s="11">
        <f t="shared" si="4"/>
        <v>0</v>
      </c>
      <c r="F85" s="11">
        <f t="shared" si="5"/>
        <v>-109000000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539</v>
      </c>
      <c r="E86" s="11">
        <f t="shared" si="4"/>
        <v>0</v>
      </c>
      <c r="F86" s="11">
        <f t="shared" si="5"/>
        <v>-107800000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537</v>
      </c>
      <c r="E87" s="11">
        <f t="shared" si="4"/>
        <v>0</v>
      </c>
      <c r="F87" s="11">
        <f t="shared" si="5"/>
        <v>-711525000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522</v>
      </c>
      <c r="E88" s="11">
        <f t="shared" si="4"/>
        <v>0</v>
      </c>
      <c r="F88" s="11">
        <f t="shared" si="5"/>
        <v>-261000000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522</v>
      </c>
      <c r="E89" s="11">
        <f t="shared" si="4"/>
        <v>0</v>
      </c>
      <c r="F89" s="11">
        <f t="shared" si="5"/>
        <v>-62640000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520</v>
      </c>
      <c r="E90" s="11">
        <f t="shared" si="4"/>
        <v>1</v>
      </c>
      <c r="F90" s="11">
        <f t="shared" si="5"/>
        <v>222238395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517</v>
      </c>
      <c r="E91" s="11">
        <f t="shared" si="4"/>
        <v>0</v>
      </c>
      <c r="F91" s="11">
        <f t="shared" si="5"/>
        <v>-1552034000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515</v>
      </c>
      <c r="E92" s="11">
        <f t="shared" si="4"/>
        <v>0</v>
      </c>
      <c r="F92" s="11">
        <f t="shared" si="5"/>
        <v>-105575000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515</v>
      </c>
      <c r="E93" s="11">
        <f t="shared" si="4"/>
        <v>0</v>
      </c>
      <c r="F93" s="11">
        <f t="shared" si="5"/>
        <v>-180507500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504</v>
      </c>
      <c r="E94" s="11">
        <f t="shared" si="4"/>
        <v>1</v>
      </c>
      <c r="F94" s="11">
        <f t="shared" si="5"/>
        <v>503000000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499</v>
      </c>
      <c r="E95" s="11">
        <f t="shared" si="4"/>
        <v>1</v>
      </c>
      <c r="F95" s="11">
        <f t="shared" si="5"/>
        <v>4482000000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497</v>
      </c>
      <c r="E96" s="11">
        <f t="shared" si="4"/>
        <v>0</v>
      </c>
      <c r="F96" s="11">
        <f t="shared" si="5"/>
        <v>-12922000000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497</v>
      </c>
      <c r="E97" s="11">
        <f t="shared" si="4"/>
        <v>0</v>
      </c>
      <c r="F97" s="11">
        <f t="shared" si="5"/>
        <v>-12922000000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497</v>
      </c>
      <c r="E98" s="11">
        <f t="shared" si="4"/>
        <v>1</v>
      </c>
      <c r="F98" s="11">
        <f t="shared" si="5"/>
        <v>12896000000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497</v>
      </c>
      <c r="E99" s="11">
        <f t="shared" si="4"/>
        <v>0</v>
      </c>
      <c r="F99" s="11">
        <f t="shared" si="5"/>
        <v>-99400000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495</v>
      </c>
      <c r="E100" s="11">
        <f t="shared" si="4"/>
        <v>1</v>
      </c>
      <c r="F100" s="11">
        <f t="shared" si="5"/>
        <v>14424800000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490</v>
      </c>
      <c r="E101" s="11">
        <f t="shared" si="4"/>
        <v>1</v>
      </c>
      <c r="F101" s="11">
        <f t="shared" si="5"/>
        <v>195573105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489</v>
      </c>
      <c r="E102" s="11">
        <f t="shared" si="4"/>
        <v>1</v>
      </c>
      <c r="F102" s="11">
        <f t="shared" si="5"/>
        <v>976000000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488</v>
      </c>
      <c r="E103" s="11">
        <f t="shared" si="4"/>
        <v>1</v>
      </c>
      <c r="F103" s="11">
        <f t="shared" si="5"/>
        <v>3652500000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488</v>
      </c>
      <c r="E104" s="11">
        <f t="shared" si="4"/>
        <v>0</v>
      </c>
      <c r="F104" s="11">
        <f t="shared" si="5"/>
        <v>-32208000000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488</v>
      </c>
      <c r="E105" s="11">
        <f t="shared" si="4"/>
        <v>0</v>
      </c>
      <c r="F105" s="11">
        <f t="shared" si="5"/>
        <v>-70760000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486</v>
      </c>
      <c r="E106" s="11">
        <f t="shared" si="4"/>
        <v>1</v>
      </c>
      <c r="F106" s="11">
        <f t="shared" si="5"/>
        <v>2910000000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484</v>
      </c>
      <c r="E107" s="11">
        <f t="shared" si="4"/>
        <v>0</v>
      </c>
      <c r="F107" s="11">
        <f t="shared" si="5"/>
        <v>-2906855600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481</v>
      </c>
      <c r="E108" s="11">
        <f t="shared" si="4"/>
        <v>1</v>
      </c>
      <c r="F108" s="11">
        <f t="shared" si="5"/>
        <v>2880000000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469</v>
      </c>
      <c r="E109" s="11">
        <f t="shared" si="4"/>
        <v>0</v>
      </c>
      <c r="F109" s="11">
        <f t="shared" si="5"/>
        <v>-56280000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468</v>
      </c>
      <c r="E110" s="11">
        <f t="shared" si="4"/>
        <v>1</v>
      </c>
      <c r="F110" s="11">
        <f t="shared" si="5"/>
        <v>1868000000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467</v>
      </c>
      <c r="E111" s="11">
        <f t="shared" si="4"/>
        <v>1</v>
      </c>
      <c r="F111" s="11">
        <f t="shared" si="5"/>
        <v>1304800000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463</v>
      </c>
      <c r="E112" s="11">
        <f t="shared" si="4"/>
        <v>0</v>
      </c>
      <c r="F112" s="11">
        <f t="shared" si="5"/>
        <v>-92600000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462</v>
      </c>
      <c r="E113" s="11">
        <f t="shared" si="4"/>
        <v>1</v>
      </c>
      <c r="F113" s="11">
        <f t="shared" si="5"/>
        <v>33334910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445</v>
      </c>
      <c r="E114" s="11">
        <f t="shared" si="4"/>
        <v>0</v>
      </c>
      <c r="F114" s="11">
        <f t="shared" si="5"/>
        <v>-89000000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444</v>
      </c>
      <c r="E115" s="11">
        <f t="shared" si="4"/>
        <v>0</v>
      </c>
      <c r="F115" s="23">
        <f t="shared" si="5"/>
        <v>-4884000000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444</v>
      </c>
      <c r="E116" s="11">
        <f t="shared" si="4"/>
        <v>0</v>
      </c>
      <c r="F116" s="11">
        <f t="shared" si="5"/>
        <v>-88800000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442</v>
      </c>
      <c r="E117" s="11">
        <f t="shared" si="4"/>
        <v>0</v>
      </c>
      <c r="F117" s="11">
        <f t="shared" si="5"/>
        <v>-199121000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442</v>
      </c>
      <c r="E118" s="11">
        <f t="shared" si="4"/>
        <v>0</v>
      </c>
      <c r="F118" s="11">
        <f t="shared" si="5"/>
        <v>-88400000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436</v>
      </c>
      <c r="E119" s="11">
        <f t="shared" si="4"/>
        <v>0</v>
      </c>
      <c r="F119" s="11">
        <f t="shared" si="5"/>
        <v>-67383800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436</v>
      </c>
      <c r="E120" s="11">
        <f t="shared" si="4"/>
        <v>0</v>
      </c>
      <c r="F120" s="11">
        <f t="shared" si="5"/>
        <v>-139520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435</v>
      </c>
      <c r="E121" s="11">
        <f t="shared" si="4"/>
        <v>0</v>
      </c>
      <c r="F121" s="11">
        <f t="shared" si="5"/>
        <v>-187920000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429</v>
      </c>
      <c r="E122" s="11">
        <f t="shared" si="4"/>
        <v>1</v>
      </c>
      <c r="F122" s="11">
        <f t="shared" si="5"/>
        <v>31690404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408</v>
      </c>
      <c r="E123" s="11">
        <f t="shared" si="4"/>
        <v>0</v>
      </c>
      <c r="F123" s="11">
        <f t="shared" si="5"/>
        <v>-21216000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367</v>
      </c>
      <c r="E124" s="11">
        <f t="shared" si="4"/>
        <v>1</v>
      </c>
      <c r="F124" s="11">
        <f t="shared" si="5"/>
        <v>434442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366</v>
      </c>
      <c r="E125" s="11">
        <f t="shared" si="4"/>
        <v>1</v>
      </c>
      <c r="F125" s="11">
        <f t="shared" si="5"/>
        <v>876000000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364</v>
      </c>
      <c r="E126" s="11">
        <f t="shared" si="4"/>
        <v>1</v>
      </c>
      <c r="F126" s="11">
        <f t="shared" si="5"/>
        <v>487436400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364</v>
      </c>
      <c r="E127" s="11">
        <f t="shared" si="4"/>
        <v>1</v>
      </c>
      <c r="F127" s="11">
        <f t="shared" si="5"/>
        <v>487436400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352</v>
      </c>
      <c r="E128" s="11">
        <f t="shared" si="4"/>
        <v>0</v>
      </c>
      <c r="F128" s="11">
        <f t="shared" si="5"/>
        <v>-70400000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350</v>
      </c>
      <c r="E129" s="11">
        <f t="shared" si="4"/>
        <v>0</v>
      </c>
      <c r="F129" s="11">
        <f>B129*(D129-E129)</f>
        <v>-5466300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349</v>
      </c>
      <c r="E130" s="11">
        <f t="shared" si="4"/>
        <v>0</v>
      </c>
      <c r="F130" s="11">
        <f t="shared" si="5"/>
        <v>-69800000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348</v>
      </c>
      <c r="E131" s="11">
        <f t="shared" ref="E131:E262" si="7">IF(B131&gt;0,1,0)</f>
        <v>0</v>
      </c>
      <c r="F131" s="11">
        <f t="shared" si="5"/>
        <v>-69600000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347</v>
      </c>
      <c r="E132" s="11">
        <f t="shared" si="7"/>
        <v>0</v>
      </c>
      <c r="F132" s="11">
        <f t="shared" si="5"/>
        <v>-135330000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347</v>
      </c>
      <c r="E133" s="11">
        <f t="shared" si="7"/>
        <v>0</v>
      </c>
      <c r="F133" s="11">
        <f t="shared" si="5"/>
        <v>-8501500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346</v>
      </c>
      <c r="E134" s="11">
        <f t="shared" si="7"/>
        <v>0</v>
      </c>
      <c r="F134" s="11">
        <f t="shared" si="5"/>
        <v>-32870000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342</v>
      </c>
      <c r="E135" s="11">
        <f t="shared" si="7"/>
        <v>0</v>
      </c>
      <c r="F135" s="11">
        <f t="shared" si="5"/>
        <v>-68400000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340</v>
      </c>
      <c r="E136" s="11">
        <f t="shared" si="7"/>
        <v>1</v>
      </c>
      <c r="F136" s="11">
        <f t="shared" si="5"/>
        <v>16950000000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339</v>
      </c>
      <c r="E137" s="11">
        <f t="shared" si="7"/>
        <v>1</v>
      </c>
      <c r="F137" s="11">
        <f t="shared" si="5"/>
        <v>4056000000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337</v>
      </c>
      <c r="E138" s="11">
        <f t="shared" si="7"/>
        <v>1</v>
      </c>
      <c r="F138" s="11">
        <f t="shared" si="5"/>
        <v>672000000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336</v>
      </c>
      <c r="E139" s="11">
        <f t="shared" si="7"/>
        <v>1</v>
      </c>
      <c r="F139" s="11">
        <f t="shared" si="5"/>
        <v>29325230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323</v>
      </c>
      <c r="E140" s="11">
        <f t="shared" si="7"/>
        <v>0</v>
      </c>
      <c r="F140" s="11">
        <f t="shared" si="5"/>
        <v>-969290700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322</v>
      </c>
      <c r="E141" s="11">
        <f t="shared" si="7"/>
        <v>0</v>
      </c>
      <c r="F141" s="11">
        <f t="shared" si="5"/>
        <v>-966289800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305</v>
      </c>
      <c r="E142" s="11">
        <f t="shared" si="7"/>
        <v>1</v>
      </c>
      <c r="F142" s="11">
        <f t="shared" si="5"/>
        <v>183015600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305</v>
      </c>
      <c r="E143" s="11">
        <f t="shared" si="7"/>
        <v>0</v>
      </c>
      <c r="F143" s="11">
        <f t="shared" si="5"/>
        <v>-14030000000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274</v>
      </c>
      <c r="E144" s="11">
        <f t="shared" si="7"/>
        <v>1</v>
      </c>
      <c r="F144" s="11">
        <f t="shared" si="5"/>
        <v>42071211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273</v>
      </c>
      <c r="E145" s="11">
        <f t="shared" si="7"/>
        <v>1</v>
      </c>
      <c r="F145" s="11">
        <f t="shared" si="5"/>
        <v>816000000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270</v>
      </c>
      <c r="E146" s="11">
        <f t="shared" si="7"/>
        <v>0</v>
      </c>
      <c r="F146" s="11">
        <f t="shared" si="5"/>
        <v>-54000000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265</v>
      </c>
      <c r="E147" s="11">
        <f t="shared" si="7"/>
        <v>0</v>
      </c>
      <c r="F147" s="11">
        <f t="shared" si="5"/>
        <v>-53000000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264</v>
      </c>
      <c r="E148" s="11">
        <f t="shared" si="7"/>
        <v>0</v>
      </c>
      <c r="F148" s="11">
        <f t="shared" si="5"/>
        <v>-52800000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260</v>
      </c>
      <c r="E149" s="11">
        <f t="shared" si="7"/>
        <v>0</v>
      </c>
      <c r="F149" s="11">
        <f t="shared" si="5"/>
        <v>-52000000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259</v>
      </c>
      <c r="E150" s="11">
        <f t="shared" si="7"/>
        <v>1</v>
      </c>
      <c r="F150" s="11">
        <f t="shared" si="5"/>
        <v>6210937200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257</v>
      </c>
      <c r="E151" s="11">
        <f t="shared" si="7"/>
        <v>0</v>
      </c>
      <c r="F151" s="11">
        <f t="shared" si="5"/>
        <v>-51400000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251</v>
      </c>
      <c r="E152" s="11">
        <f t="shared" si="7"/>
        <v>0</v>
      </c>
      <c r="F152" s="11">
        <f t="shared" si="5"/>
        <v>-7530000000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250</v>
      </c>
      <c r="E153" s="11">
        <f t="shared" si="7"/>
        <v>0</v>
      </c>
      <c r="F153" s="11">
        <f t="shared" si="5"/>
        <v>-13000000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250</v>
      </c>
      <c r="E154" s="11">
        <f t="shared" si="7"/>
        <v>0</v>
      </c>
      <c r="F154" s="11">
        <f t="shared" si="5"/>
        <v>-34000000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245</v>
      </c>
      <c r="E155" s="11">
        <f t="shared" si="7"/>
        <v>1</v>
      </c>
      <c r="F155" s="11">
        <f t="shared" si="5"/>
        <v>732000000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244</v>
      </c>
      <c r="E156" s="11">
        <f t="shared" si="7"/>
        <v>1</v>
      </c>
      <c r="F156" s="11">
        <f t="shared" si="5"/>
        <v>45952029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244</v>
      </c>
      <c r="E157" s="11">
        <f t="shared" si="7"/>
        <v>1</v>
      </c>
      <c r="F157" s="11">
        <f t="shared" si="5"/>
        <v>5887331100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236</v>
      </c>
      <c r="E158" s="11">
        <f t="shared" si="7"/>
        <v>1</v>
      </c>
      <c r="F158" s="11">
        <f t="shared" si="5"/>
        <v>5709372000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236</v>
      </c>
      <c r="E159" s="11">
        <f t="shared" si="7"/>
        <v>0</v>
      </c>
      <c r="F159" s="11">
        <f t="shared" si="5"/>
        <v>-47436000</v>
      </c>
      <c r="G159" s="11" t="s">
        <v>760</v>
      </c>
    </row>
    <row r="160" spans="1:11">
      <c r="A160" s="11" t="s">
        <v>761</v>
      </c>
      <c r="B160" s="3">
        <v>-200000</v>
      </c>
      <c r="C160" s="11">
        <v>3</v>
      </c>
      <c r="D160" s="11">
        <f t="shared" si="6"/>
        <v>231</v>
      </c>
      <c r="E160" s="11">
        <f t="shared" si="7"/>
        <v>0</v>
      </c>
      <c r="F160" s="11">
        <f t="shared" si="5"/>
        <v>-46200000</v>
      </c>
      <c r="G160" s="11" t="s">
        <v>762</v>
      </c>
    </row>
    <row r="161" spans="1:7">
      <c r="A161" s="11" t="s">
        <v>768</v>
      </c>
      <c r="B161" s="3">
        <v>-200000</v>
      </c>
      <c r="C161" s="11">
        <v>4</v>
      </c>
      <c r="D161" s="11">
        <f t="shared" si="6"/>
        <v>228</v>
      </c>
      <c r="E161" s="11">
        <f t="shared" si="7"/>
        <v>0</v>
      </c>
      <c r="F161" s="11">
        <f t="shared" si="5"/>
        <v>-45600000</v>
      </c>
      <c r="G161" s="11" t="s">
        <v>762</v>
      </c>
    </row>
    <row r="162" spans="1:7">
      <c r="A162" s="11" t="s">
        <v>770</v>
      </c>
      <c r="B162" s="3">
        <v>-200000</v>
      </c>
      <c r="C162" s="11">
        <v>3</v>
      </c>
      <c r="D162" s="11">
        <f t="shared" si="6"/>
        <v>224</v>
      </c>
      <c r="E162" s="11">
        <f t="shared" si="7"/>
        <v>0</v>
      </c>
      <c r="F162" s="11">
        <f t="shared" si="5"/>
        <v>-44800000</v>
      </c>
      <c r="G162" s="11" t="s">
        <v>762</v>
      </c>
    </row>
    <row r="163" spans="1:7">
      <c r="A163" s="11" t="s">
        <v>771</v>
      </c>
      <c r="B163" s="3">
        <v>-200000</v>
      </c>
      <c r="C163" s="11">
        <v>7</v>
      </c>
      <c r="D163" s="11">
        <f t="shared" si="6"/>
        <v>221</v>
      </c>
      <c r="E163" s="11">
        <f t="shared" si="7"/>
        <v>0</v>
      </c>
      <c r="F163" s="11">
        <f t="shared" si="5"/>
        <v>-44200000</v>
      </c>
      <c r="G163" s="11" t="s">
        <v>762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214</v>
      </c>
      <c r="E164" s="11">
        <f t="shared" si="7"/>
        <v>1</v>
      </c>
      <c r="F164" s="11">
        <f t="shared" si="5"/>
        <v>97484562</v>
      </c>
      <c r="G164" s="11" t="s">
        <v>775</v>
      </c>
    </row>
    <row r="165" spans="1:7">
      <c r="A165" s="11" t="s">
        <v>780</v>
      </c>
      <c r="B165" s="3">
        <v>2700000</v>
      </c>
      <c r="C165" s="11">
        <v>0</v>
      </c>
      <c r="D165" s="11">
        <f t="shared" si="6"/>
        <v>211</v>
      </c>
      <c r="E165" s="11">
        <f t="shared" si="7"/>
        <v>1</v>
      </c>
      <c r="F165" s="11">
        <f t="shared" si="5"/>
        <v>567000000</v>
      </c>
      <c r="G165" s="11" t="s">
        <v>781</v>
      </c>
    </row>
    <row r="166" spans="1:7">
      <c r="A166" s="11" t="s">
        <v>780</v>
      </c>
      <c r="B166" s="3">
        <v>2500000</v>
      </c>
      <c r="C166" s="11">
        <v>7</v>
      </c>
      <c r="D166" s="11">
        <f t="shared" si="6"/>
        <v>211</v>
      </c>
      <c r="E166" s="11">
        <f t="shared" si="7"/>
        <v>1</v>
      </c>
      <c r="F166" s="11">
        <f t="shared" si="5"/>
        <v>525000000</v>
      </c>
      <c r="G166" s="11" t="s">
        <v>782</v>
      </c>
    </row>
    <row r="167" spans="1:7">
      <c r="A167" s="11" t="s">
        <v>794</v>
      </c>
      <c r="B167" s="3">
        <v>-200000</v>
      </c>
      <c r="C167" s="11">
        <v>2</v>
      </c>
      <c r="D167" s="11">
        <f t="shared" si="6"/>
        <v>204</v>
      </c>
      <c r="E167" s="11">
        <f t="shared" si="7"/>
        <v>0</v>
      </c>
      <c r="F167" s="11">
        <f t="shared" si="5"/>
        <v>-40800000</v>
      </c>
      <c r="G167" s="11" t="s">
        <v>502</v>
      </c>
    </row>
    <row r="168" spans="1:7">
      <c r="A168" s="11" t="s">
        <v>796</v>
      </c>
      <c r="B168" s="3">
        <v>-200000</v>
      </c>
      <c r="C168" s="11">
        <v>6</v>
      </c>
      <c r="D168" s="11">
        <f t="shared" si="6"/>
        <v>202</v>
      </c>
      <c r="E168" s="11">
        <f t="shared" si="7"/>
        <v>0</v>
      </c>
      <c r="F168" s="11">
        <f t="shared" si="5"/>
        <v>-40400000</v>
      </c>
      <c r="G168" s="11" t="s">
        <v>502</v>
      </c>
    </row>
    <row r="169" spans="1:7">
      <c r="A169" s="11" t="s">
        <v>798</v>
      </c>
      <c r="B169" s="3">
        <v>-200000</v>
      </c>
      <c r="C169" s="11">
        <v>3</v>
      </c>
      <c r="D169" s="11">
        <f t="shared" si="6"/>
        <v>196</v>
      </c>
      <c r="E169" s="11">
        <f t="shared" si="7"/>
        <v>0</v>
      </c>
      <c r="F169" s="11">
        <f t="shared" si="5"/>
        <v>-39200000</v>
      </c>
      <c r="G169" s="11" t="s">
        <v>502</v>
      </c>
    </row>
    <row r="170" spans="1:7">
      <c r="A170" s="11" t="s">
        <v>803</v>
      </c>
      <c r="B170" s="3">
        <v>-200000</v>
      </c>
      <c r="C170" s="11">
        <v>0</v>
      </c>
      <c r="D170" s="11">
        <f t="shared" si="6"/>
        <v>193</v>
      </c>
      <c r="E170" s="11">
        <f t="shared" si="7"/>
        <v>0</v>
      </c>
      <c r="F170" s="11">
        <f t="shared" si="5"/>
        <v>-38600000</v>
      </c>
      <c r="G170" s="11" t="s">
        <v>502</v>
      </c>
    </row>
    <row r="171" spans="1:7">
      <c r="A171" s="11" t="s">
        <v>803</v>
      </c>
      <c r="B171" s="3">
        <v>3000000</v>
      </c>
      <c r="C171" s="11">
        <v>3</v>
      </c>
      <c r="D171" s="11">
        <f t="shared" si="6"/>
        <v>193</v>
      </c>
      <c r="E171" s="11">
        <f t="shared" si="7"/>
        <v>1</v>
      </c>
      <c r="F171" s="11">
        <f t="shared" si="5"/>
        <v>576000000</v>
      </c>
      <c r="G171" s="11" t="s">
        <v>804</v>
      </c>
    </row>
    <row r="172" spans="1:7">
      <c r="A172" s="11" t="s">
        <v>805</v>
      </c>
      <c r="B172" s="3">
        <v>-200000</v>
      </c>
      <c r="C172" s="11">
        <v>1</v>
      </c>
      <c r="D172" s="11">
        <f t="shared" si="6"/>
        <v>190</v>
      </c>
      <c r="E172" s="11">
        <f t="shared" si="7"/>
        <v>0</v>
      </c>
      <c r="F172" s="11">
        <f t="shared" si="5"/>
        <v>-38000000</v>
      </c>
      <c r="G172" s="11" t="s">
        <v>158</v>
      </c>
    </row>
    <row r="173" spans="1:7">
      <c r="A173" s="11" t="s">
        <v>805</v>
      </c>
      <c r="B173" s="3">
        <v>3000000</v>
      </c>
      <c r="C173" s="11">
        <v>1</v>
      </c>
      <c r="D173" s="11">
        <f t="shared" si="6"/>
        <v>189</v>
      </c>
      <c r="E173" s="11">
        <f t="shared" si="7"/>
        <v>1</v>
      </c>
      <c r="F173" s="11">
        <f t="shared" si="5"/>
        <v>564000000</v>
      </c>
      <c r="G173" s="11" t="s">
        <v>807</v>
      </c>
    </row>
    <row r="174" spans="1:7">
      <c r="A174" s="11" t="s">
        <v>806</v>
      </c>
      <c r="B174" s="3">
        <v>2000000</v>
      </c>
      <c r="C174" s="11">
        <v>1</v>
      </c>
      <c r="D174" s="11">
        <f t="shared" si="6"/>
        <v>188</v>
      </c>
      <c r="E174" s="11">
        <f t="shared" si="7"/>
        <v>1</v>
      </c>
      <c r="F174" s="11">
        <f t="shared" si="5"/>
        <v>374000000</v>
      </c>
      <c r="G174" s="11" t="s">
        <v>808</v>
      </c>
    </row>
    <row r="175" spans="1:7">
      <c r="A175" s="11" t="s">
        <v>806</v>
      </c>
      <c r="B175" s="3">
        <v>1300000</v>
      </c>
      <c r="C175" s="11">
        <v>2</v>
      </c>
      <c r="D175" s="11">
        <f t="shared" si="6"/>
        <v>187</v>
      </c>
      <c r="E175" s="11">
        <f t="shared" si="7"/>
        <v>1</v>
      </c>
      <c r="F175" s="11">
        <f t="shared" si="5"/>
        <v>241800000</v>
      </c>
      <c r="G175" s="11" t="s">
        <v>809</v>
      </c>
    </row>
    <row r="176" spans="1:7">
      <c r="A176" s="11" t="s">
        <v>810</v>
      </c>
      <c r="B176" s="3">
        <v>-200000</v>
      </c>
      <c r="C176" s="11">
        <v>0</v>
      </c>
      <c r="D176" s="11">
        <f t="shared" si="6"/>
        <v>185</v>
      </c>
      <c r="E176" s="11">
        <f t="shared" si="7"/>
        <v>0</v>
      </c>
      <c r="F176" s="11">
        <f t="shared" si="5"/>
        <v>-37000000</v>
      </c>
      <c r="G176" s="11" t="s">
        <v>762</v>
      </c>
    </row>
    <row r="177" spans="1:7">
      <c r="A177" s="11" t="s">
        <v>810</v>
      </c>
      <c r="B177" s="3">
        <v>1700000</v>
      </c>
      <c r="C177" s="11">
        <v>1</v>
      </c>
      <c r="D177" s="11">
        <f t="shared" si="6"/>
        <v>185</v>
      </c>
      <c r="E177" s="11">
        <f t="shared" si="7"/>
        <v>1</v>
      </c>
      <c r="F177" s="11">
        <f t="shared" si="5"/>
        <v>312800000</v>
      </c>
      <c r="G177" s="11" t="s">
        <v>811</v>
      </c>
    </row>
    <row r="178" spans="1:7">
      <c r="A178" s="11" t="s">
        <v>812</v>
      </c>
      <c r="B178" s="3">
        <v>-200000</v>
      </c>
      <c r="C178" s="11">
        <v>1</v>
      </c>
      <c r="D178" s="11">
        <f t="shared" si="6"/>
        <v>184</v>
      </c>
      <c r="E178" s="11">
        <f t="shared" si="7"/>
        <v>0</v>
      </c>
      <c r="F178" s="11">
        <f t="shared" si="5"/>
        <v>-36800000</v>
      </c>
      <c r="G178" s="11" t="s">
        <v>502</v>
      </c>
    </row>
    <row r="179" spans="1:7">
      <c r="A179" s="11" t="s">
        <v>814</v>
      </c>
      <c r="B179" s="3">
        <v>571492</v>
      </c>
      <c r="C179" s="11">
        <v>3</v>
      </c>
      <c r="D179" s="11">
        <f t="shared" si="6"/>
        <v>183</v>
      </c>
      <c r="E179" s="11">
        <f t="shared" si="7"/>
        <v>1</v>
      </c>
      <c r="F179" s="11">
        <f t="shared" si="5"/>
        <v>104011544</v>
      </c>
      <c r="G179" s="11" t="s">
        <v>242</v>
      </c>
    </row>
    <row r="180" spans="1:7">
      <c r="A180" s="11" t="s">
        <v>819</v>
      </c>
      <c r="B180" s="3">
        <v>3000000</v>
      </c>
      <c r="C180" s="11">
        <v>7</v>
      </c>
      <c r="D180" s="11">
        <f t="shared" si="6"/>
        <v>180</v>
      </c>
      <c r="E180" s="11">
        <f t="shared" si="7"/>
        <v>1</v>
      </c>
      <c r="F180" s="11">
        <f t="shared" si="5"/>
        <v>537000000</v>
      </c>
      <c r="G180" s="11" t="s">
        <v>822</v>
      </c>
    </row>
    <row r="181" spans="1:7">
      <c r="A181" s="11" t="s">
        <v>831</v>
      </c>
      <c r="B181" s="3">
        <v>2000000</v>
      </c>
      <c r="C181" s="11">
        <v>8</v>
      </c>
      <c r="D181" s="11">
        <f t="shared" si="6"/>
        <v>173</v>
      </c>
      <c r="E181" s="11">
        <f t="shared" si="7"/>
        <v>1</v>
      </c>
      <c r="F181" s="11">
        <f t="shared" si="5"/>
        <v>344000000</v>
      </c>
      <c r="G181" s="11" t="s">
        <v>832</v>
      </c>
    </row>
    <row r="182" spans="1:7">
      <c r="A182" s="11" t="s">
        <v>843</v>
      </c>
      <c r="B182" s="3">
        <v>-2200700</v>
      </c>
      <c r="C182" s="11">
        <v>12</v>
      </c>
      <c r="D182" s="11">
        <f t="shared" si="6"/>
        <v>165</v>
      </c>
      <c r="E182" s="11">
        <f t="shared" si="7"/>
        <v>0</v>
      </c>
      <c r="F182" s="11">
        <f t="shared" si="5"/>
        <v>-363115500</v>
      </c>
      <c r="G182" s="11" t="s">
        <v>845</v>
      </c>
    </row>
    <row r="183" spans="1:7">
      <c r="A183" s="11" t="s">
        <v>853</v>
      </c>
      <c r="B183" s="3">
        <v>675087</v>
      </c>
      <c r="C183" s="11">
        <v>30</v>
      </c>
      <c r="D183" s="11">
        <f t="shared" si="6"/>
        <v>153</v>
      </c>
      <c r="E183" s="11">
        <f t="shared" si="7"/>
        <v>1</v>
      </c>
      <c r="F183" s="11">
        <f t="shared" si="5"/>
        <v>102613224</v>
      </c>
      <c r="G183" s="11" t="s">
        <v>264</v>
      </c>
    </row>
    <row r="184" spans="1:7">
      <c r="A184" s="11" t="s">
        <v>889</v>
      </c>
      <c r="B184" s="3">
        <v>677000</v>
      </c>
      <c r="C184" s="11">
        <v>15</v>
      </c>
      <c r="D184" s="11">
        <f>D185+C184</f>
        <v>123</v>
      </c>
      <c r="E184" s="11">
        <f t="shared" si="7"/>
        <v>1</v>
      </c>
      <c r="F184" s="11">
        <f t="shared" si="5"/>
        <v>82594000</v>
      </c>
      <c r="G184" s="11" t="s">
        <v>400</v>
      </c>
    </row>
    <row r="185" spans="1:7">
      <c r="A185" s="11" t="s">
        <v>914</v>
      </c>
      <c r="B185" s="3">
        <v>-10000</v>
      </c>
      <c r="C185" s="11">
        <v>5</v>
      </c>
      <c r="D185" s="11">
        <f t="shared" si="6"/>
        <v>108</v>
      </c>
      <c r="E185" s="11">
        <f t="shared" si="7"/>
        <v>0</v>
      </c>
      <c r="F185" s="11">
        <f t="shared" si="5"/>
        <v>-1080000</v>
      </c>
      <c r="G185" s="11" t="s">
        <v>920</v>
      </c>
    </row>
    <row r="186" spans="1:7">
      <c r="A186" s="11" t="s">
        <v>931</v>
      </c>
      <c r="B186" s="3">
        <v>-80500000</v>
      </c>
      <c r="C186" s="11">
        <v>5</v>
      </c>
      <c r="D186" s="11">
        <f t="shared" ref="D186:D261" si="8">D187+C186</f>
        <v>103</v>
      </c>
      <c r="E186" s="11">
        <f t="shared" si="7"/>
        <v>0</v>
      </c>
      <c r="F186" s="11">
        <f t="shared" si="5"/>
        <v>-8291500000</v>
      </c>
      <c r="G186" s="11" t="s">
        <v>1032</v>
      </c>
    </row>
    <row r="187" spans="1:7">
      <c r="A187" s="11" t="s">
        <v>1031</v>
      </c>
      <c r="B187" s="3">
        <v>-1100000</v>
      </c>
      <c r="C187" s="11">
        <v>0</v>
      </c>
      <c r="D187" s="11">
        <f t="shared" si="8"/>
        <v>98</v>
      </c>
      <c r="E187" s="11">
        <f t="shared" si="7"/>
        <v>0</v>
      </c>
      <c r="F187" s="11">
        <f t="shared" si="5"/>
        <v>-107800000</v>
      </c>
      <c r="G187" s="11" t="s">
        <v>1032</v>
      </c>
    </row>
    <row r="188" spans="1:7">
      <c r="A188" s="11" t="s">
        <v>1031</v>
      </c>
      <c r="B188" s="3">
        <v>3000000</v>
      </c>
      <c r="C188" s="11">
        <v>1</v>
      </c>
      <c r="D188" s="11">
        <f t="shared" si="8"/>
        <v>98</v>
      </c>
      <c r="E188" s="11">
        <f t="shared" si="7"/>
        <v>1</v>
      </c>
      <c r="F188" s="11">
        <f t="shared" si="5"/>
        <v>291000000</v>
      </c>
      <c r="G188" s="11" t="s">
        <v>1043</v>
      </c>
    </row>
    <row r="189" spans="1:7">
      <c r="A189" s="11" t="s">
        <v>1042</v>
      </c>
      <c r="B189" s="3">
        <v>2000000</v>
      </c>
      <c r="C189" s="11">
        <v>0</v>
      </c>
      <c r="D189" s="11">
        <f t="shared" si="8"/>
        <v>97</v>
      </c>
      <c r="E189" s="11">
        <f t="shared" si="7"/>
        <v>1</v>
      </c>
      <c r="F189" s="11">
        <f t="shared" si="5"/>
        <v>192000000</v>
      </c>
      <c r="G189" s="11" t="s">
        <v>1043</v>
      </c>
    </row>
    <row r="190" spans="1:7">
      <c r="A190" s="11" t="s">
        <v>1042</v>
      </c>
      <c r="B190" s="3">
        <v>-5000000</v>
      </c>
      <c r="C190" s="11">
        <v>1</v>
      </c>
      <c r="D190" s="11">
        <f t="shared" si="8"/>
        <v>97</v>
      </c>
      <c r="E190" s="11">
        <f t="shared" si="7"/>
        <v>0</v>
      </c>
      <c r="F190" s="11">
        <f t="shared" si="5"/>
        <v>-485000000</v>
      </c>
      <c r="G190" s="11" t="s">
        <v>1032</v>
      </c>
    </row>
    <row r="191" spans="1:7">
      <c r="A191" s="11" t="s">
        <v>1048</v>
      </c>
      <c r="B191" s="3">
        <v>483248</v>
      </c>
      <c r="C191" s="11">
        <v>4</v>
      </c>
      <c r="D191" s="11">
        <f t="shared" si="8"/>
        <v>96</v>
      </c>
      <c r="E191" s="11">
        <f t="shared" si="7"/>
        <v>1</v>
      </c>
      <c r="F191" s="11">
        <f t="shared" si="5"/>
        <v>45908560</v>
      </c>
      <c r="G191" s="11" t="s">
        <v>1050</v>
      </c>
    </row>
    <row r="192" spans="1:7">
      <c r="A192" s="11" t="s">
        <v>1076</v>
      </c>
      <c r="B192" s="3">
        <v>-115300</v>
      </c>
      <c r="C192" s="11">
        <v>4</v>
      </c>
      <c r="D192" s="11">
        <f t="shared" si="8"/>
        <v>92</v>
      </c>
      <c r="E192" s="11">
        <f t="shared" si="7"/>
        <v>0</v>
      </c>
      <c r="F192" s="11">
        <f t="shared" si="5"/>
        <v>-10607600</v>
      </c>
      <c r="G192" s="11" t="s">
        <v>1077</v>
      </c>
    </row>
    <row r="193" spans="1:7">
      <c r="A193" s="11" t="s">
        <v>1087</v>
      </c>
      <c r="B193" s="3">
        <v>90000000</v>
      </c>
      <c r="C193" s="11">
        <v>7</v>
      </c>
      <c r="D193" s="11">
        <f t="shared" si="8"/>
        <v>88</v>
      </c>
      <c r="E193" s="11">
        <f t="shared" si="7"/>
        <v>1</v>
      </c>
      <c r="F193" s="11">
        <f t="shared" si="5"/>
        <v>7830000000</v>
      </c>
      <c r="G193" s="11" t="s">
        <v>1088</v>
      </c>
    </row>
    <row r="194" spans="1:7">
      <c r="A194" s="11" t="s">
        <v>1094</v>
      </c>
      <c r="B194" s="3">
        <v>52000000</v>
      </c>
      <c r="C194" s="11">
        <v>0</v>
      </c>
      <c r="D194" s="11">
        <f t="shared" si="8"/>
        <v>81</v>
      </c>
      <c r="E194" s="11">
        <f t="shared" si="7"/>
        <v>1</v>
      </c>
      <c r="F194" s="11">
        <f t="shared" si="5"/>
        <v>4160000000</v>
      </c>
      <c r="G194" s="11" t="s">
        <v>1100</v>
      </c>
    </row>
    <row r="195" spans="1:7">
      <c r="A195" s="11" t="s">
        <v>1094</v>
      </c>
      <c r="B195" s="3">
        <v>25000000</v>
      </c>
      <c r="C195" s="11">
        <v>0</v>
      </c>
      <c r="D195" s="11">
        <f t="shared" si="8"/>
        <v>81</v>
      </c>
      <c r="E195" s="11">
        <f t="shared" si="7"/>
        <v>1</v>
      </c>
      <c r="F195" s="105">
        <f t="shared" si="5"/>
        <v>2000000000</v>
      </c>
      <c r="G195" s="11" t="s">
        <v>1101</v>
      </c>
    </row>
    <row r="196" spans="1:7">
      <c r="A196" s="11" t="s">
        <v>1094</v>
      </c>
      <c r="B196" s="3">
        <v>-168000000</v>
      </c>
      <c r="C196" s="11">
        <v>7</v>
      </c>
      <c r="D196" s="105">
        <f t="shared" si="8"/>
        <v>81</v>
      </c>
      <c r="E196" s="105">
        <f t="shared" si="7"/>
        <v>0</v>
      </c>
      <c r="F196" s="105">
        <f t="shared" si="5"/>
        <v>-13608000000</v>
      </c>
      <c r="G196" s="11" t="s">
        <v>1102</v>
      </c>
    </row>
    <row r="197" spans="1:7">
      <c r="A197" s="11" t="s">
        <v>1166</v>
      </c>
      <c r="B197" s="3">
        <v>-165500</v>
      </c>
      <c r="C197" s="11">
        <v>4</v>
      </c>
      <c r="D197" s="105">
        <f t="shared" si="8"/>
        <v>74</v>
      </c>
      <c r="E197" s="105">
        <f t="shared" si="7"/>
        <v>0</v>
      </c>
      <c r="F197" s="105">
        <f t="shared" si="5"/>
        <v>-12247000</v>
      </c>
      <c r="G197" s="11" t="s">
        <v>1167</v>
      </c>
    </row>
    <row r="198" spans="1:7">
      <c r="A198" s="105" t="s">
        <v>1178</v>
      </c>
      <c r="B198" s="119">
        <v>-200000</v>
      </c>
      <c r="C198" s="105">
        <v>0</v>
      </c>
      <c r="D198" s="105">
        <f t="shared" si="8"/>
        <v>70</v>
      </c>
      <c r="E198" s="105">
        <f t="shared" si="7"/>
        <v>0</v>
      </c>
      <c r="F198" s="105">
        <f t="shared" si="5"/>
        <v>-14000000</v>
      </c>
      <c r="G198" s="105" t="s">
        <v>1179</v>
      </c>
    </row>
    <row r="199" spans="1:7">
      <c r="A199" s="105" t="s">
        <v>1178</v>
      </c>
      <c r="B199" s="119">
        <v>-46981</v>
      </c>
      <c r="C199" s="105">
        <v>3</v>
      </c>
      <c r="D199" s="105">
        <f t="shared" si="8"/>
        <v>70</v>
      </c>
      <c r="E199" s="105">
        <f t="shared" si="7"/>
        <v>0</v>
      </c>
      <c r="F199" s="105">
        <f t="shared" si="5"/>
        <v>-3288670</v>
      </c>
      <c r="G199" s="105" t="s">
        <v>874</v>
      </c>
    </row>
    <row r="200" spans="1:7">
      <c r="A200" s="105" t="s">
        <v>1189</v>
      </c>
      <c r="B200" s="119">
        <v>-4650</v>
      </c>
      <c r="C200" s="105">
        <v>2</v>
      </c>
      <c r="D200" s="105">
        <f t="shared" si="8"/>
        <v>67</v>
      </c>
      <c r="E200" s="105">
        <f t="shared" si="7"/>
        <v>0</v>
      </c>
      <c r="F200" s="105">
        <f t="shared" si="5"/>
        <v>-311550</v>
      </c>
      <c r="G200" s="105" t="s">
        <v>874</v>
      </c>
    </row>
    <row r="201" spans="1:7">
      <c r="A201" s="105" t="s">
        <v>1200</v>
      </c>
      <c r="B201" s="119">
        <v>159828</v>
      </c>
      <c r="C201" s="105">
        <v>3</v>
      </c>
      <c r="D201" s="105">
        <f t="shared" si="8"/>
        <v>65</v>
      </c>
      <c r="E201" s="105">
        <f t="shared" si="7"/>
        <v>1</v>
      </c>
      <c r="F201" s="105">
        <f t="shared" si="5"/>
        <v>10228992</v>
      </c>
      <c r="G201" s="105" t="s">
        <v>510</v>
      </c>
    </row>
    <row r="202" spans="1:7">
      <c r="A202" s="105" t="s">
        <v>1211</v>
      </c>
      <c r="B202" s="119">
        <v>-300500</v>
      </c>
      <c r="C202" s="105">
        <v>0</v>
      </c>
      <c r="D202" s="105">
        <f t="shared" si="8"/>
        <v>62</v>
      </c>
      <c r="E202" s="105">
        <f t="shared" si="7"/>
        <v>0</v>
      </c>
      <c r="F202" s="105">
        <f t="shared" si="5"/>
        <v>-18631000</v>
      </c>
      <c r="G202" s="105" t="s">
        <v>1215</v>
      </c>
    </row>
    <row r="203" spans="1:7">
      <c r="A203" s="105" t="s">
        <v>1211</v>
      </c>
      <c r="B203" s="119">
        <v>6000000</v>
      </c>
      <c r="C203" s="105">
        <v>2</v>
      </c>
      <c r="D203" s="105">
        <f t="shared" si="8"/>
        <v>62</v>
      </c>
      <c r="E203" s="105">
        <f t="shared" si="7"/>
        <v>1</v>
      </c>
      <c r="F203" s="105">
        <f t="shared" si="5"/>
        <v>366000000</v>
      </c>
      <c r="G203" s="105" t="s">
        <v>1216</v>
      </c>
    </row>
    <row r="204" spans="1:7">
      <c r="A204" s="105" t="s">
        <v>1220</v>
      </c>
      <c r="B204" s="119">
        <v>-685000</v>
      </c>
      <c r="C204" s="105">
        <v>1</v>
      </c>
      <c r="D204" s="105">
        <f t="shared" si="8"/>
        <v>60</v>
      </c>
      <c r="E204" s="105">
        <f t="shared" si="7"/>
        <v>0</v>
      </c>
      <c r="F204" s="105">
        <f t="shared" si="5"/>
        <v>-41100000</v>
      </c>
      <c r="G204" s="105" t="s">
        <v>1221</v>
      </c>
    </row>
    <row r="205" spans="1:7">
      <c r="A205" s="105" t="s">
        <v>1222</v>
      </c>
      <c r="B205" s="119">
        <v>-3000000</v>
      </c>
      <c r="C205" s="105">
        <v>1</v>
      </c>
      <c r="D205" s="105">
        <f t="shared" si="8"/>
        <v>59</v>
      </c>
      <c r="E205" s="105">
        <f t="shared" si="7"/>
        <v>0</v>
      </c>
      <c r="F205" s="105">
        <f t="shared" si="5"/>
        <v>-177000000</v>
      </c>
      <c r="G205" s="105" t="s">
        <v>724</v>
      </c>
    </row>
    <row r="206" spans="1:7">
      <c r="A206" s="105" t="s">
        <v>1227</v>
      </c>
      <c r="B206" s="119">
        <v>-156000</v>
      </c>
      <c r="C206" s="105">
        <v>1</v>
      </c>
      <c r="D206" s="105">
        <f t="shared" si="8"/>
        <v>58</v>
      </c>
      <c r="E206" s="105">
        <f t="shared" si="7"/>
        <v>0</v>
      </c>
      <c r="F206" s="105">
        <f t="shared" si="5"/>
        <v>-9048000</v>
      </c>
      <c r="G206" s="105" t="s">
        <v>1228</v>
      </c>
    </row>
    <row r="207" spans="1:7">
      <c r="A207" s="105" t="s">
        <v>1230</v>
      </c>
      <c r="B207" s="119">
        <v>-66000</v>
      </c>
      <c r="C207" s="105">
        <v>1</v>
      </c>
      <c r="D207" s="105">
        <f t="shared" si="8"/>
        <v>57</v>
      </c>
      <c r="E207" s="105">
        <f t="shared" si="7"/>
        <v>0</v>
      </c>
      <c r="F207" s="105">
        <f t="shared" si="5"/>
        <v>-3762000</v>
      </c>
      <c r="G207" s="105" t="s">
        <v>1235</v>
      </c>
    </row>
    <row r="208" spans="1:7">
      <c r="A208" s="105" t="s">
        <v>1236</v>
      </c>
      <c r="B208" s="119">
        <v>-2500900</v>
      </c>
      <c r="C208" s="105">
        <v>2</v>
      </c>
      <c r="D208" s="105">
        <f t="shared" si="8"/>
        <v>56</v>
      </c>
      <c r="E208" s="105">
        <f t="shared" si="7"/>
        <v>0</v>
      </c>
      <c r="F208" s="105">
        <f t="shared" si="5"/>
        <v>-140050400</v>
      </c>
      <c r="G208" s="105" t="s">
        <v>1243</v>
      </c>
    </row>
    <row r="209" spans="1:7">
      <c r="A209" s="105" t="s">
        <v>1252</v>
      </c>
      <c r="B209" s="119">
        <v>3000000</v>
      </c>
      <c r="C209" s="105">
        <v>0</v>
      </c>
      <c r="D209" s="105">
        <f t="shared" si="8"/>
        <v>54</v>
      </c>
      <c r="E209" s="105">
        <f t="shared" si="7"/>
        <v>1</v>
      </c>
      <c r="F209" s="105">
        <f t="shared" si="5"/>
        <v>159000000</v>
      </c>
      <c r="G209" s="105" t="s">
        <v>1258</v>
      </c>
    </row>
    <row r="210" spans="1:7">
      <c r="A210" s="105" t="s">
        <v>1252</v>
      </c>
      <c r="B210" s="119">
        <v>-2601400</v>
      </c>
      <c r="C210" s="105">
        <v>2</v>
      </c>
      <c r="D210" s="105">
        <f t="shared" si="8"/>
        <v>54</v>
      </c>
      <c r="E210" s="105">
        <f t="shared" si="7"/>
        <v>0</v>
      </c>
      <c r="F210" s="105">
        <f t="shared" si="5"/>
        <v>-140475600</v>
      </c>
      <c r="G210" s="105" t="s">
        <v>1259</v>
      </c>
    </row>
    <row r="211" spans="1:7">
      <c r="A211" s="105" t="s">
        <v>1261</v>
      </c>
      <c r="B211" s="119">
        <v>1000000</v>
      </c>
      <c r="C211" s="105">
        <v>2</v>
      </c>
      <c r="D211" s="105">
        <f t="shared" si="8"/>
        <v>52</v>
      </c>
      <c r="E211" s="105">
        <f t="shared" si="7"/>
        <v>1</v>
      </c>
      <c r="F211" s="105">
        <f t="shared" si="5"/>
        <v>51000000</v>
      </c>
      <c r="G211" s="105" t="s">
        <v>1258</v>
      </c>
    </row>
    <row r="212" spans="1:7">
      <c r="A212" s="105" t="s">
        <v>1264</v>
      </c>
      <c r="B212" s="119">
        <v>1350000</v>
      </c>
      <c r="C212" s="105">
        <v>1</v>
      </c>
      <c r="D212" s="105">
        <f t="shared" si="8"/>
        <v>50</v>
      </c>
      <c r="E212" s="105">
        <f t="shared" si="7"/>
        <v>1</v>
      </c>
      <c r="F212" s="105">
        <f t="shared" si="5"/>
        <v>66150000</v>
      </c>
      <c r="G212" s="105" t="s">
        <v>1267</v>
      </c>
    </row>
    <row r="213" spans="1:7">
      <c r="A213" s="105" t="s">
        <v>1270</v>
      </c>
      <c r="B213" s="119">
        <v>-2200000</v>
      </c>
      <c r="C213" s="105">
        <v>0</v>
      </c>
      <c r="D213" s="105">
        <f t="shared" si="8"/>
        <v>49</v>
      </c>
      <c r="E213" s="105">
        <f t="shared" si="7"/>
        <v>0</v>
      </c>
      <c r="F213" s="105">
        <f t="shared" si="5"/>
        <v>-107800000</v>
      </c>
      <c r="G213" s="105" t="s">
        <v>1271</v>
      </c>
    </row>
    <row r="214" spans="1:7">
      <c r="A214" s="105" t="s">
        <v>1268</v>
      </c>
      <c r="B214" s="119">
        <v>-500500</v>
      </c>
      <c r="C214" s="105">
        <v>3</v>
      </c>
      <c r="D214" s="105">
        <f t="shared" si="8"/>
        <v>49</v>
      </c>
      <c r="E214" s="105">
        <f t="shared" si="7"/>
        <v>0</v>
      </c>
      <c r="F214" s="105">
        <f t="shared" si="5"/>
        <v>-24524500</v>
      </c>
      <c r="G214" s="105" t="s">
        <v>1276</v>
      </c>
    </row>
    <row r="215" spans="1:7">
      <c r="A215" s="105" t="s">
        <v>1283</v>
      </c>
      <c r="B215" s="119">
        <v>-45000</v>
      </c>
      <c r="C215" s="105">
        <v>0</v>
      </c>
      <c r="D215" s="105">
        <f t="shared" si="8"/>
        <v>46</v>
      </c>
      <c r="E215" s="105">
        <f t="shared" si="7"/>
        <v>0</v>
      </c>
      <c r="F215" s="105">
        <f t="shared" si="5"/>
        <v>-2070000</v>
      </c>
      <c r="G215" s="105" t="s">
        <v>1286</v>
      </c>
    </row>
    <row r="216" spans="1:7">
      <c r="A216" s="105" t="s">
        <v>1283</v>
      </c>
      <c r="B216" s="119">
        <v>1000000</v>
      </c>
      <c r="C216" s="105">
        <v>0</v>
      </c>
      <c r="D216" s="105">
        <f t="shared" si="8"/>
        <v>46</v>
      </c>
      <c r="E216" s="105">
        <f t="shared" si="7"/>
        <v>1</v>
      </c>
      <c r="F216" s="105">
        <f t="shared" si="5"/>
        <v>45000000</v>
      </c>
      <c r="G216" s="105" t="s">
        <v>1287</v>
      </c>
    </row>
    <row r="217" spans="1:7">
      <c r="A217" s="105" t="s">
        <v>1283</v>
      </c>
      <c r="B217" s="119">
        <v>-100000</v>
      </c>
      <c r="C217" s="105">
        <v>1</v>
      </c>
      <c r="D217" s="105">
        <f t="shared" si="8"/>
        <v>46</v>
      </c>
      <c r="E217" s="105">
        <f t="shared" si="7"/>
        <v>0</v>
      </c>
      <c r="F217" s="105">
        <f t="shared" si="5"/>
        <v>-4600000</v>
      </c>
      <c r="G217" s="105" t="s">
        <v>502</v>
      </c>
    </row>
    <row r="218" spans="1:7">
      <c r="A218" s="105" t="s">
        <v>1289</v>
      </c>
      <c r="B218" s="119">
        <v>-300000</v>
      </c>
      <c r="C218" s="105">
        <v>3</v>
      </c>
      <c r="D218" s="105">
        <f t="shared" si="8"/>
        <v>45</v>
      </c>
      <c r="E218" s="105">
        <f t="shared" si="7"/>
        <v>0</v>
      </c>
      <c r="F218" s="105">
        <f t="shared" si="5"/>
        <v>-13500000</v>
      </c>
      <c r="G218" s="105" t="s">
        <v>1290</v>
      </c>
    </row>
    <row r="219" spans="1:7">
      <c r="A219" s="105" t="s">
        <v>1302</v>
      </c>
      <c r="B219" s="119">
        <v>-50910</v>
      </c>
      <c r="C219" s="105">
        <v>0</v>
      </c>
      <c r="D219" s="105">
        <f t="shared" si="8"/>
        <v>42</v>
      </c>
      <c r="E219" s="105">
        <f t="shared" si="7"/>
        <v>0</v>
      </c>
      <c r="F219" s="105">
        <f t="shared" si="5"/>
        <v>-2138220</v>
      </c>
      <c r="G219" s="105" t="s">
        <v>1303</v>
      </c>
    </row>
    <row r="220" spans="1:7">
      <c r="A220" s="105" t="s">
        <v>1302</v>
      </c>
      <c r="B220" s="119">
        <v>-550500</v>
      </c>
      <c r="C220" s="105">
        <v>2</v>
      </c>
      <c r="D220" s="105">
        <f t="shared" si="8"/>
        <v>42</v>
      </c>
      <c r="E220" s="105">
        <f t="shared" si="7"/>
        <v>0</v>
      </c>
      <c r="F220" s="105">
        <f t="shared" si="5"/>
        <v>-23121000</v>
      </c>
      <c r="G220" s="105" t="s">
        <v>1304</v>
      </c>
    </row>
    <row r="221" spans="1:7">
      <c r="A221" s="105" t="s">
        <v>3720</v>
      </c>
      <c r="B221" s="119">
        <v>1600000</v>
      </c>
      <c r="C221" s="105">
        <v>1</v>
      </c>
      <c r="D221" s="105">
        <f t="shared" si="8"/>
        <v>40</v>
      </c>
      <c r="E221" s="105">
        <f t="shared" si="7"/>
        <v>1</v>
      </c>
      <c r="F221" s="105">
        <f t="shared" si="5"/>
        <v>62400000</v>
      </c>
      <c r="G221" s="105" t="s">
        <v>3721</v>
      </c>
    </row>
    <row r="222" spans="1:7">
      <c r="A222" s="105" t="s">
        <v>3722</v>
      </c>
      <c r="B222" s="119">
        <v>-1500700</v>
      </c>
      <c r="C222" s="105">
        <v>5</v>
      </c>
      <c r="D222" s="105">
        <f t="shared" si="8"/>
        <v>39</v>
      </c>
      <c r="E222" s="105">
        <f t="shared" si="7"/>
        <v>0</v>
      </c>
      <c r="F222" s="105">
        <f t="shared" si="5"/>
        <v>-58527300</v>
      </c>
      <c r="G222" s="105" t="s">
        <v>3724</v>
      </c>
    </row>
    <row r="223" spans="1:7">
      <c r="A223" s="105" t="s">
        <v>3732</v>
      </c>
      <c r="B223" s="119">
        <v>8619</v>
      </c>
      <c r="C223" s="105">
        <v>3</v>
      </c>
      <c r="D223" s="105">
        <f t="shared" si="8"/>
        <v>34</v>
      </c>
      <c r="E223" s="105">
        <f t="shared" si="7"/>
        <v>1</v>
      </c>
      <c r="F223" s="105">
        <f t="shared" si="5"/>
        <v>284427</v>
      </c>
      <c r="G223" s="105" t="s">
        <v>3735</v>
      </c>
    </row>
    <row r="224" spans="1:7">
      <c r="A224" s="11" t="s">
        <v>3739</v>
      </c>
      <c r="B224" s="3">
        <v>3000000</v>
      </c>
      <c r="C224" s="11">
        <v>2</v>
      </c>
      <c r="D224" s="105">
        <f t="shared" si="8"/>
        <v>31</v>
      </c>
      <c r="E224" s="105">
        <f t="shared" si="7"/>
        <v>1</v>
      </c>
      <c r="F224" s="105">
        <f t="shared" si="5"/>
        <v>90000000</v>
      </c>
      <c r="G224" s="11" t="s">
        <v>1258</v>
      </c>
    </row>
    <row r="225" spans="1:7">
      <c r="A225" s="11" t="s">
        <v>3755</v>
      </c>
      <c r="B225" s="3">
        <v>-3000900</v>
      </c>
      <c r="C225" s="11">
        <v>1</v>
      </c>
      <c r="D225" s="105">
        <f t="shared" si="8"/>
        <v>29</v>
      </c>
      <c r="E225" s="105">
        <f t="shared" si="7"/>
        <v>0</v>
      </c>
      <c r="F225" s="105">
        <f t="shared" si="5"/>
        <v>-87026100</v>
      </c>
      <c r="G225" s="11" t="s">
        <v>3756</v>
      </c>
    </row>
    <row r="226" spans="1:7">
      <c r="A226" s="105" t="s">
        <v>3761</v>
      </c>
      <c r="B226" s="119">
        <v>3000000</v>
      </c>
      <c r="C226" s="105">
        <v>0</v>
      </c>
      <c r="D226" s="105">
        <f t="shared" si="8"/>
        <v>28</v>
      </c>
      <c r="E226" s="105">
        <f t="shared" si="7"/>
        <v>1</v>
      </c>
      <c r="F226" s="105">
        <f t="shared" si="5"/>
        <v>81000000</v>
      </c>
      <c r="G226" s="105" t="s">
        <v>616</v>
      </c>
    </row>
    <row r="227" spans="1:7">
      <c r="A227" s="105" t="s">
        <v>3761</v>
      </c>
      <c r="B227" s="119">
        <v>-175400</v>
      </c>
      <c r="C227" s="105">
        <v>1</v>
      </c>
      <c r="D227" s="105">
        <f t="shared" si="8"/>
        <v>28</v>
      </c>
      <c r="E227" s="105">
        <f t="shared" si="7"/>
        <v>0</v>
      </c>
      <c r="F227" s="105">
        <f t="shared" si="5"/>
        <v>-4911200</v>
      </c>
      <c r="G227" s="105" t="s">
        <v>3762</v>
      </c>
    </row>
    <row r="228" spans="1:7">
      <c r="A228" s="105" t="s">
        <v>3765</v>
      </c>
      <c r="B228" s="119">
        <v>-1200500</v>
      </c>
      <c r="C228" s="105">
        <v>0</v>
      </c>
      <c r="D228" s="105">
        <f t="shared" si="8"/>
        <v>27</v>
      </c>
      <c r="E228" s="105">
        <f t="shared" si="7"/>
        <v>0</v>
      </c>
      <c r="F228" s="105">
        <f t="shared" si="5"/>
        <v>-32413500</v>
      </c>
      <c r="G228" s="105" t="s">
        <v>3766</v>
      </c>
    </row>
    <row r="229" spans="1:7">
      <c r="A229" s="105" t="s">
        <v>3765</v>
      </c>
      <c r="B229" s="119">
        <v>-20555</v>
      </c>
      <c r="C229" s="105">
        <v>1</v>
      </c>
      <c r="D229" s="105">
        <f t="shared" si="8"/>
        <v>27</v>
      </c>
      <c r="E229" s="105">
        <f t="shared" si="7"/>
        <v>0</v>
      </c>
      <c r="F229" s="105">
        <f t="shared" si="5"/>
        <v>-554985</v>
      </c>
      <c r="G229" s="105" t="s">
        <v>655</v>
      </c>
    </row>
    <row r="230" spans="1:7">
      <c r="A230" s="105" t="s">
        <v>3768</v>
      </c>
      <c r="B230" s="119">
        <v>-1014466</v>
      </c>
      <c r="C230" s="105">
        <v>1</v>
      </c>
      <c r="D230" s="105">
        <f t="shared" si="8"/>
        <v>26</v>
      </c>
      <c r="E230" s="105">
        <f t="shared" si="7"/>
        <v>0</v>
      </c>
      <c r="F230" s="105">
        <f t="shared" si="5"/>
        <v>-26376116</v>
      </c>
      <c r="G230" s="105" t="s">
        <v>3769</v>
      </c>
    </row>
    <row r="231" spans="1:7">
      <c r="A231" s="105" t="s">
        <v>3776</v>
      </c>
      <c r="B231" s="119">
        <v>-24225</v>
      </c>
      <c r="C231" s="105">
        <v>1</v>
      </c>
      <c r="D231" s="105">
        <f t="shared" si="8"/>
        <v>25</v>
      </c>
      <c r="E231" s="105">
        <f t="shared" si="7"/>
        <v>0</v>
      </c>
      <c r="F231" s="105">
        <f t="shared" si="5"/>
        <v>-605625</v>
      </c>
      <c r="G231" s="105" t="s">
        <v>655</v>
      </c>
    </row>
    <row r="232" spans="1:7">
      <c r="A232" s="105" t="s">
        <v>3778</v>
      </c>
      <c r="B232" s="119">
        <v>1100000</v>
      </c>
      <c r="C232" s="105">
        <v>0</v>
      </c>
      <c r="D232" s="105">
        <f t="shared" si="8"/>
        <v>24</v>
      </c>
      <c r="E232" s="105">
        <f t="shared" si="7"/>
        <v>1</v>
      </c>
      <c r="F232" s="105">
        <f t="shared" si="5"/>
        <v>25300000</v>
      </c>
      <c r="G232" s="105" t="s">
        <v>3779</v>
      </c>
    </row>
    <row r="233" spans="1:7">
      <c r="A233" s="105" t="s">
        <v>3778</v>
      </c>
      <c r="B233" s="119">
        <v>-147900</v>
      </c>
      <c r="C233" s="105">
        <v>4</v>
      </c>
      <c r="D233" s="105">
        <f t="shared" si="8"/>
        <v>24</v>
      </c>
      <c r="E233" s="105">
        <f t="shared" si="7"/>
        <v>0</v>
      </c>
      <c r="F233" s="105">
        <f t="shared" si="5"/>
        <v>-3549600</v>
      </c>
      <c r="G233" s="105" t="s">
        <v>3785</v>
      </c>
    </row>
    <row r="234" spans="1:7">
      <c r="A234" s="105" t="s">
        <v>3794</v>
      </c>
      <c r="B234" s="119">
        <v>-67965</v>
      </c>
      <c r="C234" s="105">
        <v>5</v>
      </c>
      <c r="D234" s="105">
        <f t="shared" si="8"/>
        <v>20</v>
      </c>
      <c r="E234" s="105">
        <f t="shared" si="7"/>
        <v>0</v>
      </c>
      <c r="F234" s="105">
        <f t="shared" si="5"/>
        <v>-1359300</v>
      </c>
      <c r="G234" s="105" t="s">
        <v>655</v>
      </c>
    </row>
    <row r="235" spans="1:7">
      <c r="A235" s="105" t="s">
        <v>3820</v>
      </c>
      <c r="B235" s="119">
        <v>-114734</v>
      </c>
      <c r="C235" s="105">
        <v>1</v>
      </c>
      <c r="D235" s="105">
        <f t="shared" si="8"/>
        <v>15</v>
      </c>
      <c r="E235" s="105">
        <f t="shared" si="7"/>
        <v>0</v>
      </c>
      <c r="F235" s="105">
        <f t="shared" si="5"/>
        <v>-1721010</v>
      </c>
      <c r="G235" s="105" t="s">
        <v>3821</v>
      </c>
    </row>
    <row r="236" spans="1:7">
      <c r="A236" s="105" t="s">
        <v>1197</v>
      </c>
      <c r="B236" s="119">
        <v>-360000</v>
      </c>
      <c r="C236" s="105">
        <v>0</v>
      </c>
      <c r="D236" s="105">
        <f t="shared" si="8"/>
        <v>14</v>
      </c>
      <c r="E236" s="105">
        <f t="shared" si="7"/>
        <v>0</v>
      </c>
      <c r="F236" s="105">
        <f t="shared" si="5"/>
        <v>-5040000</v>
      </c>
      <c r="G236" s="105" t="s">
        <v>3822</v>
      </c>
    </row>
    <row r="237" spans="1:7">
      <c r="A237" s="105" t="s">
        <v>1197</v>
      </c>
      <c r="B237" s="119">
        <v>-211000</v>
      </c>
      <c r="C237" s="105">
        <v>0</v>
      </c>
      <c r="D237" s="105">
        <f t="shared" si="8"/>
        <v>14</v>
      </c>
      <c r="E237" s="105">
        <f t="shared" si="7"/>
        <v>0</v>
      </c>
      <c r="F237" s="105">
        <f t="shared" si="5"/>
        <v>-2954000</v>
      </c>
      <c r="G237" s="105" t="s">
        <v>3824</v>
      </c>
    </row>
    <row r="238" spans="1:7">
      <c r="A238" s="105" t="s">
        <v>1197</v>
      </c>
      <c r="B238" s="119">
        <v>-189700</v>
      </c>
      <c r="C238" s="105">
        <v>1</v>
      </c>
      <c r="D238" s="105">
        <f t="shared" si="8"/>
        <v>14</v>
      </c>
      <c r="E238" s="105">
        <f t="shared" si="7"/>
        <v>0</v>
      </c>
      <c r="F238" s="105">
        <f t="shared" si="5"/>
        <v>-2655800</v>
      </c>
      <c r="G238" s="105" t="s">
        <v>3827</v>
      </c>
    </row>
    <row r="239" spans="1:7">
      <c r="A239" s="105" t="s">
        <v>3828</v>
      </c>
      <c r="B239" s="119">
        <v>-400500</v>
      </c>
      <c r="C239" s="105">
        <v>0</v>
      </c>
      <c r="D239" s="105">
        <f t="shared" si="8"/>
        <v>13</v>
      </c>
      <c r="E239" s="105">
        <f t="shared" si="7"/>
        <v>0</v>
      </c>
      <c r="F239" s="105">
        <f t="shared" si="5"/>
        <v>-5206500</v>
      </c>
      <c r="G239" s="105" t="s">
        <v>3829</v>
      </c>
    </row>
    <row r="240" spans="1:7">
      <c r="A240" s="105" t="s">
        <v>3828</v>
      </c>
      <c r="B240" s="119">
        <v>400000</v>
      </c>
      <c r="C240" s="105">
        <v>3</v>
      </c>
      <c r="D240" s="105">
        <f t="shared" si="8"/>
        <v>13</v>
      </c>
      <c r="E240" s="105">
        <f t="shared" si="7"/>
        <v>1</v>
      </c>
      <c r="F240" s="105">
        <f t="shared" si="5"/>
        <v>4800000</v>
      </c>
      <c r="G240" s="105" t="s">
        <v>3830</v>
      </c>
    </row>
    <row r="241" spans="1:7">
      <c r="A241" s="105" t="s">
        <v>3846</v>
      </c>
      <c r="B241" s="119">
        <v>-320875</v>
      </c>
      <c r="C241" s="105">
        <v>7</v>
      </c>
      <c r="D241" s="105">
        <f t="shared" si="8"/>
        <v>10</v>
      </c>
      <c r="E241" s="105">
        <f t="shared" si="7"/>
        <v>0</v>
      </c>
      <c r="F241" s="105">
        <f t="shared" si="5"/>
        <v>-3208750</v>
      </c>
      <c r="G241" s="105" t="s">
        <v>3847</v>
      </c>
    </row>
    <row r="242" spans="1:7">
      <c r="A242" s="105" t="s">
        <v>3856</v>
      </c>
      <c r="B242" s="119">
        <v>6074</v>
      </c>
      <c r="C242" s="105">
        <v>2</v>
      </c>
      <c r="D242" s="105">
        <f t="shared" si="8"/>
        <v>3</v>
      </c>
      <c r="E242" s="105">
        <f t="shared" si="7"/>
        <v>1</v>
      </c>
      <c r="F242" s="105">
        <f t="shared" si="5"/>
        <v>12148</v>
      </c>
      <c r="G242" s="105" t="s">
        <v>585</v>
      </c>
    </row>
    <row r="243" spans="1:7">
      <c r="A243" s="105" t="s">
        <v>3858</v>
      </c>
      <c r="B243" s="119">
        <v>-370500</v>
      </c>
      <c r="C243" s="105">
        <v>1</v>
      </c>
      <c r="D243" s="105">
        <f t="shared" si="8"/>
        <v>1</v>
      </c>
      <c r="E243" s="105">
        <f t="shared" si="7"/>
        <v>0</v>
      </c>
      <c r="F243" s="105">
        <f t="shared" si="5"/>
        <v>-370500</v>
      </c>
      <c r="G243" s="105" t="s">
        <v>3859</v>
      </c>
    </row>
    <row r="244" spans="1:7">
      <c r="A244" s="105"/>
      <c r="B244" s="119"/>
      <c r="C244" s="105"/>
      <c r="D244" s="105">
        <f t="shared" si="8"/>
        <v>0</v>
      </c>
      <c r="E244" s="105"/>
      <c r="F244" s="105"/>
      <c r="G244" s="105"/>
    </row>
    <row r="245" spans="1:7">
      <c r="A245" s="105"/>
      <c r="B245" s="119"/>
      <c r="C245" s="105"/>
      <c r="D245" s="105">
        <f t="shared" si="8"/>
        <v>0</v>
      </c>
      <c r="E245" s="105"/>
      <c r="F245" s="105"/>
      <c r="G245" s="105"/>
    </row>
    <row r="246" spans="1:7">
      <c r="A246" s="105"/>
      <c r="B246" s="119"/>
      <c r="C246" s="105"/>
      <c r="D246" s="105">
        <f t="shared" si="8"/>
        <v>0</v>
      </c>
      <c r="E246" s="105"/>
      <c r="F246" s="105"/>
      <c r="G246" s="105"/>
    </row>
    <row r="247" spans="1:7">
      <c r="A247" s="105"/>
      <c r="B247" s="119"/>
      <c r="C247" s="105"/>
      <c r="D247" s="105">
        <f t="shared" si="8"/>
        <v>0</v>
      </c>
      <c r="E247" s="105"/>
      <c r="F247" s="105"/>
      <c r="G247" s="105"/>
    </row>
    <row r="248" spans="1:7">
      <c r="A248" s="105"/>
      <c r="B248" s="119"/>
      <c r="C248" s="105"/>
      <c r="D248" s="105">
        <f t="shared" si="8"/>
        <v>0</v>
      </c>
      <c r="E248" s="105"/>
      <c r="F248" s="105"/>
      <c r="G248" s="105"/>
    </row>
    <row r="249" spans="1:7">
      <c r="A249" s="105"/>
      <c r="B249" s="119"/>
      <c r="C249" s="105"/>
      <c r="D249" s="105">
        <f t="shared" si="8"/>
        <v>0</v>
      </c>
      <c r="E249" s="105"/>
      <c r="F249" s="105"/>
      <c r="G249" s="105"/>
    </row>
    <row r="250" spans="1:7">
      <c r="A250" s="105"/>
      <c r="B250" s="119"/>
      <c r="C250" s="105">
        <v>0</v>
      </c>
      <c r="D250" s="105">
        <f t="shared" si="8"/>
        <v>0</v>
      </c>
      <c r="E250" s="105"/>
      <c r="F250" s="105"/>
      <c r="G250" s="105"/>
    </row>
    <row r="251" spans="1:7">
      <c r="A251" s="105"/>
      <c r="B251" s="119"/>
      <c r="C251" s="105">
        <v>0</v>
      </c>
      <c r="D251" s="105">
        <f t="shared" si="8"/>
        <v>0</v>
      </c>
      <c r="E251" s="105"/>
      <c r="F251" s="105"/>
      <c r="G251" s="105"/>
    </row>
    <row r="252" spans="1:7">
      <c r="A252" s="105"/>
      <c r="B252" s="119"/>
      <c r="C252" s="105">
        <v>0</v>
      </c>
      <c r="D252" s="105">
        <f t="shared" si="8"/>
        <v>0</v>
      </c>
      <c r="E252" s="105"/>
      <c r="F252" s="105"/>
      <c r="G252" s="105"/>
    </row>
    <row r="253" spans="1:7">
      <c r="A253" s="105"/>
      <c r="B253" s="119"/>
      <c r="C253" s="105">
        <v>0</v>
      </c>
      <c r="D253" s="105">
        <f t="shared" si="8"/>
        <v>0</v>
      </c>
      <c r="E253" s="105"/>
      <c r="F253" s="105"/>
      <c r="G253" s="105"/>
    </row>
    <row r="254" spans="1:7">
      <c r="A254" s="105"/>
      <c r="B254" s="119"/>
      <c r="C254" s="105">
        <v>0</v>
      </c>
      <c r="D254" s="105">
        <f t="shared" si="8"/>
        <v>0</v>
      </c>
      <c r="E254" s="105"/>
      <c r="F254" s="105"/>
      <c r="G254" s="105"/>
    </row>
    <row r="255" spans="1:7">
      <c r="A255" s="105"/>
      <c r="B255" s="119"/>
      <c r="C255" s="105">
        <v>0</v>
      </c>
      <c r="D255" s="105">
        <f t="shared" si="8"/>
        <v>0</v>
      </c>
      <c r="E255" s="105"/>
      <c r="F255" s="105"/>
      <c r="G255" s="105"/>
    </row>
    <row r="256" spans="1:7">
      <c r="A256" s="105"/>
      <c r="B256" s="119"/>
      <c r="C256" s="105">
        <v>0</v>
      </c>
      <c r="D256" s="105">
        <f t="shared" si="8"/>
        <v>0</v>
      </c>
      <c r="E256" s="105"/>
      <c r="F256" s="105"/>
      <c r="G256" s="105"/>
    </row>
    <row r="257" spans="1:7">
      <c r="A257" s="105" t="s">
        <v>25</v>
      </c>
      <c r="B257" s="119"/>
      <c r="C257" s="105">
        <v>0</v>
      </c>
      <c r="D257" s="105">
        <f t="shared" si="8"/>
        <v>0</v>
      </c>
      <c r="E257" s="105"/>
      <c r="F257" s="105"/>
      <c r="G257" s="105"/>
    </row>
    <row r="258" spans="1:7">
      <c r="A258" s="105"/>
      <c r="B258" s="119"/>
      <c r="C258" s="105">
        <v>0</v>
      </c>
      <c r="D258" s="105">
        <f t="shared" si="8"/>
        <v>0</v>
      </c>
      <c r="E258" s="105"/>
      <c r="F258" s="105" t="s">
        <v>25</v>
      </c>
      <c r="G258" s="105"/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15107</v>
      </c>
      <c r="C263" s="11"/>
      <c r="D263" s="11"/>
      <c r="E263" s="11"/>
      <c r="F263" s="29">
        <f>SUM(F2:F261)</f>
        <v>18812527501</v>
      </c>
      <c r="G263" s="11"/>
    </row>
    <row r="264" spans="1:7">
      <c r="A264" s="11"/>
      <c r="B264" s="11" t="s">
        <v>283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24983436.256308101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1297</v>
      </c>
      <c r="B1" t="s">
        <v>1298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1405</v>
      </c>
      <c r="B1" s="102" t="s">
        <v>1406</v>
      </c>
      <c r="C1" s="102" t="s">
        <v>1407</v>
      </c>
      <c r="D1" s="102" t="s">
        <v>1408</v>
      </c>
      <c r="E1" s="102" t="s">
        <v>1409</v>
      </c>
      <c r="F1" s="102" t="s">
        <v>1410</v>
      </c>
    </row>
    <row r="2" spans="1:10">
      <c r="A2" s="143">
        <v>28360000</v>
      </c>
      <c r="B2" s="143">
        <v>28100000</v>
      </c>
      <c r="C2" s="143">
        <v>28700000</v>
      </c>
      <c r="D2" s="143">
        <v>28700000</v>
      </c>
      <c r="E2" s="144">
        <v>43278</v>
      </c>
      <c r="F2" s="145" t="s">
        <v>3876</v>
      </c>
    </row>
    <row r="3" spans="1:10">
      <c r="A3" s="143">
        <v>28310000</v>
      </c>
      <c r="B3" s="143">
        <v>28050000</v>
      </c>
      <c r="C3" s="143">
        <v>28760000</v>
      </c>
      <c r="D3" s="143">
        <v>28220000</v>
      </c>
      <c r="E3" s="144">
        <v>43277</v>
      </c>
      <c r="F3" s="145" t="s">
        <v>3877</v>
      </c>
    </row>
    <row r="4" spans="1:10">
      <c r="A4" s="143">
        <v>29560000</v>
      </c>
      <c r="B4" s="143">
        <v>27710000</v>
      </c>
      <c r="C4" s="143">
        <v>29560000</v>
      </c>
      <c r="D4" s="143">
        <v>28160000</v>
      </c>
      <c r="E4" s="144">
        <v>43276</v>
      </c>
      <c r="F4" s="145" t="s">
        <v>3878</v>
      </c>
    </row>
    <row r="5" spans="1:10">
      <c r="A5" s="143">
        <v>28035000</v>
      </c>
      <c r="B5" s="143">
        <v>27820000</v>
      </c>
      <c r="C5" s="143">
        <v>30085000</v>
      </c>
      <c r="D5" s="143">
        <v>29760000</v>
      </c>
      <c r="E5" s="144">
        <v>43275</v>
      </c>
      <c r="F5" s="145" t="s">
        <v>3879</v>
      </c>
    </row>
    <row r="6" spans="1:10">
      <c r="A6" s="143">
        <v>25910000</v>
      </c>
      <c r="B6" s="143">
        <v>25910000</v>
      </c>
      <c r="C6" s="143">
        <v>28260000</v>
      </c>
      <c r="D6" s="143">
        <v>28210000</v>
      </c>
      <c r="E6" s="144">
        <v>43274</v>
      </c>
      <c r="F6" s="145" t="s">
        <v>3880</v>
      </c>
      <c r="J6" t="s">
        <v>25</v>
      </c>
    </row>
    <row r="7" spans="1:10">
      <c r="A7" s="143">
        <v>25830000</v>
      </c>
      <c r="B7" s="143">
        <v>25770000</v>
      </c>
      <c r="C7" s="143">
        <v>25965000</v>
      </c>
      <c r="D7" s="143">
        <v>25945000</v>
      </c>
      <c r="E7" s="144">
        <v>43273</v>
      </c>
      <c r="F7" s="145" t="s">
        <v>3881</v>
      </c>
      <c r="H7" t="s">
        <v>25</v>
      </c>
    </row>
    <row r="8" spans="1:10">
      <c r="A8" s="143">
        <v>25595000</v>
      </c>
      <c r="B8" s="143">
        <v>25530000</v>
      </c>
      <c r="C8" s="143">
        <v>25930000</v>
      </c>
      <c r="D8" s="143">
        <v>25820000</v>
      </c>
      <c r="E8" s="144">
        <v>43272</v>
      </c>
      <c r="F8" s="145" t="s">
        <v>3882</v>
      </c>
    </row>
    <row r="9" spans="1:10">
      <c r="A9" s="143">
        <v>25210000</v>
      </c>
      <c r="B9" s="143">
        <v>25180000</v>
      </c>
      <c r="C9" s="143">
        <v>25630000</v>
      </c>
      <c r="D9" s="143">
        <v>25530000</v>
      </c>
      <c r="E9" s="144">
        <v>43271</v>
      </c>
      <c r="F9" s="145" t="s">
        <v>3883</v>
      </c>
      <c r="I9" t="s">
        <v>25</v>
      </c>
    </row>
    <row r="10" spans="1:10">
      <c r="A10" s="143">
        <v>24945000</v>
      </c>
      <c r="B10" s="143">
        <v>24910000</v>
      </c>
      <c r="C10" s="143">
        <v>25320000</v>
      </c>
      <c r="D10" s="143">
        <v>25200000</v>
      </c>
      <c r="E10" s="144">
        <v>43270</v>
      </c>
      <c r="F10" s="145" t="s">
        <v>3884</v>
      </c>
    </row>
    <row r="11" spans="1:10">
      <c r="A11" s="143">
        <v>24520000</v>
      </c>
      <c r="B11" s="143">
        <v>24520000</v>
      </c>
      <c r="C11" s="143">
        <v>25410000</v>
      </c>
      <c r="D11" s="143">
        <v>24930000</v>
      </c>
      <c r="E11" s="144">
        <v>43269</v>
      </c>
      <c r="F11" s="145" t="s">
        <v>3885</v>
      </c>
    </row>
    <row r="12" spans="1:10">
      <c r="A12" s="143">
        <v>23840000</v>
      </c>
      <c r="B12" s="143">
        <v>23120000</v>
      </c>
      <c r="C12" s="143">
        <v>24585000</v>
      </c>
      <c r="D12" s="143">
        <v>24535000</v>
      </c>
      <c r="E12" s="144">
        <v>43268</v>
      </c>
      <c r="F12" s="145" t="s">
        <v>3886</v>
      </c>
      <c r="G12" t="s">
        <v>25</v>
      </c>
    </row>
    <row r="13" spans="1:10">
      <c r="A13" s="143">
        <v>23875000</v>
      </c>
      <c r="B13" s="143">
        <v>23740000</v>
      </c>
      <c r="C13" s="143">
        <v>23885000</v>
      </c>
      <c r="D13" s="143">
        <v>23830000</v>
      </c>
      <c r="E13" s="144">
        <v>43267</v>
      </c>
      <c r="F13" s="145" t="s">
        <v>3887</v>
      </c>
    </row>
    <row r="14" spans="1:10">
      <c r="A14" s="143">
        <v>23945000</v>
      </c>
      <c r="B14" s="143">
        <v>23815000</v>
      </c>
      <c r="C14" s="143">
        <v>23945000</v>
      </c>
      <c r="D14" s="143">
        <v>23865000</v>
      </c>
      <c r="E14" s="144">
        <v>43266</v>
      </c>
      <c r="F14" s="145" t="s">
        <v>3888</v>
      </c>
    </row>
    <row r="15" spans="1:10">
      <c r="A15" s="143">
        <v>25135000</v>
      </c>
      <c r="B15" s="143">
        <v>23715000</v>
      </c>
      <c r="C15" s="143">
        <v>25135000</v>
      </c>
      <c r="D15" s="143">
        <v>23955000</v>
      </c>
      <c r="E15" s="144">
        <v>43265</v>
      </c>
      <c r="F15" s="145" t="s">
        <v>3889</v>
      </c>
    </row>
    <row r="16" spans="1:10">
      <c r="A16" s="143">
        <v>25320000</v>
      </c>
      <c r="B16" s="143">
        <v>25025000</v>
      </c>
      <c r="C16" s="143">
        <v>26000000</v>
      </c>
      <c r="D16" s="143">
        <v>25125000</v>
      </c>
      <c r="E16" s="144">
        <v>43264</v>
      </c>
      <c r="F16" s="145" t="s">
        <v>3890</v>
      </c>
    </row>
    <row r="17" spans="1:6">
      <c r="A17" s="143">
        <v>24745000</v>
      </c>
      <c r="B17" s="143">
        <v>24745000</v>
      </c>
      <c r="C17" s="143">
        <v>25450000</v>
      </c>
      <c r="D17" s="143">
        <v>25245000</v>
      </c>
      <c r="E17" s="144">
        <v>43263</v>
      </c>
      <c r="F17" s="145" t="s">
        <v>3891</v>
      </c>
    </row>
    <row r="18" spans="1:6">
      <c r="A18" s="143">
        <v>24560000</v>
      </c>
      <c r="B18" s="143">
        <v>24270000</v>
      </c>
      <c r="C18" s="143">
        <v>25070000</v>
      </c>
      <c r="D18" s="143">
        <v>24755000</v>
      </c>
      <c r="E18" s="144">
        <v>43262</v>
      </c>
      <c r="F18" s="145" t="s">
        <v>3892</v>
      </c>
    </row>
    <row r="19" spans="1:6">
      <c r="A19" s="143">
        <v>23345000</v>
      </c>
      <c r="B19" s="143">
        <v>23345000</v>
      </c>
      <c r="C19" s="143">
        <v>24775000</v>
      </c>
      <c r="D19" s="143">
        <v>24535000</v>
      </c>
      <c r="E19" s="144">
        <v>43261</v>
      </c>
      <c r="F19" s="145" t="s">
        <v>3893</v>
      </c>
    </row>
    <row r="20" spans="1:6">
      <c r="A20" s="143">
        <v>22220000</v>
      </c>
      <c r="B20" s="143">
        <v>22220000</v>
      </c>
      <c r="C20" s="143">
        <v>23270000</v>
      </c>
      <c r="D20" s="143">
        <v>23270000</v>
      </c>
      <c r="E20" s="144">
        <v>43260</v>
      </c>
      <c r="F20" s="145" t="s">
        <v>3894</v>
      </c>
    </row>
    <row r="21" spans="1:6">
      <c r="A21" s="143">
        <v>22445000</v>
      </c>
      <c r="B21" s="143">
        <v>22250000</v>
      </c>
      <c r="C21" s="143">
        <v>22445000</v>
      </c>
      <c r="D21" s="143">
        <v>22250000</v>
      </c>
      <c r="E21" s="144">
        <v>43259</v>
      </c>
      <c r="F21" s="145" t="s">
        <v>3895</v>
      </c>
    </row>
    <row r="22" spans="1:6">
      <c r="A22" s="143">
        <v>22100000</v>
      </c>
      <c r="B22" s="143">
        <v>22050000</v>
      </c>
      <c r="C22" s="143">
        <v>22450000</v>
      </c>
      <c r="D22" s="143">
        <v>22440000</v>
      </c>
      <c r="E22" s="144">
        <v>43258</v>
      </c>
      <c r="F22" s="145" t="s">
        <v>3896</v>
      </c>
    </row>
    <row r="23" spans="1:6">
      <c r="A23" s="143">
        <v>22190000</v>
      </c>
      <c r="B23" s="143">
        <v>22100000</v>
      </c>
      <c r="C23" s="143">
        <v>22200000</v>
      </c>
      <c r="D23" s="143">
        <v>22150000</v>
      </c>
      <c r="E23" s="144">
        <v>43257</v>
      </c>
      <c r="F23" s="145" t="s">
        <v>3897</v>
      </c>
    </row>
    <row r="24" spans="1:6">
      <c r="A24" s="143">
        <v>21950000</v>
      </c>
      <c r="B24" s="143">
        <v>21950000</v>
      </c>
      <c r="C24" s="143">
        <v>22210000</v>
      </c>
      <c r="D24" s="143">
        <v>22210000</v>
      </c>
      <c r="E24" s="144">
        <v>43256</v>
      </c>
      <c r="F24" s="145" t="s">
        <v>3898</v>
      </c>
    </row>
    <row r="25" spans="1:6">
      <c r="A25" s="143">
        <v>21350000</v>
      </c>
      <c r="B25" s="143">
        <v>21320000</v>
      </c>
      <c r="C25" s="143">
        <v>21770000</v>
      </c>
      <c r="D25" s="143">
        <v>21745000</v>
      </c>
      <c r="E25" s="144">
        <v>43254</v>
      </c>
      <c r="F25" s="145" t="s">
        <v>3899</v>
      </c>
    </row>
    <row r="26" spans="1:6">
      <c r="A26" s="143">
        <v>21485000</v>
      </c>
      <c r="B26" s="143">
        <v>21170000</v>
      </c>
      <c r="C26" s="143">
        <v>21485000</v>
      </c>
      <c r="D26" s="143">
        <v>21380000</v>
      </c>
      <c r="E26" s="144">
        <v>43253</v>
      </c>
      <c r="F26" s="145" t="s">
        <v>3900</v>
      </c>
    </row>
    <row r="27" spans="1:6">
      <c r="A27" s="143">
        <v>21520000</v>
      </c>
      <c r="B27" s="143">
        <v>21420000</v>
      </c>
      <c r="C27" s="143">
        <v>21615000</v>
      </c>
      <c r="D27" s="143">
        <v>21550000</v>
      </c>
      <c r="E27" s="144">
        <v>43251</v>
      </c>
      <c r="F27" s="145" t="s">
        <v>3901</v>
      </c>
    </row>
    <row r="28" spans="1:6">
      <c r="A28" s="143">
        <v>21525000</v>
      </c>
      <c r="B28" s="143">
        <v>21350000</v>
      </c>
      <c r="C28" s="143">
        <v>21850000</v>
      </c>
      <c r="D28" s="143">
        <v>21495000</v>
      </c>
      <c r="E28" s="144">
        <v>43250</v>
      </c>
      <c r="F28" s="145" t="s">
        <v>3902</v>
      </c>
    </row>
    <row r="29" spans="1:6">
      <c r="A29" s="143">
        <v>20950000</v>
      </c>
      <c r="B29" s="143">
        <v>20950000</v>
      </c>
      <c r="C29" s="143">
        <v>21475000</v>
      </c>
      <c r="D29" s="143">
        <v>21450000</v>
      </c>
      <c r="E29" s="144">
        <v>43249</v>
      </c>
      <c r="F29" s="145" t="s">
        <v>3903</v>
      </c>
    </row>
    <row r="30" spans="1:6">
      <c r="A30" s="143">
        <v>20540000</v>
      </c>
      <c r="B30" s="143">
        <v>20460000</v>
      </c>
      <c r="C30" s="143">
        <v>20810000</v>
      </c>
      <c r="D30" s="143">
        <v>20775000</v>
      </c>
      <c r="E30" s="144">
        <v>43248</v>
      </c>
      <c r="F30" s="145" t="s">
        <v>3904</v>
      </c>
    </row>
    <row r="31" spans="1:6">
      <c r="A31" s="143">
        <v>20325000</v>
      </c>
      <c r="B31" s="143">
        <v>20325000</v>
      </c>
      <c r="C31" s="143">
        <v>20488000</v>
      </c>
      <c r="D31" s="143">
        <v>20450000</v>
      </c>
      <c r="E31" s="144">
        <v>43247</v>
      </c>
      <c r="F31" s="145" t="s">
        <v>3905</v>
      </c>
    </row>
    <row r="32" spans="1:6">
      <c r="A32" s="143">
        <v>20310000</v>
      </c>
      <c r="B32" s="143">
        <v>20205000</v>
      </c>
      <c r="C32" s="143">
        <v>20310000</v>
      </c>
      <c r="D32" s="143">
        <v>20310000</v>
      </c>
      <c r="E32" s="144">
        <v>43246</v>
      </c>
      <c r="F32" s="145" t="s">
        <v>3906</v>
      </c>
    </row>
    <row r="33" spans="1:6">
      <c r="A33" s="143">
        <v>19535000</v>
      </c>
      <c r="B33" s="143">
        <v>19510000</v>
      </c>
      <c r="C33" s="143">
        <v>20060000</v>
      </c>
      <c r="D33" s="143">
        <v>19960000</v>
      </c>
      <c r="E33" s="144">
        <v>43241</v>
      </c>
      <c r="F33" s="145" t="s">
        <v>3907</v>
      </c>
    </row>
    <row r="34" spans="1:6">
      <c r="A34" s="143">
        <v>20080000</v>
      </c>
      <c r="B34" s="143">
        <v>20080000</v>
      </c>
      <c r="C34" s="143">
        <v>20360000</v>
      </c>
      <c r="D34" s="143">
        <v>20360000</v>
      </c>
      <c r="E34" s="144">
        <v>43244</v>
      </c>
      <c r="F34" s="145" t="s">
        <v>3908</v>
      </c>
    </row>
    <row r="35" spans="1:6">
      <c r="A35" s="143">
        <v>19320000</v>
      </c>
      <c r="B35" s="143">
        <v>19130000</v>
      </c>
      <c r="C35" s="143">
        <v>19635000</v>
      </c>
      <c r="D35" s="143">
        <v>19560000</v>
      </c>
      <c r="E35" s="144">
        <v>43240</v>
      </c>
      <c r="F35" s="145" t="s">
        <v>3909</v>
      </c>
    </row>
    <row r="36" spans="1:6">
      <c r="A36" s="143">
        <v>20090000</v>
      </c>
      <c r="B36" s="143">
        <v>19945000</v>
      </c>
      <c r="C36" s="143">
        <v>20170000</v>
      </c>
      <c r="D36" s="143">
        <v>20070000</v>
      </c>
      <c r="E36" s="144">
        <v>43243</v>
      </c>
      <c r="F36" s="145" t="s">
        <v>3910</v>
      </c>
    </row>
    <row r="37" spans="1:6">
      <c r="A37" s="143">
        <v>19745000</v>
      </c>
      <c r="B37" s="143">
        <v>19360000</v>
      </c>
      <c r="C37" s="143">
        <v>19770000</v>
      </c>
      <c r="D37" s="143">
        <v>19360000</v>
      </c>
      <c r="E37" s="144">
        <v>43239</v>
      </c>
      <c r="F37" s="145" t="s">
        <v>3911</v>
      </c>
    </row>
    <row r="38" spans="1:6">
      <c r="A38" s="143">
        <v>19975000</v>
      </c>
      <c r="B38" s="143">
        <v>19975000</v>
      </c>
      <c r="C38" s="143">
        <v>20340000</v>
      </c>
      <c r="D38" s="143">
        <v>20130000</v>
      </c>
      <c r="E38" s="144">
        <v>43242</v>
      </c>
      <c r="F38" s="145" t="s">
        <v>3912</v>
      </c>
    </row>
    <row r="39" spans="1:6">
      <c r="A39" s="143">
        <v>19760000</v>
      </c>
      <c r="B39" s="143">
        <v>19760000</v>
      </c>
      <c r="C39" s="143">
        <v>19760000</v>
      </c>
      <c r="D39" s="143">
        <v>19760000</v>
      </c>
      <c r="E39" s="144">
        <v>43238</v>
      </c>
      <c r="F39" s="145" t="s">
        <v>3913</v>
      </c>
    </row>
    <row r="40" spans="1:6">
      <c r="A40" s="143">
        <v>19465000</v>
      </c>
      <c r="B40" s="143">
        <v>19465000</v>
      </c>
      <c r="C40" s="143">
        <v>19750000</v>
      </c>
      <c r="D40" s="143">
        <v>19750000</v>
      </c>
      <c r="E40" s="144">
        <v>43237</v>
      </c>
      <c r="F40" s="145" t="s">
        <v>3914</v>
      </c>
    </row>
    <row r="41" spans="1:6">
      <c r="A41" s="143">
        <v>19175000</v>
      </c>
      <c r="B41" s="143">
        <v>19175000</v>
      </c>
      <c r="C41" s="143">
        <v>19450000</v>
      </c>
      <c r="D41" s="143">
        <v>19380000</v>
      </c>
      <c r="E41" s="144">
        <v>43236</v>
      </c>
      <c r="F41" s="145" t="s">
        <v>3915</v>
      </c>
    </row>
    <row r="42" spans="1:6">
      <c r="A42" s="143">
        <v>19050000</v>
      </c>
      <c r="B42" s="143">
        <v>18700000</v>
      </c>
      <c r="C42" s="143">
        <v>19150000</v>
      </c>
      <c r="D42" s="143">
        <v>19050000</v>
      </c>
      <c r="E42" s="144">
        <v>43235</v>
      </c>
      <c r="F42" s="145" t="s">
        <v>3916</v>
      </c>
    </row>
    <row r="43" spans="1:6">
      <c r="A43" s="143">
        <v>19665000</v>
      </c>
      <c r="B43" s="143">
        <v>18790000</v>
      </c>
      <c r="C43" s="143">
        <v>19665000</v>
      </c>
      <c r="D43" s="143">
        <v>19040000</v>
      </c>
      <c r="E43" s="144">
        <v>43234</v>
      </c>
      <c r="F43" s="145" t="s">
        <v>3917</v>
      </c>
    </row>
    <row r="44" spans="1:6">
      <c r="A44" s="143">
        <v>20405000</v>
      </c>
      <c r="B44" s="143">
        <v>19640000</v>
      </c>
      <c r="C44" s="143">
        <v>20405000</v>
      </c>
      <c r="D44" s="143">
        <v>19790000</v>
      </c>
      <c r="E44" s="144">
        <v>43233</v>
      </c>
      <c r="F44" s="145" t="s">
        <v>3918</v>
      </c>
    </row>
    <row r="45" spans="1:6">
      <c r="A45" s="143">
        <v>21155000</v>
      </c>
      <c r="B45" s="143">
        <v>20080000</v>
      </c>
      <c r="C45" s="143">
        <v>21180000</v>
      </c>
      <c r="D45" s="143">
        <v>20580000</v>
      </c>
      <c r="E45" s="144">
        <v>43232</v>
      </c>
      <c r="F45" s="145" t="s">
        <v>1305</v>
      </c>
    </row>
    <row r="46" spans="1:6">
      <c r="A46" s="143">
        <v>20260000</v>
      </c>
      <c r="B46" s="143">
        <v>20260000</v>
      </c>
      <c r="C46" s="143">
        <v>21030000</v>
      </c>
      <c r="D46" s="143">
        <v>21030000</v>
      </c>
      <c r="E46" s="144">
        <v>43230</v>
      </c>
      <c r="F46" s="145" t="s">
        <v>1306</v>
      </c>
    </row>
    <row r="47" spans="1:6">
      <c r="A47" s="143">
        <v>20105000</v>
      </c>
      <c r="B47" s="143">
        <v>19890000</v>
      </c>
      <c r="C47" s="143">
        <v>20690000</v>
      </c>
      <c r="D47" s="143">
        <v>20190000</v>
      </c>
      <c r="E47" s="144">
        <v>43229</v>
      </c>
      <c r="F47" s="145" t="s">
        <v>1307</v>
      </c>
    </row>
    <row r="48" spans="1:6">
      <c r="A48" s="143">
        <v>19400000</v>
      </c>
      <c r="B48" s="143">
        <v>19400000</v>
      </c>
      <c r="C48" s="143">
        <v>20600000</v>
      </c>
      <c r="D48" s="143">
        <v>20020000</v>
      </c>
      <c r="E48" s="144">
        <v>43228</v>
      </c>
      <c r="F48" s="145" t="s">
        <v>1308</v>
      </c>
    </row>
    <row r="49" spans="1:6">
      <c r="A49" s="143">
        <v>20245000</v>
      </c>
      <c r="B49" s="143">
        <v>18780000</v>
      </c>
      <c r="C49" s="143">
        <v>20245000</v>
      </c>
      <c r="D49" s="143">
        <v>18980000</v>
      </c>
      <c r="E49" s="144">
        <v>43227</v>
      </c>
      <c r="F49" s="145" t="s">
        <v>1309</v>
      </c>
    </row>
    <row r="50" spans="1:6">
      <c r="A50" s="143">
        <v>20470000</v>
      </c>
      <c r="B50" s="143">
        <v>19945000</v>
      </c>
      <c r="C50" s="143">
        <v>21045000</v>
      </c>
      <c r="D50" s="143">
        <v>20370000</v>
      </c>
      <c r="E50" s="144">
        <v>43226</v>
      </c>
      <c r="F50" s="145" t="s">
        <v>1310</v>
      </c>
    </row>
    <row r="51" spans="1:6">
      <c r="A51" s="143">
        <v>19820000</v>
      </c>
      <c r="B51" s="143">
        <v>19820000</v>
      </c>
      <c r="C51" s="143">
        <v>21220000</v>
      </c>
      <c r="D51" s="143">
        <v>20475000</v>
      </c>
      <c r="E51" s="144">
        <v>43225</v>
      </c>
      <c r="F51" s="145" t="s">
        <v>1311</v>
      </c>
    </row>
    <row r="52" spans="1:6">
      <c r="A52" s="143">
        <v>19230000</v>
      </c>
      <c r="B52" s="143">
        <v>19230000</v>
      </c>
      <c r="C52" s="143">
        <v>19800000</v>
      </c>
      <c r="D52" s="143">
        <v>19600000</v>
      </c>
      <c r="E52" s="144">
        <v>43223</v>
      </c>
      <c r="F52" s="145" t="s">
        <v>1312</v>
      </c>
    </row>
    <row r="53" spans="1:6">
      <c r="A53" s="143">
        <v>18800000</v>
      </c>
      <c r="B53" s="143">
        <v>18350000</v>
      </c>
      <c r="C53" s="143">
        <v>19250000</v>
      </c>
      <c r="D53" s="143">
        <v>19000000</v>
      </c>
      <c r="E53" s="144">
        <v>43221</v>
      </c>
      <c r="F53" s="145" t="s">
        <v>1313</v>
      </c>
    </row>
    <row r="54" spans="1:6">
      <c r="A54" s="143">
        <v>18490000</v>
      </c>
      <c r="B54" s="143">
        <v>18490000</v>
      </c>
      <c r="C54" s="143">
        <v>18700000</v>
      </c>
      <c r="D54" s="143">
        <v>18550000</v>
      </c>
      <c r="E54" s="144">
        <v>43220</v>
      </c>
      <c r="F54" s="145" t="s">
        <v>1314</v>
      </c>
    </row>
    <row r="55" spans="1:6">
      <c r="A55" s="143">
        <v>18050000</v>
      </c>
      <c r="B55" s="143">
        <v>17950000</v>
      </c>
      <c r="C55" s="143">
        <v>18450000</v>
      </c>
      <c r="D55" s="143">
        <v>18450000</v>
      </c>
      <c r="E55" s="144">
        <v>43219</v>
      </c>
      <c r="F55" s="145" t="s">
        <v>1315</v>
      </c>
    </row>
    <row r="56" spans="1:6">
      <c r="A56" s="143">
        <v>17700000</v>
      </c>
      <c r="B56" s="143">
        <v>17700000</v>
      </c>
      <c r="C56" s="143">
        <v>18020000</v>
      </c>
      <c r="D56" s="143">
        <v>18000000</v>
      </c>
      <c r="E56" s="144">
        <v>43218</v>
      </c>
      <c r="F56" s="145" t="s">
        <v>1316</v>
      </c>
    </row>
    <row r="57" spans="1:6">
      <c r="A57" s="143">
        <v>17600000</v>
      </c>
      <c r="B57" s="143">
        <v>17600000</v>
      </c>
      <c r="C57" s="143">
        <v>17670000</v>
      </c>
      <c r="D57" s="143">
        <v>17670000</v>
      </c>
      <c r="E57" s="144">
        <v>43216</v>
      </c>
      <c r="F57" s="145" t="s">
        <v>1317</v>
      </c>
    </row>
    <row r="58" spans="1:6">
      <c r="A58" s="143">
        <v>17700000</v>
      </c>
      <c r="B58" s="143">
        <v>17470000</v>
      </c>
      <c r="C58" s="143">
        <v>17750000</v>
      </c>
      <c r="D58" s="143">
        <v>17470000</v>
      </c>
      <c r="E58" s="144">
        <v>43215</v>
      </c>
      <c r="F58" s="145" t="s">
        <v>1318</v>
      </c>
    </row>
    <row r="59" spans="1:6">
      <c r="A59" s="143">
        <v>17850000</v>
      </c>
      <c r="B59" s="143">
        <v>17600000</v>
      </c>
      <c r="C59" s="143">
        <v>17850000</v>
      </c>
      <c r="D59" s="143">
        <v>17600000</v>
      </c>
      <c r="E59" s="144">
        <v>43214</v>
      </c>
      <c r="F59" s="145" t="s">
        <v>1319</v>
      </c>
    </row>
    <row r="60" spans="1:6">
      <c r="A60" s="143">
        <v>18190000</v>
      </c>
      <c r="B60" s="143">
        <v>17700000</v>
      </c>
      <c r="C60" s="143">
        <v>18190000</v>
      </c>
      <c r="D60" s="143">
        <v>17700000</v>
      </c>
      <c r="E60" s="144">
        <v>43213</v>
      </c>
      <c r="F60" s="145" t="s">
        <v>1320</v>
      </c>
    </row>
    <row r="61" spans="1:6">
      <c r="A61" s="143">
        <v>18300000</v>
      </c>
      <c r="B61" s="143">
        <v>18200000</v>
      </c>
      <c r="C61" s="143">
        <v>18350000</v>
      </c>
      <c r="D61" s="143">
        <v>18200000</v>
      </c>
      <c r="E61" s="144">
        <v>43212</v>
      </c>
      <c r="F61" s="145" t="s">
        <v>1321</v>
      </c>
    </row>
    <row r="62" spans="1:6">
      <c r="A62" s="143">
        <v>18250000</v>
      </c>
      <c r="B62" s="143">
        <v>18250000</v>
      </c>
      <c r="C62" s="143">
        <v>18400000</v>
      </c>
      <c r="D62" s="143">
        <v>18350000</v>
      </c>
      <c r="E62" s="144">
        <v>43211</v>
      </c>
      <c r="F62" s="145" t="s">
        <v>1322</v>
      </c>
    </row>
    <row r="63" spans="1:6">
      <c r="A63" s="143">
        <v>18410000</v>
      </c>
      <c r="B63" s="143">
        <v>18290000</v>
      </c>
      <c r="C63" s="143">
        <v>18450000</v>
      </c>
      <c r="D63" s="143">
        <v>18290000</v>
      </c>
      <c r="E63" s="144">
        <v>43209</v>
      </c>
      <c r="F63" s="145" t="s">
        <v>1323</v>
      </c>
    </row>
    <row r="64" spans="1:6">
      <c r="A64" s="143">
        <v>18060000</v>
      </c>
      <c r="B64" s="143">
        <v>18050000</v>
      </c>
      <c r="C64" s="143">
        <v>18400000</v>
      </c>
      <c r="D64" s="143">
        <v>18400000</v>
      </c>
      <c r="E64" s="144">
        <v>43208</v>
      </c>
      <c r="F64" s="145" t="s">
        <v>1324</v>
      </c>
    </row>
    <row r="65" spans="1:6">
      <c r="A65" s="143">
        <v>18530000</v>
      </c>
      <c r="B65" s="143">
        <v>17950000</v>
      </c>
      <c r="C65" s="143">
        <v>18710000</v>
      </c>
      <c r="D65" s="143">
        <v>17970000</v>
      </c>
      <c r="E65" s="144">
        <v>43207</v>
      </c>
      <c r="F65" s="145" t="s">
        <v>1325</v>
      </c>
    </row>
    <row r="66" spans="1:6">
      <c r="A66" s="143">
        <v>17830000</v>
      </c>
      <c r="B66" s="143">
        <v>17830000</v>
      </c>
      <c r="C66" s="143">
        <v>18560000</v>
      </c>
      <c r="D66" s="143">
        <v>18560000</v>
      </c>
      <c r="E66" s="144">
        <v>43206</v>
      </c>
      <c r="F66" s="145" t="s">
        <v>1326</v>
      </c>
    </row>
    <row r="67" spans="1:6">
      <c r="A67" s="143">
        <v>17800000</v>
      </c>
      <c r="B67" s="143">
        <v>17780000</v>
      </c>
      <c r="C67" s="143">
        <v>17860000</v>
      </c>
      <c r="D67" s="143">
        <v>17810000</v>
      </c>
      <c r="E67" s="144">
        <v>43205</v>
      </c>
      <c r="F67" s="145" t="s">
        <v>1327</v>
      </c>
    </row>
    <row r="68" spans="1:6">
      <c r="A68" s="143">
        <v>17930000</v>
      </c>
      <c r="B68" s="143">
        <v>17760000</v>
      </c>
      <c r="C68" s="143">
        <v>17930000</v>
      </c>
      <c r="D68" s="143">
        <v>17850000</v>
      </c>
      <c r="E68" s="144">
        <v>43202</v>
      </c>
      <c r="F68" s="145" t="s">
        <v>1328</v>
      </c>
    </row>
    <row r="69" spans="1:6">
      <c r="A69" s="143">
        <v>17410000</v>
      </c>
      <c r="B69" s="143">
        <v>17210000</v>
      </c>
      <c r="C69" s="143">
        <v>17910000</v>
      </c>
      <c r="D69" s="143">
        <v>17910000</v>
      </c>
      <c r="E69" s="144">
        <v>43201</v>
      </c>
      <c r="F69" s="145" t="s">
        <v>1329</v>
      </c>
    </row>
    <row r="70" spans="1:6">
      <c r="A70" s="143">
        <v>18500000</v>
      </c>
      <c r="B70" s="143">
        <v>17450000</v>
      </c>
      <c r="C70" s="143">
        <v>18510000</v>
      </c>
      <c r="D70" s="143">
        <v>17700000</v>
      </c>
      <c r="E70" s="144">
        <v>43200</v>
      </c>
      <c r="F70" s="145" t="s">
        <v>1330</v>
      </c>
    </row>
    <row r="71" spans="1:6">
      <c r="A71" s="143">
        <v>19400000</v>
      </c>
      <c r="B71" s="143">
        <v>19360000</v>
      </c>
      <c r="C71" s="143">
        <v>20000000</v>
      </c>
      <c r="D71" s="143">
        <v>19550000</v>
      </c>
      <c r="E71" s="144">
        <v>43199</v>
      </c>
      <c r="F71" s="145" t="s">
        <v>1331</v>
      </c>
    </row>
    <row r="72" spans="1:6">
      <c r="A72" s="143">
        <v>18050000</v>
      </c>
      <c r="B72" s="143">
        <v>18050000</v>
      </c>
      <c r="C72" s="143">
        <v>19560000</v>
      </c>
      <c r="D72" s="143">
        <v>19300000</v>
      </c>
      <c r="E72" s="144">
        <v>43198</v>
      </c>
      <c r="F72" s="145" t="s">
        <v>1332</v>
      </c>
    </row>
    <row r="73" spans="1:6">
      <c r="A73" s="143">
        <v>17560000</v>
      </c>
      <c r="B73" s="143">
        <v>17550000</v>
      </c>
      <c r="C73" s="143">
        <v>17910000</v>
      </c>
      <c r="D73" s="143">
        <v>17830000</v>
      </c>
      <c r="E73" s="144">
        <v>43197</v>
      </c>
      <c r="F73" s="145" t="s">
        <v>1333</v>
      </c>
    </row>
    <row r="74" spans="1:6">
      <c r="A74" s="143">
        <v>17390000</v>
      </c>
      <c r="B74" s="143">
        <v>17390000</v>
      </c>
      <c r="C74" s="143">
        <v>17490000</v>
      </c>
      <c r="D74" s="143">
        <v>17490000</v>
      </c>
      <c r="E74" s="144">
        <v>43195</v>
      </c>
      <c r="F74" s="145" t="s">
        <v>1334</v>
      </c>
    </row>
    <row r="75" spans="1:6">
      <c r="A75" s="143">
        <v>17310000</v>
      </c>
      <c r="B75" s="143">
        <v>17290000</v>
      </c>
      <c r="C75" s="143">
        <v>17460000</v>
      </c>
      <c r="D75" s="143">
        <v>17360000</v>
      </c>
      <c r="E75" s="144">
        <v>43194</v>
      </c>
      <c r="F75" s="145" t="s">
        <v>1335</v>
      </c>
    </row>
    <row r="76" spans="1:6">
      <c r="A76" s="143">
        <v>17200000</v>
      </c>
      <c r="B76" s="143">
        <v>17150000</v>
      </c>
      <c r="C76" s="143">
        <v>17310000</v>
      </c>
      <c r="D76" s="143">
        <v>17290000</v>
      </c>
      <c r="E76" s="144">
        <v>43193</v>
      </c>
      <c r="F76" s="145" t="s">
        <v>1336</v>
      </c>
    </row>
    <row r="77" spans="1:6">
      <c r="A77" s="143">
        <v>17075000</v>
      </c>
      <c r="B77" s="143">
        <v>17075000</v>
      </c>
      <c r="C77" s="143">
        <v>17250000</v>
      </c>
      <c r="D77" s="143">
        <v>17250000</v>
      </c>
      <c r="E77" s="144">
        <v>43188</v>
      </c>
      <c r="F77" s="145" t="s">
        <v>1337</v>
      </c>
    </row>
    <row r="78" spans="1:6">
      <c r="A78" s="143">
        <v>17100000</v>
      </c>
      <c r="B78" s="143">
        <v>17000000</v>
      </c>
      <c r="C78" s="143">
        <v>17100000</v>
      </c>
      <c r="D78" s="143">
        <v>17050000</v>
      </c>
      <c r="E78" s="144">
        <v>43187</v>
      </c>
      <c r="F78" s="145" t="s">
        <v>1338</v>
      </c>
    </row>
    <row r="79" spans="1:6">
      <c r="A79" s="143">
        <v>17025000</v>
      </c>
      <c r="B79" s="143">
        <v>16930000</v>
      </c>
      <c r="C79" s="143">
        <v>17150000</v>
      </c>
      <c r="D79" s="143">
        <v>17125000</v>
      </c>
      <c r="E79" s="144">
        <v>43186</v>
      </c>
      <c r="F79" s="145" t="s">
        <v>1339</v>
      </c>
    </row>
    <row r="80" spans="1:6">
      <c r="A80" s="143">
        <v>16600000</v>
      </c>
      <c r="B80" s="143">
        <v>16600000</v>
      </c>
      <c r="C80" s="143">
        <v>17100000</v>
      </c>
      <c r="D80" s="143">
        <v>17100000</v>
      </c>
      <c r="E80" s="144">
        <v>43185</v>
      </c>
      <c r="F80" s="145" t="s">
        <v>1340</v>
      </c>
    </row>
    <row r="81" spans="1:6">
      <c r="A81" s="143">
        <v>16361000</v>
      </c>
      <c r="B81" s="143">
        <v>16361000</v>
      </c>
      <c r="C81" s="143">
        <v>16361000</v>
      </c>
      <c r="D81" s="143">
        <v>16361000</v>
      </c>
      <c r="E81" s="144">
        <v>43184</v>
      </c>
      <c r="F81" s="145" t="s">
        <v>1341</v>
      </c>
    </row>
    <row r="82" spans="1:6">
      <c r="A82" s="143">
        <v>16153000</v>
      </c>
      <c r="B82" s="143">
        <v>16153000</v>
      </c>
      <c r="C82" s="143">
        <v>16211000</v>
      </c>
      <c r="D82" s="143">
        <v>16211000</v>
      </c>
      <c r="E82" s="144">
        <v>43181</v>
      </c>
      <c r="F82" s="145" t="s">
        <v>1342</v>
      </c>
    </row>
    <row r="83" spans="1:6">
      <c r="A83" s="143">
        <v>16160000</v>
      </c>
      <c r="B83" s="143">
        <v>16132000</v>
      </c>
      <c r="C83" s="143">
        <v>16162000</v>
      </c>
      <c r="D83" s="143">
        <v>16143000</v>
      </c>
      <c r="E83" s="144">
        <v>43179</v>
      </c>
      <c r="F83" s="145" t="s">
        <v>1343</v>
      </c>
    </row>
    <row r="84" spans="1:6">
      <c r="A84" s="143">
        <v>16120000</v>
      </c>
      <c r="B84" s="143">
        <v>16105000</v>
      </c>
      <c r="C84" s="143">
        <v>16190000</v>
      </c>
      <c r="D84" s="143">
        <v>16166000</v>
      </c>
      <c r="E84" s="144">
        <v>43178</v>
      </c>
      <c r="F84" s="145" t="s">
        <v>1344</v>
      </c>
    </row>
    <row r="85" spans="1:6">
      <c r="A85" s="143">
        <v>16020000</v>
      </c>
      <c r="B85" s="143">
        <v>16020000</v>
      </c>
      <c r="C85" s="143">
        <v>16200000</v>
      </c>
      <c r="D85" s="143">
        <v>16060000</v>
      </c>
      <c r="E85" s="144">
        <v>43177</v>
      </c>
      <c r="F85" s="145" t="s">
        <v>1345</v>
      </c>
    </row>
    <row r="86" spans="1:6">
      <c r="A86" s="143">
        <v>16315000</v>
      </c>
      <c r="B86" s="143">
        <v>16000000</v>
      </c>
      <c r="C86" s="143">
        <v>16315000</v>
      </c>
      <c r="D86" s="143">
        <v>16000000</v>
      </c>
      <c r="E86" s="144">
        <v>43176</v>
      </c>
      <c r="F86" s="145" t="s">
        <v>1346</v>
      </c>
    </row>
    <row r="87" spans="1:6">
      <c r="A87" s="143">
        <v>16395000</v>
      </c>
      <c r="B87" s="143">
        <v>16290000</v>
      </c>
      <c r="C87" s="143">
        <v>16395000</v>
      </c>
      <c r="D87" s="143">
        <v>16300000</v>
      </c>
      <c r="E87" s="144">
        <v>43174</v>
      </c>
      <c r="F87" s="145" t="s">
        <v>1347</v>
      </c>
    </row>
    <row r="88" spans="1:6">
      <c r="A88" s="143">
        <v>16143000</v>
      </c>
      <c r="B88" s="143">
        <v>16137000</v>
      </c>
      <c r="C88" s="143">
        <v>16495000</v>
      </c>
      <c r="D88" s="143">
        <v>16402000</v>
      </c>
      <c r="E88" s="144">
        <v>43173</v>
      </c>
      <c r="F88" s="145" t="s">
        <v>1348</v>
      </c>
    </row>
    <row r="89" spans="1:6">
      <c r="A89" s="143">
        <v>15993000</v>
      </c>
      <c r="B89" s="143">
        <v>15979000</v>
      </c>
      <c r="C89" s="143">
        <v>16148000</v>
      </c>
      <c r="D89" s="143">
        <v>16144000</v>
      </c>
      <c r="E89" s="144">
        <v>43172</v>
      </c>
      <c r="F89" s="145" t="s">
        <v>1349</v>
      </c>
    </row>
    <row r="90" spans="1:6">
      <c r="A90" s="143">
        <v>15823000</v>
      </c>
      <c r="B90" s="143">
        <v>15819000</v>
      </c>
      <c r="C90" s="143">
        <v>16005000</v>
      </c>
      <c r="D90" s="143">
        <v>16000000</v>
      </c>
      <c r="E90" s="144">
        <v>43171</v>
      </c>
      <c r="F90" s="145" t="s">
        <v>1350</v>
      </c>
    </row>
    <row r="91" spans="1:6">
      <c r="A91" s="143">
        <v>15760000</v>
      </c>
      <c r="B91" s="143">
        <v>15760000</v>
      </c>
      <c r="C91" s="143">
        <v>15835000</v>
      </c>
      <c r="D91" s="143">
        <v>15820000</v>
      </c>
      <c r="E91" s="144">
        <v>43170</v>
      </c>
      <c r="F91" s="145" t="s">
        <v>1351</v>
      </c>
    </row>
    <row r="92" spans="1:6">
      <c r="A92" s="143">
        <v>15843000</v>
      </c>
      <c r="B92" s="143">
        <v>15750000</v>
      </c>
      <c r="C92" s="143">
        <v>15880000</v>
      </c>
      <c r="D92" s="143">
        <v>15750000</v>
      </c>
      <c r="E92" s="144">
        <v>43169</v>
      </c>
      <c r="F92" s="145" t="s">
        <v>1352</v>
      </c>
    </row>
    <row r="93" spans="1:6">
      <c r="A93" s="143">
        <v>15813000</v>
      </c>
      <c r="B93" s="143">
        <v>15787000</v>
      </c>
      <c r="C93" s="143">
        <v>15852000</v>
      </c>
      <c r="D93" s="143">
        <v>15837000</v>
      </c>
      <c r="E93" s="144">
        <v>43168</v>
      </c>
      <c r="F93" s="145" t="s">
        <v>1353</v>
      </c>
    </row>
    <row r="94" spans="1:6">
      <c r="A94" s="143">
        <v>15871000</v>
      </c>
      <c r="B94" s="143">
        <v>15817000</v>
      </c>
      <c r="C94" s="143">
        <v>15880000</v>
      </c>
      <c r="D94" s="143">
        <v>15831000</v>
      </c>
      <c r="E94" s="144">
        <v>43167</v>
      </c>
      <c r="F94" s="145" t="s">
        <v>1354</v>
      </c>
    </row>
    <row r="95" spans="1:6">
      <c r="A95" s="143">
        <v>15860000</v>
      </c>
      <c r="B95" s="143">
        <v>15846000</v>
      </c>
      <c r="C95" s="143">
        <v>15900000</v>
      </c>
      <c r="D95" s="143">
        <v>15861000</v>
      </c>
      <c r="E95" s="144">
        <v>43166</v>
      </c>
      <c r="F95" s="145" t="s">
        <v>1355</v>
      </c>
    </row>
    <row r="96" spans="1:6">
      <c r="A96" s="143">
        <v>15949000</v>
      </c>
      <c r="B96" s="143">
        <v>15800000</v>
      </c>
      <c r="C96" s="143">
        <v>15949000</v>
      </c>
      <c r="D96" s="143">
        <v>15888000</v>
      </c>
      <c r="E96" s="144">
        <v>43165</v>
      </c>
      <c r="F96" s="145" t="s">
        <v>1356</v>
      </c>
    </row>
    <row r="97" spans="1:6">
      <c r="A97" s="143">
        <v>15916000</v>
      </c>
      <c r="B97" s="143">
        <v>15860000</v>
      </c>
      <c r="C97" s="143">
        <v>15924000</v>
      </c>
      <c r="D97" s="143">
        <v>15917000</v>
      </c>
      <c r="E97" s="144">
        <v>43164</v>
      </c>
      <c r="F97" s="145" t="s">
        <v>1357</v>
      </c>
    </row>
    <row r="98" spans="1:6">
      <c r="A98" s="143">
        <v>15700000</v>
      </c>
      <c r="B98" s="143">
        <v>15700000</v>
      </c>
      <c r="C98" s="143">
        <v>15920000</v>
      </c>
      <c r="D98" s="143">
        <v>15910000</v>
      </c>
      <c r="E98" s="144">
        <v>43163</v>
      </c>
      <c r="F98" s="145" t="s">
        <v>1358</v>
      </c>
    </row>
    <row r="99" spans="1:6">
      <c r="A99" s="143">
        <v>15531000</v>
      </c>
      <c r="B99" s="143">
        <v>15531000</v>
      </c>
      <c r="C99" s="143">
        <v>15750000</v>
      </c>
      <c r="D99" s="143">
        <v>15730000</v>
      </c>
      <c r="E99" s="144">
        <v>43162</v>
      </c>
      <c r="F99" s="145" t="s">
        <v>1359</v>
      </c>
    </row>
    <row r="100" spans="1:6">
      <c r="A100" s="143">
        <v>15536000</v>
      </c>
      <c r="B100" s="143">
        <v>15496000</v>
      </c>
      <c r="C100" s="143">
        <v>15552000</v>
      </c>
      <c r="D100" s="143">
        <v>15535000</v>
      </c>
      <c r="E100" s="144">
        <v>43161</v>
      </c>
      <c r="F100" s="145" t="s">
        <v>1360</v>
      </c>
    </row>
    <row r="101" spans="1:6">
      <c r="A101" s="143">
        <v>15530500</v>
      </c>
      <c r="B101" s="143">
        <v>15472000</v>
      </c>
      <c r="C101" s="143">
        <v>15537500</v>
      </c>
      <c r="D101" s="143">
        <v>15503000</v>
      </c>
      <c r="E101" s="144">
        <v>43160</v>
      </c>
      <c r="F101" s="145" t="s">
        <v>1361</v>
      </c>
    </row>
    <row r="102" spans="1:6">
      <c r="A102" s="143">
        <v>15421000</v>
      </c>
      <c r="B102" s="143">
        <v>15419500</v>
      </c>
      <c r="C102" s="143">
        <v>15550000</v>
      </c>
      <c r="D102" s="143">
        <v>15550000</v>
      </c>
      <c r="E102" s="144">
        <v>43159</v>
      </c>
      <c r="F102" s="145" t="s">
        <v>1362</v>
      </c>
    </row>
    <row r="103" spans="1:6">
      <c r="A103" s="143">
        <v>15420000</v>
      </c>
      <c r="B103" s="143">
        <v>15350000</v>
      </c>
      <c r="C103" s="143">
        <v>15425500</v>
      </c>
      <c r="D103" s="143">
        <v>15416000</v>
      </c>
      <c r="E103" s="144">
        <v>43158</v>
      </c>
      <c r="F103" s="145" t="s">
        <v>1363</v>
      </c>
    </row>
    <row r="104" spans="1:6">
      <c r="A104" s="143">
        <v>15400000</v>
      </c>
      <c r="B104" s="143">
        <v>15300000</v>
      </c>
      <c r="C104" s="143">
        <v>15400000</v>
      </c>
      <c r="D104" s="143">
        <v>15370000</v>
      </c>
      <c r="E104" s="144">
        <v>43157</v>
      </c>
      <c r="F104" s="145" t="s">
        <v>1364</v>
      </c>
    </row>
    <row r="105" spans="1:6">
      <c r="A105" s="143">
        <v>15090000</v>
      </c>
      <c r="B105" s="143">
        <v>15090000</v>
      </c>
      <c r="C105" s="143">
        <v>15300000</v>
      </c>
      <c r="D105" s="143">
        <v>15200000</v>
      </c>
      <c r="E105" s="144">
        <v>43156</v>
      </c>
      <c r="F105" s="145" t="s">
        <v>1365</v>
      </c>
    </row>
    <row r="106" spans="1:6">
      <c r="A106" s="143">
        <v>14794000</v>
      </c>
      <c r="B106" s="143">
        <v>14785000</v>
      </c>
      <c r="C106" s="143">
        <v>15250000</v>
      </c>
      <c r="D106" s="143">
        <v>15100000</v>
      </c>
      <c r="E106" s="144">
        <v>43155</v>
      </c>
      <c r="F106" s="145" t="s">
        <v>1366</v>
      </c>
    </row>
    <row r="107" spans="1:6">
      <c r="A107" s="143">
        <v>14791000</v>
      </c>
      <c r="B107" s="143">
        <v>14782000</v>
      </c>
      <c r="C107" s="143">
        <v>14800000</v>
      </c>
      <c r="D107" s="143">
        <v>14788000</v>
      </c>
      <c r="E107" s="144">
        <v>43154</v>
      </c>
      <c r="F107" s="145" t="s">
        <v>1367</v>
      </c>
    </row>
    <row r="108" spans="1:6">
      <c r="A108" s="143">
        <v>14770000</v>
      </c>
      <c r="B108" s="143">
        <v>14770000</v>
      </c>
      <c r="C108" s="143">
        <v>14807000</v>
      </c>
      <c r="D108" s="143">
        <v>14799000</v>
      </c>
      <c r="E108" s="144">
        <v>43153</v>
      </c>
      <c r="F108" s="145" t="s">
        <v>1368</v>
      </c>
    </row>
    <row r="109" spans="1:6">
      <c r="A109" s="143">
        <v>14857500</v>
      </c>
      <c r="B109" s="143">
        <v>14750000</v>
      </c>
      <c r="C109" s="143">
        <v>14900000</v>
      </c>
      <c r="D109" s="143">
        <v>14750000</v>
      </c>
      <c r="E109" s="144">
        <v>43152</v>
      </c>
      <c r="F109" s="145" t="s">
        <v>1369</v>
      </c>
    </row>
    <row r="110" spans="1:6">
      <c r="A110" s="143">
        <v>15015000</v>
      </c>
      <c r="B110" s="143">
        <v>14820000</v>
      </c>
      <c r="C110" s="143">
        <v>15015000</v>
      </c>
      <c r="D110" s="143">
        <v>14862500</v>
      </c>
      <c r="E110" s="144">
        <v>43150</v>
      </c>
      <c r="F110" s="145" t="s">
        <v>1370</v>
      </c>
    </row>
    <row r="111" spans="1:6">
      <c r="A111" s="143">
        <v>15130000</v>
      </c>
      <c r="B111" s="143">
        <v>14952500</v>
      </c>
      <c r="C111" s="143">
        <v>15155000</v>
      </c>
      <c r="D111" s="143">
        <v>15017500</v>
      </c>
      <c r="E111" s="144">
        <v>43149</v>
      </c>
      <c r="F111" s="145" t="s">
        <v>1371</v>
      </c>
    </row>
    <row r="112" spans="1:6">
      <c r="A112" s="143">
        <v>15632500</v>
      </c>
      <c r="B112" s="143">
        <v>15155000</v>
      </c>
      <c r="C112" s="143">
        <v>15667500</v>
      </c>
      <c r="D112" s="143">
        <v>15155000</v>
      </c>
      <c r="E112" s="144">
        <v>43148</v>
      </c>
      <c r="F112" s="145" t="s">
        <v>1372</v>
      </c>
    </row>
    <row r="113" spans="1:6">
      <c r="A113" s="143">
        <v>15955000</v>
      </c>
      <c r="B113" s="143">
        <v>15775000</v>
      </c>
      <c r="C113" s="143">
        <v>15965000</v>
      </c>
      <c r="D113" s="143">
        <v>15775000</v>
      </c>
      <c r="E113" s="144">
        <v>43145</v>
      </c>
      <c r="F113" s="145" t="s">
        <v>1373</v>
      </c>
    </row>
    <row r="114" spans="1:6">
      <c r="A114" s="143">
        <v>15790000</v>
      </c>
      <c r="B114" s="143">
        <v>15790000</v>
      </c>
      <c r="C114" s="143">
        <v>15985000</v>
      </c>
      <c r="D114" s="143">
        <v>15905000</v>
      </c>
      <c r="E114" s="144">
        <v>43144</v>
      </c>
      <c r="F114" s="145" t="s">
        <v>1374</v>
      </c>
    </row>
    <row r="115" spans="1:6">
      <c r="A115" s="143">
        <v>15430000</v>
      </c>
      <c r="B115" s="143">
        <v>15430000</v>
      </c>
      <c r="C115" s="143">
        <v>15785000</v>
      </c>
      <c r="D115" s="143">
        <v>15740000</v>
      </c>
      <c r="E115" s="144">
        <v>43143</v>
      </c>
      <c r="F115" s="145" t="s">
        <v>1375</v>
      </c>
    </row>
    <row r="116" spans="1:6">
      <c r="A116" s="143">
        <v>15495000</v>
      </c>
      <c r="B116" s="143">
        <v>15420000</v>
      </c>
      <c r="C116" s="143">
        <v>15550000</v>
      </c>
      <c r="D116" s="143">
        <v>15440000</v>
      </c>
      <c r="E116" s="144">
        <v>43142</v>
      </c>
      <c r="F116" s="145" t="s">
        <v>1376</v>
      </c>
    </row>
    <row r="117" spans="1:6">
      <c r="A117" s="143">
        <v>15255000</v>
      </c>
      <c r="B117" s="143">
        <v>15245000</v>
      </c>
      <c r="C117" s="143">
        <v>15440000</v>
      </c>
      <c r="D117" s="143">
        <v>15425000</v>
      </c>
      <c r="E117" s="144">
        <v>43141</v>
      </c>
      <c r="F117" s="145" t="s">
        <v>1377</v>
      </c>
    </row>
    <row r="118" spans="1:6">
      <c r="A118" s="143">
        <v>15215000</v>
      </c>
      <c r="B118" s="143">
        <v>15090000</v>
      </c>
      <c r="C118" s="143">
        <v>15265000</v>
      </c>
      <c r="D118" s="143">
        <v>15250000</v>
      </c>
      <c r="E118" s="144">
        <v>43139</v>
      </c>
      <c r="F118" s="145" t="s">
        <v>1378</v>
      </c>
    </row>
    <row r="119" spans="1:6">
      <c r="A119" s="143">
        <v>15195000</v>
      </c>
      <c r="B119" s="143">
        <v>15185000</v>
      </c>
      <c r="C119" s="143">
        <v>15335000</v>
      </c>
      <c r="D119" s="143">
        <v>15205000</v>
      </c>
      <c r="E119" s="144">
        <v>43138</v>
      </c>
      <c r="F119" s="145" t="s">
        <v>1379</v>
      </c>
    </row>
    <row r="120" spans="1:6">
      <c r="A120" s="143">
        <v>15245000</v>
      </c>
      <c r="B120" s="143">
        <v>15220000</v>
      </c>
      <c r="C120" s="143">
        <v>15310000</v>
      </c>
      <c r="D120" s="143">
        <v>15225000</v>
      </c>
      <c r="E120" s="144">
        <v>43137</v>
      </c>
      <c r="F120" s="145" t="s">
        <v>1380</v>
      </c>
    </row>
    <row r="121" spans="1:6">
      <c r="A121" s="143">
        <v>15190000</v>
      </c>
      <c r="B121" s="143">
        <v>15125000</v>
      </c>
      <c r="C121" s="143">
        <v>15295000</v>
      </c>
      <c r="D121" s="143">
        <v>15225000</v>
      </c>
      <c r="E121" s="144">
        <v>43136</v>
      </c>
      <c r="F121" s="145" t="s">
        <v>1381</v>
      </c>
    </row>
    <row r="122" spans="1:6">
      <c r="A122" s="143">
        <v>15100000</v>
      </c>
      <c r="B122" s="143">
        <v>15095000</v>
      </c>
      <c r="C122" s="143">
        <v>15295000</v>
      </c>
      <c r="D122" s="143">
        <v>15195000</v>
      </c>
      <c r="E122" s="144">
        <v>43135</v>
      </c>
      <c r="F122" s="145" t="s">
        <v>1382</v>
      </c>
    </row>
    <row r="123" spans="1:6">
      <c r="A123" s="143">
        <v>14975000</v>
      </c>
      <c r="B123" s="143">
        <v>14970000</v>
      </c>
      <c r="C123" s="143">
        <v>15130000</v>
      </c>
      <c r="D123" s="143">
        <v>15095000</v>
      </c>
      <c r="E123" s="144">
        <v>43134</v>
      </c>
      <c r="F123" s="145" t="s">
        <v>1383</v>
      </c>
    </row>
    <row r="124" spans="1:6">
      <c r="A124" s="143">
        <v>15145000</v>
      </c>
      <c r="B124" s="143">
        <v>14905000</v>
      </c>
      <c r="C124" s="143">
        <v>15145000</v>
      </c>
      <c r="D124" s="143">
        <v>14915000</v>
      </c>
      <c r="E124" s="144">
        <v>43132</v>
      </c>
      <c r="F124" s="145" t="s">
        <v>1384</v>
      </c>
    </row>
    <row r="125" spans="1:6">
      <c r="A125" s="143">
        <v>14925000</v>
      </c>
      <c r="B125" s="143">
        <v>14835000</v>
      </c>
      <c r="C125" s="143">
        <v>15055000</v>
      </c>
      <c r="D125" s="143">
        <v>15035000</v>
      </c>
      <c r="E125" s="144">
        <v>43131</v>
      </c>
      <c r="F125" s="145" t="s">
        <v>1385</v>
      </c>
    </row>
    <row r="126" spans="1:6">
      <c r="A126" s="143">
        <v>14785000</v>
      </c>
      <c r="B126" s="143">
        <v>14725000</v>
      </c>
      <c r="C126" s="143">
        <v>14880000</v>
      </c>
      <c r="D126" s="143">
        <v>14875000</v>
      </c>
      <c r="E126" s="144">
        <v>43130</v>
      </c>
      <c r="F126" s="145" t="s">
        <v>1386</v>
      </c>
    </row>
    <row r="127" spans="1:6">
      <c r="A127" s="143">
        <v>14910000</v>
      </c>
      <c r="B127" s="143">
        <v>14745000</v>
      </c>
      <c r="C127" s="143">
        <v>14925000</v>
      </c>
      <c r="D127" s="143">
        <v>14770000</v>
      </c>
      <c r="E127" s="144">
        <v>43129</v>
      </c>
      <c r="F127" s="145" t="s">
        <v>1387</v>
      </c>
    </row>
    <row r="128" spans="1:6">
      <c r="A128" s="143">
        <v>14770000</v>
      </c>
      <c r="B128" s="143">
        <v>14765000</v>
      </c>
      <c r="C128" s="143">
        <v>14900000</v>
      </c>
      <c r="D128" s="143">
        <v>14890000</v>
      </c>
      <c r="E128" s="144">
        <v>43128</v>
      </c>
      <c r="F128" s="145" t="s">
        <v>1388</v>
      </c>
    </row>
    <row r="129" spans="1:6">
      <c r="A129" s="143">
        <v>14885000</v>
      </c>
      <c r="B129" s="143">
        <v>14685000</v>
      </c>
      <c r="C129" s="143">
        <v>14925000</v>
      </c>
      <c r="D129" s="143">
        <v>14775000</v>
      </c>
      <c r="E129" s="144">
        <v>43127</v>
      </c>
      <c r="F129" s="145" t="s">
        <v>1389</v>
      </c>
    </row>
    <row r="130" spans="1:6">
      <c r="A130" s="143">
        <v>15225000</v>
      </c>
      <c r="B130" s="143">
        <v>15145000</v>
      </c>
      <c r="C130" s="143">
        <v>15265000</v>
      </c>
      <c r="D130" s="143">
        <v>15180000</v>
      </c>
      <c r="E130" s="144">
        <v>43125</v>
      </c>
      <c r="F130" s="145" t="s">
        <v>1390</v>
      </c>
    </row>
    <row r="131" spans="1:6">
      <c r="A131" s="143">
        <v>15200000</v>
      </c>
      <c r="B131" s="143">
        <v>15145000</v>
      </c>
      <c r="C131" s="143">
        <v>15265000</v>
      </c>
      <c r="D131" s="143">
        <v>15190000</v>
      </c>
      <c r="E131" s="144">
        <v>43124</v>
      </c>
      <c r="F131" s="145" t="s">
        <v>1391</v>
      </c>
    </row>
    <row r="132" spans="1:6">
      <c r="A132" s="143">
        <v>15290000</v>
      </c>
      <c r="B132" s="143">
        <v>15160000</v>
      </c>
      <c r="C132" s="143">
        <v>15400000</v>
      </c>
      <c r="D132" s="143">
        <v>15180000</v>
      </c>
      <c r="E132" s="144">
        <v>43123</v>
      </c>
      <c r="F132" s="145" t="s">
        <v>1392</v>
      </c>
    </row>
    <row r="133" spans="1:6">
      <c r="A133" s="143">
        <v>15285000</v>
      </c>
      <c r="B133" s="143">
        <v>15235000</v>
      </c>
      <c r="C133" s="143">
        <v>15375000</v>
      </c>
      <c r="D133" s="143">
        <v>15285000</v>
      </c>
      <c r="E133" s="144">
        <v>43122</v>
      </c>
      <c r="F133" s="145" t="s">
        <v>1393</v>
      </c>
    </row>
    <row r="134" spans="1:6">
      <c r="A134" s="143">
        <v>15205000</v>
      </c>
      <c r="B134" s="143">
        <v>15137000</v>
      </c>
      <c r="C134" s="143">
        <v>15297000</v>
      </c>
      <c r="D134" s="143">
        <v>15282000</v>
      </c>
      <c r="E134" s="144">
        <v>43121</v>
      </c>
      <c r="F134" s="145" t="s">
        <v>1394</v>
      </c>
    </row>
    <row r="135" spans="1:6">
      <c r="A135" s="143">
        <v>15050000</v>
      </c>
      <c r="B135" s="143">
        <v>15050000</v>
      </c>
      <c r="C135" s="143">
        <v>15220000</v>
      </c>
      <c r="D135" s="143">
        <v>15195000</v>
      </c>
      <c r="E135" s="144">
        <v>43120</v>
      </c>
      <c r="F135" s="145" t="s">
        <v>1395</v>
      </c>
    </row>
    <row r="136" spans="1:6">
      <c r="A136" s="143">
        <v>15135000</v>
      </c>
      <c r="B136" s="143">
        <v>14995000</v>
      </c>
      <c r="C136" s="143">
        <v>15140000</v>
      </c>
      <c r="D136" s="143">
        <v>15025000</v>
      </c>
      <c r="E136" s="144">
        <v>43118</v>
      </c>
      <c r="F136" s="145" t="s">
        <v>1396</v>
      </c>
    </row>
    <row r="137" spans="1:6">
      <c r="A137" s="143">
        <v>15005000</v>
      </c>
      <c r="B137" s="143">
        <v>14995000</v>
      </c>
      <c r="C137" s="143">
        <v>15155000</v>
      </c>
      <c r="D137" s="143">
        <v>15150000</v>
      </c>
      <c r="E137" s="144">
        <v>43117</v>
      </c>
      <c r="F137" s="145" t="s">
        <v>1397</v>
      </c>
    </row>
    <row r="138" spans="1:6">
      <c r="A138" s="143">
        <v>14935000</v>
      </c>
      <c r="B138" s="143">
        <v>14921000</v>
      </c>
      <c r="C138" s="143">
        <v>15005000</v>
      </c>
      <c r="D138" s="143">
        <v>14940000</v>
      </c>
      <c r="E138" s="144">
        <v>43116</v>
      </c>
      <c r="F138" s="145" t="s">
        <v>1398</v>
      </c>
    </row>
    <row r="139" spans="1:6">
      <c r="A139" s="143">
        <v>14872000</v>
      </c>
      <c r="B139" s="143">
        <v>14865000</v>
      </c>
      <c r="C139" s="143">
        <v>14950000</v>
      </c>
      <c r="D139" s="143">
        <v>14920000</v>
      </c>
      <c r="E139" s="144">
        <v>43115</v>
      </c>
      <c r="F139" s="145" t="s">
        <v>1399</v>
      </c>
    </row>
    <row r="140" spans="1:6">
      <c r="A140" s="143">
        <v>15020000</v>
      </c>
      <c r="B140" s="143">
        <v>14827000</v>
      </c>
      <c r="C140" s="143">
        <v>15107000</v>
      </c>
      <c r="D140" s="143">
        <v>14877000</v>
      </c>
      <c r="E140" s="144">
        <v>43114</v>
      </c>
      <c r="F140" s="145" t="s">
        <v>1400</v>
      </c>
    </row>
    <row r="141" spans="1:6">
      <c r="A141" s="143">
        <v>14850000</v>
      </c>
      <c r="B141" s="143">
        <v>14815000</v>
      </c>
      <c r="C141" s="143">
        <v>15040000</v>
      </c>
      <c r="D141" s="143">
        <v>15015000</v>
      </c>
      <c r="E141" s="144">
        <v>43113</v>
      </c>
      <c r="F141" s="145" t="s">
        <v>1401</v>
      </c>
    </row>
    <row r="142" spans="1:6">
      <c r="A142" s="143">
        <v>14950000</v>
      </c>
      <c r="B142" s="143">
        <v>14843000</v>
      </c>
      <c r="C142" s="143">
        <v>15015000</v>
      </c>
      <c r="D142" s="143">
        <v>14925000</v>
      </c>
      <c r="E142" s="144">
        <v>43111</v>
      </c>
      <c r="F142" s="145" t="s">
        <v>1402</v>
      </c>
    </row>
    <row r="143" spans="1:6">
      <c r="A143" s="143">
        <v>14725000</v>
      </c>
      <c r="B143" s="143">
        <v>14700000</v>
      </c>
      <c r="C143" s="143">
        <v>14965000</v>
      </c>
      <c r="D143" s="143">
        <v>14945000</v>
      </c>
      <c r="E143" s="144">
        <v>43110</v>
      </c>
      <c r="F143" s="145" t="s">
        <v>1403</v>
      </c>
    </row>
    <row r="144" spans="1:6">
      <c r="A144" s="143">
        <v>14703000</v>
      </c>
      <c r="B144" s="143">
        <v>14643000</v>
      </c>
      <c r="C144" s="143">
        <v>14715000</v>
      </c>
      <c r="D144" s="143">
        <v>14700000</v>
      </c>
      <c r="E144" s="144">
        <v>43109</v>
      </c>
      <c r="F144" s="145" t="s">
        <v>1404</v>
      </c>
    </row>
    <row r="145" spans="1:6">
      <c r="A145" s="143">
        <v>14675000</v>
      </c>
      <c r="B145" s="143">
        <v>14640000</v>
      </c>
      <c r="C145" s="143">
        <v>14775000</v>
      </c>
      <c r="D145" s="143">
        <v>14683000</v>
      </c>
      <c r="E145" s="144">
        <v>43108</v>
      </c>
      <c r="F145" s="145" t="s">
        <v>1411</v>
      </c>
    </row>
    <row r="146" spans="1:6">
      <c r="A146" s="143">
        <v>14700000</v>
      </c>
      <c r="B146" s="143">
        <v>14620000</v>
      </c>
      <c r="C146" s="143">
        <v>14735000</v>
      </c>
      <c r="D146" s="143">
        <v>14700000</v>
      </c>
      <c r="E146" s="144">
        <v>43107</v>
      </c>
      <c r="F146" s="145" t="s">
        <v>1412</v>
      </c>
    </row>
    <row r="147" spans="1:6">
      <c r="A147" s="143">
        <v>14635000</v>
      </c>
      <c r="B147" s="143">
        <v>14575000</v>
      </c>
      <c r="C147" s="143">
        <v>14785000</v>
      </c>
      <c r="D147" s="143">
        <v>14725000</v>
      </c>
      <c r="E147" s="144">
        <v>43106</v>
      </c>
      <c r="F147" s="145" t="s">
        <v>1413</v>
      </c>
    </row>
    <row r="148" spans="1:6">
      <c r="A148" s="143">
        <v>15015000</v>
      </c>
      <c r="B148" s="143">
        <v>14560000</v>
      </c>
      <c r="C148" s="143">
        <v>15025000</v>
      </c>
      <c r="D148" s="143">
        <v>14655000</v>
      </c>
      <c r="E148" s="144">
        <v>43104</v>
      </c>
      <c r="F148" s="145" t="s">
        <v>1414</v>
      </c>
    </row>
    <row r="149" spans="1:6">
      <c r="A149" s="143">
        <v>14992500</v>
      </c>
      <c r="B149" s="143">
        <v>14945000</v>
      </c>
      <c r="C149" s="143">
        <v>15120000</v>
      </c>
      <c r="D149" s="143">
        <v>15030000</v>
      </c>
      <c r="E149" s="144">
        <v>43103</v>
      </c>
      <c r="F149" s="145" t="s">
        <v>1415</v>
      </c>
    </row>
    <row r="150" spans="1:6">
      <c r="A150" s="143">
        <v>14855000</v>
      </c>
      <c r="B150" s="143">
        <v>14805000</v>
      </c>
      <c r="C150" s="143">
        <v>15030000</v>
      </c>
      <c r="D150" s="143">
        <v>14907500</v>
      </c>
      <c r="E150" s="144">
        <v>43102</v>
      </c>
      <c r="F150" s="145" t="s">
        <v>1416</v>
      </c>
    </row>
    <row r="151" spans="1:6">
      <c r="A151" s="143">
        <v>14555000</v>
      </c>
      <c r="B151" s="143">
        <v>14542500</v>
      </c>
      <c r="C151" s="143">
        <v>14975000</v>
      </c>
      <c r="D151" s="143">
        <v>14890000</v>
      </c>
      <c r="E151" s="144">
        <v>43101</v>
      </c>
      <c r="F151" s="145" t="s">
        <v>1417</v>
      </c>
    </row>
    <row r="152" spans="1:6">
      <c r="A152" s="143">
        <v>14474000</v>
      </c>
      <c r="B152" s="143">
        <v>14315000</v>
      </c>
      <c r="C152" s="143">
        <v>14650000</v>
      </c>
      <c r="D152" s="143">
        <v>14500000</v>
      </c>
      <c r="E152" s="144">
        <v>43100</v>
      </c>
      <c r="F152" s="145" t="s">
        <v>1418</v>
      </c>
    </row>
    <row r="153" spans="1:6">
      <c r="A153" s="143">
        <v>14213000</v>
      </c>
      <c r="B153" s="143">
        <v>14175000</v>
      </c>
      <c r="C153" s="143">
        <v>14469000</v>
      </c>
      <c r="D153" s="143">
        <v>14434000</v>
      </c>
      <c r="E153" s="144">
        <v>43099</v>
      </c>
      <c r="F153" s="145" t="s">
        <v>1419</v>
      </c>
    </row>
    <row r="154" spans="1:6">
      <c r="A154" s="143">
        <v>14125000</v>
      </c>
      <c r="B154" s="143">
        <v>14108000</v>
      </c>
      <c r="C154" s="143">
        <v>14161000</v>
      </c>
      <c r="D154" s="143">
        <v>14148000</v>
      </c>
      <c r="E154" s="144">
        <v>43097</v>
      </c>
      <c r="F154" s="145" t="s">
        <v>1420</v>
      </c>
    </row>
    <row r="155" spans="1:6">
      <c r="A155" s="143">
        <v>14078000</v>
      </c>
      <c r="B155" s="143">
        <v>14068000</v>
      </c>
      <c r="C155" s="143">
        <v>14153000</v>
      </c>
      <c r="D155" s="143">
        <v>14113000</v>
      </c>
      <c r="E155" s="144">
        <v>43096</v>
      </c>
      <c r="F155" s="145" t="s">
        <v>1421</v>
      </c>
    </row>
    <row r="156" spans="1:6">
      <c r="A156" s="143">
        <v>13972000</v>
      </c>
      <c r="B156" s="143">
        <v>13972000</v>
      </c>
      <c r="C156" s="143">
        <v>14048000</v>
      </c>
      <c r="D156" s="143">
        <v>14043000</v>
      </c>
      <c r="E156" s="144">
        <v>43095</v>
      </c>
      <c r="F156" s="145" t="s">
        <v>1422</v>
      </c>
    </row>
    <row r="157" spans="1:6">
      <c r="A157" s="143">
        <v>13953000</v>
      </c>
      <c r="B157" s="143">
        <v>13940000</v>
      </c>
      <c r="C157" s="143">
        <v>13969000</v>
      </c>
      <c r="D157" s="143">
        <v>13969000</v>
      </c>
      <c r="E157" s="144">
        <v>43094</v>
      </c>
      <c r="F157" s="145" t="s">
        <v>1423</v>
      </c>
    </row>
    <row r="158" spans="1:6">
      <c r="A158" s="143">
        <v>13962000</v>
      </c>
      <c r="B158" s="143">
        <v>13947000</v>
      </c>
      <c r="C158" s="143">
        <v>13990000</v>
      </c>
      <c r="D158" s="143">
        <v>13960000</v>
      </c>
      <c r="E158" s="144">
        <v>43093</v>
      </c>
      <c r="F158" s="145" t="s">
        <v>1424</v>
      </c>
    </row>
    <row r="159" spans="1:6">
      <c r="A159" s="143">
        <v>13950000</v>
      </c>
      <c r="B159" s="143">
        <v>13924000</v>
      </c>
      <c r="C159" s="143">
        <v>13990000</v>
      </c>
      <c r="D159" s="143">
        <v>13955000</v>
      </c>
      <c r="E159" s="144">
        <v>43092</v>
      </c>
      <c r="F159" s="145" t="s">
        <v>1425</v>
      </c>
    </row>
    <row r="160" spans="1:6">
      <c r="A160" s="143">
        <v>13905000</v>
      </c>
      <c r="B160" s="143">
        <v>13897000</v>
      </c>
      <c r="C160" s="143">
        <v>13955000</v>
      </c>
      <c r="D160" s="143">
        <v>13915000</v>
      </c>
      <c r="E160" s="144">
        <v>43090</v>
      </c>
      <c r="F160" s="145" t="s">
        <v>1426</v>
      </c>
    </row>
    <row r="161" spans="1:6">
      <c r="A161" s="143">
        <v>13915000</v>
      </c>
      <c r="B161" s="143">
        <v>13875000</v>
      </c>
      <c r="C161" s="143">
        <v>13945000</v>
      </c>
      <c r="D161" s="143">
        <v>13920000</v>
      </c>
      <c r="E161" s="144">
        <v>43089</v>
      </c>
      <c r="F161" s="145" t="s">
        <v>1427</v>
      </c>
    </row>
    <row r="162" spans="1:6">
      <c r="A162" s="143">
        <v>13942000</v>
      </c>
      <c r="B162" s="143">
        <v>13875000</v>
      </c>
      <c r="C162" s="143">
        <v>13974000</v>
      </c>
      <c r="D162" s="143">
        <v>13880000</v>
      </c>
      <c r="E162" s="144">
        <v>43088</v>
      </c>
      <c r="F162" s="145" t="s">
        <v>1428</v>
      </c>
    </row>
    <row r="163" spans="1:6">
      <c r="A163" s="143">
        <v>13850000</v>
      </c>
      <c r="B163" s="143">
        <v>13850000</v>
      </c>
      <c r="C163" s="143">
        <v>13967000</v>
      </c>
      <c r="D163" s="143">
        <v>13927000</v>
      </c>
      <c r="E163" s="144">
        <v>43087</v>
      </c>
      <c r="F163" s="145" t="s">
        <v>1429</v>
      </c>
    </row>
    <row r="164" spans="1:6">
      <c r="A164" s="143">
        <v>13982000</v>
      </c>
      <c r="B164" s="143">
        <v>13827000</v>
      </c>
      <c r="C164" s="143">
        <v>13990000</v>
      </c>
      <c r="D164" s="143">
        <v>13847000</v>
      </c>
      <c r="E164" s="144">
        <v>43086</v>
      </c>
      <c r="F164" s="145" t="s">
        <v>1430</v>
      </c>
    </row>
    <row r="165" spans="1:6">
      <c r="A165" s="143">
        <v>14122000</v>
      </c>
      <c r="B165" s="143">
        <v>13952000</v>
      </c>
      <c r="C165" s="143">
        <v>14137000</v>
      </c>
      <c r="D165" s="143">
        <v>13997000</v>
      </c>
      <c r="E165" s="144">
        <v>43085</v>
      </c>
      <c r="F165" s="145" t="s">
        <v>1431</v>
      </c>
    </row>
    <row r="166" spans="1:6">
      <c r="A166" s="143">
        <v>14155000</v>
      </c>
      <c r="B166" s="143">
        <v>14102000</v>
      </c>
      <c r="C166" s="143">
        <v>14170000</v>
      </c>
      <c r="D166" s="143">
        <v>14117000</v>
      </c>
      <c r="E166" s="144">
        <v>43083</v>
      </c>
      <c r="F166" s="145" t="s">
        <v>1432</v>
      </c>
    </row>
    <row r="167" spans="1:6">
      <c r="A167" s="143">
        <v>14129000</v>
      </c>
      <c r="B167" s="143">
        <v>14095000</v>
      </c>
      <c r="C167" s="143">
        <v>14150000</v>
      </c>
      <c r="D167" s="143">
        <v>14120000</v>
      </c>
      <c r="E167" s="144">
        <v>43082</v>
      </c>
      <c r="F167" s="145" t="s">
        <v>1433</v>
      </c>
    </row>
    <row r="168" spans="1:6">
      <c r="A168" s="143">
        <v>14117000</v>
      </c>
      <c r="B168" s="143">
        <v>14074000</v>
      </c>
      <c r="C168" s="143">
        <v>14177000</v>
      </c>
      <c r="D168" s="143">
        <v>14104000</v>
      </c>
      <c r="E168" s="144">
        <v>43081</v>
      </c>
      <c r="F168" s="145" t="s">
        <v>1434</v>
      </c>
    </row>
    <row r="169" spans="1:6">
      <c r="A169" s="143">
        <v>14095000</v>
      </c>
      <c r="B169" s="143">
        <v>14072000</v>
      </c>
      <c r="C169" s="143">
        <v>14195000</v>
      </c>
      <c r="D169" s="143">
        <v>14127000</v>
      </c>
      <c r="E169" s="144">
        <v>43080</v>
      </c>
      <c r="F169" s="145" t="s">
        <v>1435</v>
      </c>
    </row>
    <row r="170" spans="1:6">
      <c r="A170" s="143">
        <v>14180000</v>
      </c>
      <c r="B170" s="143">
        <v>14045000</v>
      </c>
      <c r="C170" s="143">
        <v>14250000</v>
      </c>
      <c r="D170" s="143">
        <v>14087000</v>
      </c>
      <c r="E170" s="144">
        <v>43079</v>
      </c>
      <c r="F170" s="145" t="s">
        <v>1436</v>
      </c>
    </row>
    <row r="171" spans="1:6">
      <c r="A171" s="143">
        <v>13960000</v>
      </c>
      <c r="B171" s="143">
        <v>13952000</v>
      </c>
      <c r="C171" s="143">
        <v>14205000</v>
      </c>
      <c r="D171" s="143">
        <v>14155000</v>
      </c>
      <c r="E171" s="144">
        <v>43078</v>
      </c>
      <c r="F171" s="145" t="s">
        <v>1437</v>
      </c>
    </row>
    <row r="172" spans="1:6">
      <c r="A172" s="143">
        <v>14170000</v>
      </c>
      <c r="B172" s="143">
        <v>14135000</v>
      </c>
      <c r="C172" s="143">
        <v>14195000</v>
      </c>
      <c r="D172" s="143">
        <v>14145000</v>
      </c>
      <c r="E172" s="144">
        <v>43076</v>
      </c>
      <c r="F172" s="145" t="s">
        <v>1438</v>
      </c>
    </row>
    <row r="173" spans="1:6">
      <c r="A173" s="143">
        <v>14145000</v>
      </c>
      <c r="B173" s="143">
        <v>14120000</v>
      </c>
      <c r="C173" s="143">
        <v>14185000</v>
      </c>
      <c r="D173" s="143">
        <v>14140000</v>
      </c>
      <c r="E173" s="144">
        <v>43075</v>
      </c>
      <c r="F173" s="145" t="s">
        <v>1439</v>
      </c>
    </row>
    <row r="174" spans="1:6">
      <c r="A174" s="143">
        <v>14358000</v>
      </c>
      <c r="B174" s="143">
        <v>14110000</v>
      </c>
      <c r="C174" s="143">
        <v>14430000</v>
      </c>
      <c r="D174" s="143">
        <v>14155000</v>
      </c>
      <c r="E174" s="144">
        <v>43074</v>
      </c>
      <c r="F174" s="145" t="s">
        <v>1440</v>
      </c>
    </row>
    <row r="175" spans="1:6">
      <c r="A175" s="143">
        <v>13920000</v>
      </c>
      <c r="B175" s="143">
        <v>13915000</v>
      </c>
      <c r="C175" s="143">
        <v>14268000</v>
      </c>
      <c r="D175" s="143">
        <v>14258000</v>
      </c>
      <c r="E175" s="144">
        <v>43073</v>
      </c>
      <c r="F175" s="145" t="s">
        <v>1441</v>
      </c>
    </row>
    <row r="176" spans="1:6">
      <c r="A176" s="143">
        <v>13948000</v>
      </c>
      <c r="B176" s="143">
        <v>13907000</v>
      </c>
      <c r="C176" s="143">
        <v>14040000</v>
      </c>
      <c r="D176" s="143">
        <v>13935000</v>
      </c>
      <c r="E176" s="144">
        <v>43072</v>
      </c>
      <c r="F176" s="145" t="s">
        <v>1442</v>
      </c>
    </row>
    <row r="177" spans="1:6">
      <c r="A177" s="143">
        <v>13805000</v>
      </c>
      <c r="B177" s="143">
        <v>13805000</v>
      </c>
      <c r="C177" s="143">
        <v>13938000</v>
      </c>
      <c r="D177" s="143">
        <v>13938000</v>
      </c>
      <c r="E177" s="144">
        <v>43071</v>
      </c>
      <c r="F177" s="145" t="s">
        <v>1443</v>
      </c>
    </row>
    <row r="178" spans="1:6">
      <c r="A178" s="143">
        <v>13804000</v>
      </c>
      <c r="B178" s="143">
        <v>13752000</v>
      </c>
      <c r="C178" s="143">
        <v>13870000</v>
      </c>
      <c r="D178" s="143">
        <v>13815000</v>
      </c>
      <c r="E178" s="144">
        <v>43069</v>
      </c>
      <c r="F178" s="145" t="s">
        <v>1444</v>
      </c>
    </row>
    <row r="179" spans="1:6">
      <c r="A179" s="143">
        <v>13568000</v>
      </c>
      <c r="B179" s="143">
        <v>13568000</v>
      </c>
      <c r="C179" s="143">
        <v>13774000</v>
      </c>
      <c r="D179" s="143">
        <v>13764000</v>
      </c>
      <c r="E179" s="144">
        <v>43068</v>
      </c>
      <c r="F179" s="145" t="s">
        <v>1445</v>
      </c>
    </row>
    <row r="180" spans="1:6">
      <c r="A180" s="143">
        <v>13588000</v>
      </c>
      <c r="B180" s="143">
        <v>13540000</v>
      </c>
      <c r="C180" s="143">
        <v>13605000</v>
      </c>
      <c r="D180" s="143">
        <v>13560000</v>
      </c>
      <c r="E180" s="144">
        <v>43067</v>
      </c>
      <c r="F180" s="145" t="s">
        <v>1446</v>
      </c>
    </row>
    <row r="181" spans="1:6">
      <c r="A181" s="143">
        <v>13660000</v>
      </c>
      <c r="B181" s="143">
        <v>13560000</v>
      </c>
      <c r="C181" s="143">
        <v>13670000</v>
      </c>
      <c r="D181" s="143">
        <v>13605000</v>
      </c>
      <c r="E181" s="144">
        <v>43066</v>
      </c>
      <c r="F181" s="145" t="s">
        <v>1447</v>
      </c>
    </row>
    <row r="182" spans="1:6">
      <c r="A182" s="143">
        <v>13657000</v>
      </c>
      <c r="B182" s="143">
        <v>13485000</v>
      </c>
      <c r="C182" s="143">
        <v>13680000</v>
      </c>
      <c r="D182" s="143">
        <v>13570000</v>
      </c>
      <c r="E182" s="144">
        <v>43065</v>
      </c>
      <c r="F182" s="145" t="s">
        <v>1448</v>
      </c>
    </row>
    <row r="183" spans="1:6">
      <c r="A183" s="143">
        <v>13818000</v>
      </c>
      <c r="B183" s="143">
        <v>13617000</v>
      </c>
      <c r="C183" s="143">
        <v>13977000</v>
      </c>
      <c r="D183" s="143">
        <v>13617000</v>
      </c>
      <c r="E183" s="144">
        <v>43064</v>
      </c>
      <c r="F183" s="145" t="s">
        <v>1449</v>
      </c>
    </row>
    <row r="184" spans="1:6">
      <c r="A184" s="143">
        <v>14130000</v>
      </c>
      <c r="B184" s="143">
        <v>13853000</v>
      </c>
      <c r="C184" s="143">
        <v>14248000</v>
      </c>
      <c r="D184" s="143">
        <v>13903000</v>
      </c>
      <c r="E184" s="144">
        <v>43062</v>
      </c>
      <c r="F184" s="145" t="s">
        <v>1450</v>
      </c>
    </row>
    <row r="185" spans="1:6">
      <c r="A185" s="143">
        <v>14506000</v>
      </c>
      <c r="B185" s="143">
        <v>14155000</v>
      </c>
      <c r="C185" s="143">
        <v>14536000</v>
      </c>
      <c r="D185" s="143">
        <v>14175000</v>
      </c>
      <c r="E185" s="144">
        <v>43061</v>
      </c>
      <c r="F185" s="145" t="s">
        <v>1451</v>
      </c>
    </row>
    <row r="186" spans="1:6">
      <c r="A186" s="143">
        <v>14285000</v>
      </c>
      <c r="B186" s="143">
        <v>14136000</v>
      </c>
      <c r="C186" s="143">
        <v>14484000</v>
      </c>
      <c r="D186" s="143">
        <v>14441000</v>
      </c>
      <c r="E186" s="144">
        <v>43060</v>
      </c>
      <c r="F186" s="145" t="s">
        <v>1452</v>
      </c>
    </row>
    <row r="187" spans="1:6">
      <c r="A187" s="143">
        <v>14140000</v>
      </c>
      <c r="B187" s="143">
        <v>14105000</v>
      </c>
      <c r="C187" s="143">
        <v>14435000</v>
      </c>
      <c r="D187" s="143">
        <v>14210000</v>
      </c>
      <c r="E187" s="144">
        <v>43059</v>
      </c>
      <c r="F187" s="145" t="s">
        <v>1453</v>
      </c>
    </row>
    <row r="188" spans="1:6">
      <c r="A188" s="143">
        <v>14160000</v>
      </c>
      <c r="B188" s="143">
        <v>14145000</v>
      </c>
      <c r="C188" s="143">
        <v>14195000</v>
      </c>
      <c r="D188" s="143">
        <v>14155000</v>
      </c>
      <c r="E188" s="144">
        <v>43058</v>
      </c>
      <c r="F188" s="145" t="s">
        <v>1454</v>
      </c>
    </row>
    <row r="189" spans="1:6">
      <c r="A189" s="143">
        <v>14016000</v>
      </c>
      <c r="B189" s="143">
        <v>13990000</v>
      </c>
      <c r="C189" s="143">
        <v>14180000</v>
      </c>
      <c r="D189" s="143">
        <v>14145000</v>
      </c>
      <c r="E189" s="144">
        <v>43057</v>
      </c>
      <c r="F189" s="145" t="s">
        <v>1455</v>
      </c>
    </row>
    <row r="190" spans="1:6">
      <c r="A190" s="143">
        <v>13899000</v>
      </c>
      <c r="B190" s="143">
        <v>13855000</v>
      </c>
      <c r="C190" s="143">
        <v>13900000</v>
      </c>
      <c r="D190" s="143">
        <v>13895000</v>
      </c>
      <c r="E190" s="144">
        <v>43055</v>
      </c>
      <c r="F190" s="145" t="s">
        <v>1456</v>
      </c>
    </row>
    <row r="191" spans="1:6">
      <c r="A191" s="143">
        <v>13940000</v>
      </c>
      <c r="B191" s="143">
        <v>13866000</v>
      </c>
      <c r="C191" s="143">
        <v>13940000</v>
      </c>
      <c r="D191" s="143">
        <v>13883000</v>
      </c>
      <c r="E191" s="144">
        <v>43054</v>
      </c>
      <c r="F191" s="145" t="s">
        <v>1457</v>
      </c>
    </row>
    <row r="192" spans="1:6">
      <c r="A192" s="143">
        <v>13940000</v>
      </c>
      <c r="B192" s="143">
        <v>13825000</v>
      </c>
      <c r="C192" s="143">
        <v>13975000</v>
      </c>
      <c r="D192" s="143">
        <v>13895000</v>
      </c>
      <c r="E192" s="144">
        <v>43053</v>
      </c>
      <c r="F192" s="145" t="s">
        <v>1458</v>
      </c>
    </row>
    <row r="193" spans="1:6">
      <c r="A193" s="143">
        <v>13705000</v>
      </c>
      <c r="B193" s="143">
        <v>13690000</v>
      </c>
      <c r="C193" s="143">
        <v>13990000</v>
      </c>
      <c r="D193" s="143">
        <v>13880000</v>
      </c>
      <c r="E193" s="144">
        <v>43052</v>
      </c>
      <c r="F193" s="145" t="s">
        <v>1459</v>
      </c>
    </row>
    <row r="194" spans="1:6">
      <c r="A194" s="143">
        <v>13487000</v>
      </c>
      <c r="B194" s="143">
        <v>13472000</v>
      </c>
      <c r="C194" s="143">
        <v>13760000</v>
      </c>
      <c r="D194" s="143">
        <v>13730000</v>
      </c>
      <c r="E194" s="144">
        <v>43051</v>
      </c>
      <c r="F194" s="145" t="s">
        <v>1460</v>
      </c>
    </row>
    <row r="195" spans="1:6">
      <c r="A195" s="143">
        <v>13564000</v>
      </c>
      <c r="B195" s="143">
        <v>13457000</v>
      </c>
      <c r="C195" s="143">
        <v>13635000</v>
      </c>
      <c r="D195" s="143">
        <v>13497000</v>
      </c>
      <c r="E195" s="144">
        <v>43050</v>
      </c>
      <c r="F195" s="145" t="s">
        <v>1461</v>
      </c>
    </row>
    <row r="196" spans="1:6">
      <c r="A196" s="143">
        <v>13494000</v>
      </c>
      <c r="B196" s="143">
        <v>13494000</v>
      </c>
      <c r="C196" s="143">
        <v>13594000</v>
      </c>
      <c r="D196" s="143">
        <v>13582000</v>
      </c>
      <c r="E196" s="144">
        <v>43048</v>
      </c>
      <c r="F196" s="145" t="s">
        <v>1462</v>
      </c>
    </row>
    <row r="197" spans="1:6">
      <c r="A197" s="143">
        <v>13405000</v>
      </c>
      <c r="B197" s="143">
        <v>13405000</v>
      </c>
      <c r="C197" s="143">
        <v>13510000</v>
      </c>
      <c r="D197" s="143">
        <v>13497000</v>
      </c>
      <c r="E197" s="144">
        <v>43047</v>
      </c>
      <c r="F197" s="145" t="s">
        <v>1463</v>
      </c>
    </row>
    <row r="198" spans="1:6">
      <c r="A198" s="143">
        <v>13450000</v>
      </c>
      <c r="B198" s="143">
        <v>13360000</v>
      </c>
      <c r="C198" s="143">
        <v>13482000</v>
      </c>
      <c r="D198" s="143">
        <v>13393000</v>
      </c>
      <c r="E198" s="144">
        <v>43046</v>
      </c>
      <c r="F198" s="145" t="s">
        <v>1464</v>
      </c>
    </row>
    <row r="199" spans="1:6">
      <c r="A199" s="143">
        <v>13292000</v>
      </c>
      <c r="B199" s="143">
        <v>13290000</v>
      </c>
      <c r="C199" s="143">
        <v>13445000</v>
      </c>
      <c r="D199" s="143">
        <v>13430000</v>
      </c>
      <c r="E199" s="144">
        <v>43045</v>
      </c>
      <c r="F199" s="145" t="s">
        <v>1465</v>
      </c>
    </row>
    <row r="200" spans="1:6">
      <c r="A200" s="143">
        <v>13182000</v>
      </c>
      <c r="B200" s="143">
        <v>13165000</v>
      </c>
      <c r="C200" s="143">
        <v>13317000</v>
      </c>
      <c r="D200" s="143">
        <v>13302000</v>
      </c>
      <c r="E200" s="144">
        <v>43044</v>
      </c>
      <c r="F200" s="145" t="s">
        <v>1466</v>
      </c>
    </row>
    <row r="201" spans="1:6">
      <c r="A201" s="143">
        <v>13155000</v>
      </c>
      <c r="B201" s="143">
        <v>13144000</v>
      </c>
      <c r="C201" s="143">
        <v>13192000</v>
      </c>
      <c r="D201" s="143">
        <v>13187000</v>
      </c>
      <c r="E201" s="144">
        <v>43043</v>
      </c>
      <c r="F201" s="145" t="s">
        <v>1467</v>
      </c>
    </row>
    <row r="202" spans="1:6">
      <c r="A202" s="143">
        <v>13170000</v>
      </c>
      <c r="B202" s="143">
        <v>13155000</v>
      </c>
      <c r="C202" s="143">
        <v>13215000</v>
      </c>
      <c r="D202" s="143">
        <v>13195000</v>
      </c>
      <c r="E202" s="144">
        <v>43041</v>
      </c>
      <c r="F202" s="145" t="s">
        <v>1468</v>
      </c>
    </row>
    <row r="203" spans="1:6">
      <c r="A203" s="143">
        <v>13141000</v>
      </c>
      <c r="B203" s="143">
        <v>13141000</v>
      </c>
      <c r="C203" s="143">
        <v>13197000</v>
      </c>
      <c r="D203" s="143">
        <v>13180000</v>
      </c>
      <c r="E203" s="144">
        <v>43040</v>
      </c>
      <c r="F203" s="145" t="s">
        <v>1469</v>
      </c>
    </row>
    <row r="204" spans="1:6">
      <c r="A204" s="143">
        <v>13135000</v>
      </c>
      <c r="B204" s="143">
        <v>13113000</v>
      </c>
      <c r="C204" s="143">
        <v>13160000</v>
      </c>
      <c r="D204" s="143">
        <v>13133000</v>
      </c>
      <c r="E204" s="144">
        <v>43039</v>
      </c>
      <c r="F204" s="145" t="s">
        <v>1470</v>
      </c>
    </row>
    <row r="205" spans="1:6">
      <c r="A205" s="143">
        <v>13168000</v>
      </c>
      <c r="B205" s="143">
        <v>13120000</v>
      </c>
      <c r="C205" s="143">
        <v>13180000</v>
      </c>
      <c r="D205" s="143">
        <v>13144000</v>
      </c>
      <c r="E205" s="144">
        <v>43038</v>
      </c>
      <c r="F205" s="145" t="s">
        <v>1471</v>
      </c>
    </row>
    <row r="206" spans="1:6">
      <c r="A206" s="143">
        <v>13186000</v>
      </c>
      <c r="B206" s="143">
        <v>13154000</v>
      </c>
      <c r="C206" s="143">
        <v>13220000</v>
      </c>
      <c r="D206" s="143">
        <v>13190000</v>
      </c>
      <c r="E206" s="144">
        <v>43037</v>
      </c>
      <c r="F206" s="145" t="s">
        <v>1472</v>
      </c>
    </row>
    <row r="207" spans="1:6">
      <c r="A207" s="143">
        <v>13056000</v>
      </c>
      <c r="B207" s="143">
        <v>13056000</v>
      </c>
      <c r="C207" s="143">
        <v>13189000</v>
      </c>
      <c r="D207" s="143">
        <v>13174000</v>
      </c>
      <c r="E207" s="144">
        <v>43036</v>
      </c>
      <c r="F207" s="145" t="s">
        <v>1473</v>
      </c>
    </row>
    <row r="208" spans="1:6">
      <c r="A208" s="143">
        <v>13090000</v>
      </c>
      <c r="B208" s="143">
        <v>13026000</v>
      </c>
      <c r="C208" s="143">
        <v>13107000</v>
      </c>
      <c r="D208" s="143">
        <v>13026000</v>
      </c>
      <c r="E208" s="144">
        <v>43034</v>
      </c>
      <c r="F208" s="145" t="s">
        <v>1474</v>
      </c>
    </row>
    <row r="209" spans="1:6">
      <c r="A209" s="143">
        <v>13127000</v>
      </c>
      <c r="B209" s="143">
        <v>13065000</v>
      </c>
      <c r="C209" s="143">
        <v>13127000</v>
      </c>
      <c r="D209" s="143">
        <v>13080000</v>
      </c>
      <c r="E209" s="144">
        <v>43033</v>
      </c>
      <c r="F209" s="145" t="s">
        <v>1475</v>
      </c>
    </row>
    <row r="210" spans="1:6">
      <c r="A210" s="143">
        <v>13076000</v>
      </c>
      <c r="B210" s="143">
        <v>13070000</v>
      </c>
      <c r="C210" s="143">
        <v>13130000</v>
      </c>
      <c r="D210" s="143">
        <v>13110000</v>
      </c>
      <c r="E210" s="144">
        <v>43032</v>
      </c>
      <c r="F210" s="145" t="s">
        <v>1476</v>
      </c>
    </row>
    <row r="211" spans="1:6">
      <c r="A211" s="143">
        <v>12947000</v>
      </c>
      <c r="B211" s="143">
        <v>12945000</v>
      </c>
      <c r="C211" s="143">
        <v>13066000</v>
      </c>
      <c r="D211" s="143">
        <v>13056000</v>
      </c>
      <c r="E211" s="144">
        <v>43031</v>
      </c>
      <c r="F211" s="145" t="s">
        <v>1477</v>
      </c>
    </row>
    <row r="212" spans="1:6">
      <c r="A212" s="143">
        <v>12944000</v>
      </c>
      <c r="B212" s="143">
        <v>12934000</v>
      </c>
      <c r="C212" s="143">
        <v>12970000</v>
      </c>
      <c r="D212" s="143">
        <v>12965000</v>
      </c>
      <c r="E212" s="144">
        <v>43030</v>
      </c>
      <c r="F212" s="145" t="s">
        <v>1478</v>
      </c>
    </row>
    <row r="213" spans="1:6">
      <c r="A213" s="143">
        <v>13000000</v>
      </c>
      <c r="B213" s="143">
        <v>12930000</v>
      </c>
      <c r="C213" s="143">
        <v>13010000</v>
      </c>
      <c r="D213" s="143">
        <v>12952000</v>
      </c>
      <c r="E213" s="144">
        <v>43029</v>
      </c>
      <c r="F213" s="145" t="s">
        <v>1479</v>
      </c>
    </row>
    <row r="214" spans="1:6">
      <c r="A214" s="143">
        <v>13080000</v>
      </c>
      <c r="B214" s="143">
        <v>13080000</v>
      </c>
      <c r="C214" s="143">
        <v>13114000</v>
      </c>
      <c r="D214" s="143">
        <v>13103000</v>
      </c>
      <c r="E214" s="144">
        <v>43027</v>
      </c>
      <c r="F214" s="145" t="s">
        <v>1480</v>
      </c>
    </row>
    <row r="215" spans="1:6">
      <c r="A215" s="143">
        <v>13099000</v>
      </c>
      <c r="B215" s="143">
        <v>13055000</v>
      </c>
      <c r="C215" s="143">
        <v>13125000</v>
      </c>
      <c r="D215" s="143">
        <v>13085000</v>
      </c>
      <c r="E215" s="144">
        <v>43026</v>
      </c>
      <c r="F215" s="145" t="s">
        <v>1481</v>
      </c>
    </row>
    <row r="216" spans="1:6">
      <c r="A216" s="143">
        <v>13118000</v>
      </c>
      <c r="B216" s="143">
        <v>13046000</v>
      </c>
      <c r="C216" s="143">
        <v>13118000</v>
      </c>
      <c r="D216" s="143">
        <v>13089000</v>
      </c>
      <c r="E216" s="144">
        <v>43025</v>
      </c>
      <c r="F216" s="145" t="s">
        <v>1482</v>
      </c>
    </row>
    <row r="217" spans="1:6">
      <c r="A217" s="143">
        <v>13147000</v>
      </c>
      <c r="B217" s="143">
        <v>13130000</v>
      </c>
      <c r="C217" s="143">
        <v>13190000</v>
      </c>
      <c r="D217" s="143">
        <v>13140000</v>
      </c>
      <c r="E217" s="144">
        <v>43024</v>
      </c>
      <c r="F217" s="145" t="s">
        <v>1483</v>
      </c>
    </row>
    <row r="218" spans="1:6">
      <c r="A218" s="143">
        <v>13134000</v>
      </c>
      <c r="B218" s="143">
        <v>13077000</v>
      </c>
      <c r="C218" s="143">
        <v>13190000</v>
      </c>
      <c r="D218" s="143">
        <v>13136000</v>
      </c>
      <c r="E218" s="144">
        <v>43023</v>
      </c>
      <c r="F218" s="145" t="s">
        <v>1484</v>
      </c>
    </row>
    <row r="219" spans="1:6">
      <c r="A219" s="143">
        <v>13145000</v>
      </c>
      <c r="B219" s="143">
        <v>13079000</v>
      </c>
      <c r="C219" s="143">
        <v>13145000</v>
      </c>
      <c r="D219" s="143">
        <v>13110000</v>
      </c>
      <c r="E219" s="144">
        <v>43022</v>
      </c>
      <c r="F219" s="145" t="s">
        <v>1485</v>
      </c>
    </row>
    <row r="220" spans="1:6">
      <c r="A220" s="143">
        <v>13122000</v>
      </c>
      <c r="B220" s="143">
        <v>13122000</v>
      </c>
      <c r="C220" s="143">
        <v>13235000</v>
      </c>
      <c r="D220" s="143">
        <v>13200000</v>
      </c>
      <c r="E220" s="144">
        <v>43020</v>
      </c>
      <c r="F220" s="145" t="s">
        <v>1486</v>
      </c>
    </row>
    <row r="221" spans="1:6">
      <c r="A221" s="143">
        <v>13050000</v>
      </c>
      <c r="B221" s="143">
        <v>13020000</v>
      </c>
      <c r="C221" s="143">
        <v>13155000</v>
      </c>
      <c r="D221" s="143">
        <v>13072000</v>
      </c>
      <c r="E221" s="144">
        <v>43019</v>
      </c>
      <c r="F221" s="145" t="s">
        <v>1487</v>
      </c>
    </row>
    <row r="222" spans="1:6">
      <c r="A222" s="143">
        <v>13055000</v>
      </c>
      <c r="B222" s="143">
        <v>13020000</v>
      </c>
      <c r="C222" s="143">
        <v>13160000</v>
      </c>
      <c r="D222" s="143">
        <v>13060000</v>
      </c>
      <c r="E222" s="144">
        <v>43018</v>
      </c>
      <c r="F222" s="145" t="s">
        <v>1488</v>
      </c>
    </row>
    <row r="223" spans="1:6">
      <c r="A223" s="143">
        <v>12940000</v>
      </c>
      <c r="B223" s="143">
        <v>12925000</v>
      </c>
      <c r="C223" s="143">
        <v>13205000</v>
      </c>
      <c r="D223" s="143">
        <v>13125000</v>
      </c>
      <c r="E223" s="144">
        <v>43017</v>
      </c>
      <c r="F223" s="145" t="s">
        <v>1489</v>
      </c>
    </row>
    <row r="224" spans="1:6">
      <c r="A224" s="143">
        <v>12883000</v>
      </c>
      <c r="B224" s="143">
        <v>12820000</v>
      </c>
      <c r="C224" s="143">
        <v>12990000</v>
      </c>
      <c r="D224" s="143">
        <v>12970000</v>
      </c>
      <c r="E224" s="144">
        <v>43016</v>
      </c>
      <c r="F224" s="145" t="s">
        <v>1490</v>
      </c>
    </row>
    <row r="225" spans="1:6">
      <c r="A225" s="143">
        <v>12560000</v>
      </c>
      <c r="B225" s="143">
        <v>12554000</v>
      </c>
      <c r="C225" s="143">
        <v>12910000</v>
      </c>
      <c r="D225" s="143">
        <v>12875000</v>
      </c>
      <c r="E225" s="144">
        <v>43015</v>
      </c>
      <c r="F225" s="145" t="s">
        <v>1491</v>
      </c>
    </row>
    <row r="226" spans="1:6">
      <c r="A226" s="143">
        <v>12535000</v>
      </c>
      <c r="B226" s="143">
        <v>12521000</v>
      </c>
      <c r="C226" s="143">
        <v>12582000</v>
      </c>
      <c r="D226" s="143">
        <v>12530000</v>
      </c>
      <c r="E226" s="144">
        <v>43013</v>
      </c>
      <c r="F226" s="145" t="s">
        <v>1492</v>
      </c>
    </row>
    <row r="227" spans="1:6">
      <c r="A227" s="143">
        <v>12473000</v>
      </c>
      <c r="B227" s="143">
        <v>12473000</v>
      </c>
      <c r="C227" s="143">
        <v>12560000</v>
      </c>
      <c r="D227" s="143">
        <v>12532000</v>
      </c>
      <c r="E227" s="144">
        <v>43012</v>
      </c>
      <c r="F227" s="145" t="s">
        <v>1493</v>
      </c>
    </row>
    <row r="228" spans="1:6">
      <c r="A228" s="143">
        <v>12431000</v>
      </c>
      <c r="B228" s="143">
        <v>12412000</v>
      </c>
      <c r="C228" s="143">
        <v>12496000</v>
      </c>
      <c r="D228" s="143">
        <v>12474000</v>
      </c>
      <c r="E228" s="144">
        <v>43011</v>
      </c>
      <c r="F228" s="145" t="s">
        <v>1494</v>
      </c>
    </row>
    <row r="229" spans="1:6">
      <c r="A229" s="143">
        <v>12431000</v>
      </c>
      <c r="B229" s="143">
        <v>12406000</v>
      </c>
      <c r="C229" s="143">
        <v>12451000</v>
      </c>
      <c r="D229" s="143">
        <v>12441000</v>
      </c>
      <c r="E229" s="144">
        <v>43010</v>
      </c>
      <c r="F229" s="145" t="s">
        <v>1495</v>
      </c>
    </row>
    <row r="230" spans="1:6">
      <c r="A230" s="143">
        <v>12446000</v>
      </c>
      <c r="B230" s="143">
        <v>12446000</v>
      </c>
      <c r="C230" s="143">
        <v>12446000</v>
      </c>
      <c r="D230" s="143">
        <v>12446000</v>
      </c>
      <c r="E230" s="144">
        <v>43008</v>
      </c>
      <c r="F230" s="145" t="s">
        <v>1496</v>
      </c>
    </row>
    <row r="231" spans="1:6">
      <c r="A231" s="143">
        <v>12446000</v>
      </c>
      <c r="B231" s="143">
        <v>12426000</v>
      </c>
      <c r="C231" s="143">
        <v>12471000</v>
      </c>
      <c r="D231" s="143">
        <v>12466000</v>
      </c>
      <c r="E231" s="144">
        <v>43006</v>
      </c>
      <c r="F231" s="145" t="s">
        <v>1497</v>
      </c>
    </row>
    <row r="232" spans="1:6">
      <c r="A232" s="143">
        <v>12437000</v>
      </c>
      <c r="B232" s="143">
        <v>12419000</v>
      </c>
      <c r="C232" s="143">
        <v>12471000</v>
      </c>
      <c r="D232" s="143">
        <v>12461000</v>
      </c>
      <c r="E232" s="144">
        <v>43005</v>
      </c>
      <c r="F232" s="145" t="s">
        <v>1498</v>
      </c>
    </row>
    <row r="233" spans="1:6">
      <c r="A233" s="143">
        <v>12471000</v>
      </c>
      <c r="B233" s="143">
        <v>12419000</v>
      </c>
      <c r="C233" s="143">
        <v>12489000</v>
      </c>
      <c r="D233" s="143">
        <v>12449000</v>
      </c>
      <c r="E233" s="144">
        <v>43004</v>
      </c>
      <c r="F233" s="145" t="s">
        <v>1499</v>
      </c>
    </row>
    <row r="234" spans="1:6">
      <c r="A234" s="143">
        <v>12395000</v>
      </c>
      <c r="B234" s="143">
        <v>12385000</v>
      </c>
      <c r="C234" s="143">
        <v>12494000</v>
      </c>
      <c r="D234" s="143">
        <v>12484000</v>
      </c>
      <c r="E234" s="144">
        <v>43003</v>
      </c>
      <c r="F234" s="145" t="s">
        <v>1500</v>
      </c>
    </row>
    <row r="235" spans="1:6">
      <c r="A235" s="143">
        <v>12380000</v>
      </c>
      <c r="B235" s="143">
        <v>12379000</v>
      </c>
      <c r="C235" s="143">
        <v>12423000</v>
      </c>
      <c r="D235" s="143">
        <v>12413000</v>
      </c>
      <c r="E235" s="144">
        <v>43002</v>
      </c>
      <c r="F235" s="145" t="s">
        <v>1501</v>
      </c>
    </row>
    <row r="236" spans="1:6">
      <c r="A236" s="143">
        <v>12356000</v>
      </c>
      <c r="B236" s="143">
        <v>12356000</v>
      </c>
      <c r="C236" s="143">
        <v>12405000</v>
      </c>
      <c r="D236" s="143">
        <v>12377000</v>
      </c>
      <c r="E236" s="144">
        <v>43001</v>
      </c>
      <c r="F236" s="145" t="s">
        <v>1502</v>
      </c>
    </row>
    <row r="237" spans="1:6">
      <c r="A237" s="143">
        <v>12403000</v>
      </c>
      <c r="B237" s="143">
        <v>12326000</v>
      </c>
      <c r="C237" s="143">
        <v>12403000</v>
      </c>
      <c r="D237" s="143">
        <v>12361000</v>
      </c>
      <c r="E237" s="144">
        <v>42999</v>
      </c>
      <c r="F237" s="145" t="s">
        <v>1503</v>
      </c>
    </row>
    <row r="238" spans="1:6">
      <c r="A238" s="143">
        <v>12456000</v>
      </c>
      <c r="B238" s="143">
        <v>12445000</v>
      </c>
      <c r="C238" s="143">
        <v>12488000</v>
      </c>
      <c r="D238" s="143">
        <v>12461000</v>
      </c>
      <c r="E238" s="144">
        <v>42998</v>
      </c>
      <c r="F238" s="145" t="s">
        <v>1504</v>
      </c>
    </row>
    <row r="239" spans="1:6">
      <c r="A239" s="143">
        <v>12420000</v>
      </c>
      <c r="B239" s="143">
        <v>12420000</v>
      </c>
      <c r="C239" s="143">
        <v>12475000</v>
      </c>
      <c r="D239" s="143">
        <v>12425000</v>
      </c>
      <c r="E239" s="144">
        <v>42997</v>
      </c>
      <c r="F239" s="145" t="s">
        <v>1505</v>
      </c>
    </row>
    <row r="240" spans="1:6">
      <c r="A240" s="143">
        <v>12438000</v>
      </c>
      <c r="B240" s="143">
        <v>12392000</v>
      </c>
      <c r="C240" s="143">
        <v>12438000</v>
      </c>
      <c r="D240" s="143">
        <v>12412000</v>
      </c>
      <c r="E240" s="144">
        <v>42996</v>
      </c>
      <c r="F240" s="145" t="s">
        <v>1506</v>
      </c>
    </row>
    <row r="241" spans="1:6">
      <c r="A241" s="143">
        <v>12473000</v>
      </c>
      <c r="B241" s="143">
        <v>12432000</v>
      </c>
      <c r="C241" s="143">
        <v>12514000</v>
      </c>
      <c r="D241" s="143">
        <v>12443000</v>
      </c>
      <c r="E241" s="144">
        <v>42995</v>
      </c>
      <c r="F241" s="145" t="s">
        <v>1507</v>
      </c>
    </row>
    <row r="242" spans="1:6">
      <c r="A242" s="143">
        <v>12537000</v>
      </c>
      <c r="B242" s="143">
        <v>12469000</v>
      </c>
      <c r="C242" s="143">
        <v>12540000</v>
      </c>
      <c r="D242" s="143">
        <v>12479000</v>
      </c>
      <c r="E242" s="144">
        <v>42994</v>
      </c>
      <c r="F242" s="145" t="s">
        <v>1508</v>
      </c>
    </row>
    <row r="243" spans="1:6">
      <c r="A243" s="143">
        <v>12575000</v>
      </c>
      <c r="B243" s="143">
        <v>12537000</v>
      </c>
      <c r="C243" s="143">
        <v>12599000</v>
      </c>
      <c r="D243" s="143">
        <v>12542000</v>
      </c>
      <c r="E243" s="144">
        <v>42992</v>
      </c>
      <c r="F243" s="145" t="s">
        <v>1509</v>
      </c>
    </row>
    <row r="244" spans="1:6">
      <c r="A244" s="143">
        <v>12699000</v>
      </c>
      <c r="B244" s="143">
        <v>12592000</v>
      </c>
      <c r="C244" s="143">
        <v>12753000</v>
      </c>
      <c r="D244" s="143">
        <v>12594000</v>
      </c>
      <c r="E244" s="144">
        <v>42991</v>
      </c>
      <c r="F244" s="145" t="s">
        <v>1510</v>
      </c>
    </row>
    <row r="245" spans="1:6">
      <c r="A245" s="143">
        <v>12548000</v>
      </c>
      <c r="B245" s="143">
        <v>12548000</v>
      </c>
      <c r="C245" s="143">
        <v>12655000</v>
      </c>
      <c r="D245" s="143">
        <v>12628000</v>
      </c>
      <c r="E245" s="144">
        <v>42990</v>
      </c>
      <c r="F245" s="145" t="s">
        <v>1511</v>
      </c>
    </row>
    <row r="246" spans="1:6">
      <c r="A246" s="143">
        <v>12662000</v>
      </c>
      <c r="B246" s="143">
        <v>12562000</v>
      </c>
      <c r="C246" s="143">
        <v>12662000</v>
      </c>
      <c r="D246" s="143">
        <v>12572000</v>
      </c>
      <c r="E246" s="144">
        <v>42989</v>
      </c>
      <c r="F246" s="145" t="s">
        <v>1512</v>
      </c>
    </row>
    <row r="247" spans="1:6">
      <c r="A247" s="143">
        <v>12743000</v>
      </c>
      <c r="B247" s="143">
        <v>12667000</v>
      </c>
      <c r="C247" s="143">
        <v>12743000</v>
      </c>
      <c r="D247" s="143">
        <v>12682000</v>
      </c>
      <c r="E247" s="144">
        <v>42988</v>
      </c>
      <c r="F247" s="145" t="s">
        <v>1513</v>
      </c>
    </row>
    <row r="248" spans="1:6">
      <c r="A248" s="143">
        <v>12738000</v>
      </c>
      <c r="B248" s="143">
        <v>12725000</v>
      </c>
      <c r="C248" s="143">
        <v>12758000</v>
      </c>
      <c r="D248" s="143">
        <v>12744000</v>
      </c>
      <c r="E248" s="144">
        <v>42987</v>
      </c>
      <c r="F248" s="145" t="s">
        <v>1514</v>
      </c>
    </row>
    <row r="249" spans="1:6">
      <c r="A249" s="143">
        <v>12650000</v>
      </c>
      <c r="B249" s="143">
        <v>12650000</v>
      </c>
      <c r="C249" s="143">
        <v>12738000</v>
      </c>
      <c r="D249" s="143">
        <v>12728000</v>
      </c>
      <c r="E249" s="144">
        <v>42985</v>
      </c>
      <c r="F249" s="145" t="s">
        <v>1515</v>
      </c>
    </row>
    <row r="250" spans="1:6">
      <c r="A250" s="143">
        <v>12576000</v>
      </c>
      <c r="B250" s="143">
        <v>12556000</v>
      </c>
      <c r="C250" s="143">
        <v>12710000</v>
      </c>
      <c r="D250" s="143">
        <v>12660000</v>
      </c>
      <c r="E250" s="144">
        <v>42984</v>
      </c>
      <c r="F250" s="145" t="s">
        <v>1516</v>
      </c>
    </row>
    <row r="251" spans="1:6">
      <c r="A251" s="143">
        <v>12564000</v>
      </c>
      <c r="B251" s="143">
        <v>12515000</v>
      </c>
      <c r="C251" s="143">
        <v>12589000</v>
      </c>
      <c r="D251" s="143">
        <v>12579000</v>
      </c>
      <c r="E251" s="144">
        <v>42983</v>
      </c>
      <c r="F251" s="145" t="s">
        <v>1517</v>
      </c>
    </row>
    <row r="252" spans="1:6">
      <c r="A252" s="143">
        <v>12784000</v>
      </c>
      <c r="B252" s="143">
        <v>12554000</v>
      </c>
      <c r="C252" s="143">
        <v>12784000</v>
      </c>
      <c r="D252" s="143">
        <v>12559000</v>
      </c>
      <c r="E252" s="144">
        <v>42982</v>
      </c>
      <c r="F252" s="145" t="s">
        <v>1518</v>
      </c>
    </row>
    <row r="253" spans="1:6">
      <c r="A253" s="143">
        <v>12547000</v>
      </c>
      <c r="B253" s="143">
        <v>12532000</v>
      </c>
      <c r="C253" s="143">
        <v>12761000</v>
      </c>
      <c r="D253" s="143">
        <v>12749000</v>
      </c>
      <c r="E253" s="144">
        <v>42981</v>
      </c>
      <c r="F253" s="145" t="s">
        <v>1519</v>
      </c>
    </row>
    <row r="254" spans="1:6">
      <c r="A254" s="143">
        <v>12349000</v>
      </c>
      <c r="B254" s="143">
        <v>12339000</v>
      </c>
      <c r="C254" s="143">
        <v>12568000</v>
      </c>
      <c r="D254" s="143">
        <v>12531000</v>
      </c>
      <c r="E254" s="144">
        <v>42980</v>
      </c>
      <c r="F254" s="145" t="s">
        <v>1520</v>
      </c>
    </row>
    <row r="255" spans="1:6">
      <c r="A255" s="143">
        <v>12212000</v>
      </c>
      <c r="B255" s="143">
        <v>12195000</v>
      </c>
      <c r="C255" s="143">
        <v>12274000</v>
      </c>
      <c r="D255" s="143">
        <v>12263000</v>
      </c>
      <c r="E255" s="144">
        <v>42978</v>
      </c>
      <c r="F255" s="145" t="s">
        <v>1521</v>
      </c>
    </row>
    <row r="256" spans="1:6">
      <c r="A256" s="143">
        <v>12251000</v>
      </c>
      <c r="B256" s="143">
        <v>12220000</v>
      </c>
      <c r="C256" s="143">
        <v>12270000</v>
      </c>
      <c r="D256" s="143">
        <v>12228000</v>
      </c>
      <c r="E256" s="144">
        <v>42977</v>
      </c>
      <c r="F256" s="145" t="s">
        <v>1522</v>
      </c>
    </row>
    <row r="257" spans="1:6">
      <c r="A257" s="143">
        <v>12265000</v>
      </c>
      <c r="B257" s="143">
        <v>12259000</v>
      </c>
      <c r="C257" s="143">
        <v>12324000</v>
      </c>
      <c r="D257" s="143">
        <v>12266000</v>
      </c>
      <c r="E257" s="144">
        <v>42976</v>
      </c>
      <c r="F257" s="145" t="s">
        <v>1523</v>
      </c>
    </row>
    <row r="258" spans="1:6">
      <c r="A258" s="143">
        <v>12220000</v>
      </c>
      <c r="B258" s="143">
        <v>12217000</v>
      </c>
      <c r="C258" s="143">
        <v>12260000</v>
      </c>
      <c r="D258" s="143">
        <v>12256000</v>
      </c>
      <c r="E258" s="144">
        <v>42975</v>
      </c>
      <c r="F258" s="145" t="s">
        <v>1524</v>
      </c>
    </row>
    <row r="259" spans="1:6">
      <c r="A259" s="143">
        <v>12174000</v>
      </c>
      <c r="B259" s="143">
        <v>12174000</v>
      </c>
      <c r="C259" s="143">
        <v>12231000</v>
      </c>
      <c r="D259" s="143">
        <v>12208000</v>
      </c>
      <c r="E259" s="144">
        <v>42974</v>
      </c>
      <c r="F259" s="145" t="s">
        <v>1525</v>
      </c>
    </row>
    <row r="260" spans="1:6">
      <c r="A260" s="143">
        <v>12125000</v>
      </c>
      <c r="B260" s="143">
        <v>12125000</v>
      </c>
      <c r="C260" s="143">
        <v>12174000</v>
      </c>
      <c r="D260" s="143">
        <v>12173000</v>
      </c>
      <c r="E260" s="144">
        <v>42973</v>
      </c>
      <c r="F260" s="145" t="s">
        <v>1526</v>
      </c>
    </row>
    <row r="261" spans="1:6">
      <c r="A261" s="143">
        <v>12116000</v>
      </c>
      <c r="B261" s="143">
        <v>12105000</v>
      </c>
      <c r="C261" s="143">
        <v>12131000</v>
      </c>
      <c r="D261" s="143">
        <v>12122000</v>
      </c>
      <c r="E261" s="144">
        <v>42971</v>
      </c>
      <c r="F261" s="145" t="s">
        <v>1527</v>
      </c>
    </row>
    <row r="262" spans="1:6">
      <c r="A262" s="143">
        <v>12102000</v>
      </c>
      <c r="B262" s="143">
        <v>12098000</v>
      </c>
      <c r="C262" s="143">
        <v>12124000</v>
      </c>
      <c r="D262" s="143">
        <v>12106000</v>
      </c>
      <c r="E262" s="144">
        <v>42970</v>
      </c>
      <c r="F262" s="145" t="s">
        <v>1528</v>
      </c>
    </row>
    <row r="263" spans="1:6">
      <c r="A263" s="143">
        <v>12136000</v>
      </c>
      <c r="B263" s="143">
        <v>12097000</v>
      </c>
      <c r="C263" s="143">
        <v>12136000</v>
      </c>
      <c r="D263" s="143">
        <v>12107000</v>
      </c>
      <c r="E263" s="144">
        <v>42969</v>
      </c>
      <c r="F263" s="145" t="s">
        <v>1529</v>
      </c>
    </row>
    <row r="264" spans="1:6">
      <c r="A264" s="143">
        <v>12072000</v>
      </c>
      <c r="B264" s="143">
        <v>12063000</v>
      </c>
      <c r="C264" s="143">
        <v>12141000</v>
      </c>
      <c r="D264" s="143">
        <v>12141000</v>
      </c>
      <c r="E264" s="144">
        <v>42968</v>
      </c>
      <c r="F264" s="145" t="s">
        <v>1530</v>
      </c>
    </row>
    <row r="265" spans="1:6">
      <c r="A265" s="143">
        <v>12089000</v>
      </c>
      <c r="B265" s="143">
        <v>12061000</v>
      </c>
      <c r="C265" s="143">
        <v>12098000</v>
      </c>
      <c r="D265" s="143">
        <v>12073000</v>
      </c>
      <c r="E265" s="144">
        <v>42967</v>
      </c>
      <c r="F265" s="145" t="s">
        <v>1531</v>
      </c>
    </row>
    <row r="266" spans="1:6">
      <c r="A266" s="143">
        <v>12108000</v>
      </c>
      <c r="B266" s="143">
        <v>12068000</v>
      </c>
      <c r="C266" s="143">
        <v>12119000</v>
      </c>
      <c r="D266" s="143">
        <v>12088000</v>
      </c>
      <c r="E266" s="144">
        <v>42966</v>
      </c>
      <c r="F266" s="145" t="s">
        <v>1532</v>
      </c>
    </row>
    <row r="267" spans="1:6">
      <c r="A267" s="143">
        <v>12141000</v>
      </c>
      <c r="B267" s="143">
        <v>12115000</v>
      </c>
      <c r="C267" s="143">
        <v>12153000</v>
      </c>
      <c r="D267" s="143">
        <v>12122000</v>
      </c>
      <c r="E267" s="144">
        <v>42964</v>
      </c>
      <c r="F267" s="145" t="s">
        <v>1533</v>
      </c>
    </row>
    <row r="268" spans="1:6">
      <c r="A268" s="143">
        <v>12122000</v>
      </c>
      <c r="B268" s="143">
        <v>12105000</v>
      </c>
      <c r="C268" s="143">
        <v>12136000</v>
      </c>
      <c r="D268" s="143">
        <v>12122000</v>
      </c>
      <c r="E268" s="144">
        <v>42963</v>
      </c>
      <c r="F268" s="145" t="s">
        <v>1534</v>
      </c>
    </row>
    <row r="269" spans="1:6">
      <c r="A269" s="143">
        <v>12144000</v>
      </c>
      <c r="B269" s="143">
        <v>12114000</v>
      </c>
      <c r="C269" s="143">
        <v>12147000</v>
      </c>
      <c r="D269" s="143">
        <v>12130000</v>
      </c>
      <c r="E269" s="144">
        <v>42962</v>
      </c>
      <c r="F269" s="145" t="s">
        <v>1535</v>
      </c>
    </row>
    <row r="270" spans="1:6">
      <c r="A270" s="143">
        <v>12214000</v>
      </c>
      <c r="B270" s="143">
        <v>12155000</v>
      </c>
      <c r="C270" s="143">
        <v>12216000</v>
      </c>
      <c r="D270" s="143">
        <v>12177000</v>
      </c>
      <c r="E270" s="144">
        <v>42961</v>
      </c>
      <c r="F270" s="145" t="s">
        <v>1536</v>
      </c>
    </row>
    <row r="271" spans="1:6">
      <c r="A271" s="143">
        <v>12237000</v>
      </c>
      <c r="B271" s="143">
        <v>12220500</v>
      </c>
      <c r="C271" s="143">
        <v>12240500</v>
      </c>
      <c r="D271" s="143">
        <v>12226000</v>
      </c>
      <c r="E271" s="144">
        <v>42960</v>
      </c>
      <c r="F271" s="145" t="s">
        <v>1537</v>
      </c>
    </row>
    <row r="272" spans="1:6">
      <c r="A272" s="143">
        <v>12260000</v>
      </c>
      <c r="B272" s="143">
        <v>12222000</v>
      </c>
      <c r="C272" s="143">
        <v>12261500</v>
      </c>
      <c r="D272" s="143">
        <v>12235500</v>
      </c>
      <c r="E272" s="144">
        <v>42959</v>
      </c>
      <c r="F272" s="145" t="s">
        <v>1538</v>
      </c>
    </row>
    <row r="273" spans="1:6">
      <c r="A273" s="143">
        <v>12215000</v>
      </c>
      <c r="B273" s="143">
        <v>12214000</v>
      </c>
      <c r="C273" s="143">
        <v>12225500</v>
      </c>
      <c r="D273" s="143">
        <v>12219000</v>
      </c>
      <c r="E273" s="144">
        <v>42957</v>
      </c>
      <c r="F273" s="145" t="s">
        <v>1539</v>
      </c>
    </row>
    <row r="274" spans="1:6">
      <c r="A274" s="143">
        <v>12212500</v>
      </c>
      <c r="B274" s="143">
        <v>12191000</v>
      </c>
      <c r="C274" s="143">
        <v>12232000</v>
      </c>
      <c r="D274" s="143">
        <v>12199000</v>
      </c>
      <c r="E274" s="144">
        <v>42956</v>
      </c>
      <c r="F274" s="145" t="s">
        <v>1540</v>
      </c>
    </row>
    <row r="275" spans="1:6">
      <c r="A275" s="143">
        <v>12179000</v>
      </c>
      <c r="B275" s="143">
        <v>12156000</v>
      </c>
      <c r="C275" s="143">
        <v>12224500</v>
      </c>
      <c r="D275" s="143">
        <v>12204500</v>
      </c>
      <c r="E275" s="144">
        <v>42955</v>
      </c>
      <c r="F275" s="145" t="s">
        <v>1541</v>
      </c>
    </row>
    <row r="276" spans="1:6">
      <c r="A276" s="143">
        <v>12146500</v>
      </c>
      <c r="B276" s="143">
        <v>12119500</v>
      </c>
      <c r="C276" s="143">
        <v>12188500</v>
      </c>
      <c r="D276" s="143">
        <v>12182500</v>
      </c>
      <c r="E276" s="144">
        <v>42954</v>
      </c>
      <c r="F276" s="145" t="s">
        <v>1542</v>
      </c>
    </row>
    <row r="277" spans="1:6">
      <c r="A277" s="143">
        <v>12181000</v>
      </c>
      <c r="B277" s="143">
        <v>12144500</v>
      </c>
      <c r="C277" s="143">
        <v>12191500</v>
      </c>
      <c r="D277" s="143">
        <v>12147500</v>
      </c>
      <c r="E277" s="144">
        <v>42953</v>
      </c>
      <c r="F277" s="145" t="s">
        <v>1543</v>
      </c>
    </row>
    <row r="278" spans="1:6">
      <c r="A278" s="143">
        <v>12185500</v>
      </c>
      <c r="B278" s="143">
        <v>12179000</v>
      </c>
      <c r="C278" s="143">
        <v>12188000</v>
      </c>
      <c r="D278" s="143">
        <v>12181500</v>
      </c>
      <c r="E278" s="144">
        <v>42952</v>
      </c>
      <c r="F278" s="145" t="s">
        <v>1544</v>
      </c>
    </row>
    <row r="279" spans="1:6">
      <c r="A279" s="143">
        <v>12193500</v>
      </c>
      <c r="B279" s="143">
        <v>12177000</v>
      </c>
      <c r="C279" s="143">
        <v>12201000</v>
      </c>
      <c r="D279" s="143">
        <v>12196500</v>
      </c>
      <c r="E279" s="144">
        <v>42950</v>
      </c>
      <c r="F279" s="145" t="s">
        <v>1545</v>
      </c>
    </row>
    <row r="280" spans="1:6">
      <c r="A280" s="143">
        <v>12170000</v>
      </c>
      <c r="B280" s="143">
        <v>12163000</v>
      </c>
      <c r="C280" s="143">
        <v>12210000</v>
      </c>
      <c r="D280" s="143">
        <v>12203500</v>
      </c>
      <c r="E280" s="144">
        <v>42949</v>
      </c>
      <c r="F280" s="145" t="s">
        <v>1546</v>
      </c>
    </row>
    <row r="281" spans="1:6">
      <c r="A281" s="143">
        <v>12170500</v>
      </c>
      <c r="B281" s="143">
        <v>12166000</v>
      </c>
      <c r="C281" s="143">
        <v>12188500</v>
      </c>
      <c r="D281" s="143">
        <v>12177500</v>
      </c>
      <c r="E281" s="144">
        <v>42948</v>
      </c>
      <c r="F281" s="145" t="s">
        <v>1547</v>
      </c>
    </row>
    <row r="282" spans="1:6">
      <c r="A282" s="143">
        <v>12192500</v>
      </c>
      <c r="B282" s="143">
        <v>12150000</v>
      </c>
      <c r="C282" s="143">
        <v>12195500</v>
      </c>
      <c r="D282" s="143">
        <v>12168500</v>
      </c>
      <c r="E282" s="144">
        <v>42947</v>
      </c>
      <c r="F282" s="145" t="s">
        <v>1548</v>
      </c>
    </row>
    <row r="283" spans="1:6">
      <c r="A283" s="143">
        <v>12217000</v>
      </c>
      <c r="B283" s="143">
        <v>12188000</v>
      </c>
      <c r="C283" s="143">
        <v>12249500</v>
      </c>
      <c r="D283" s="143">
        <v>12193000</v>
      </c>
      <c r="E283" s="144">
        <v>42946</v>
      </c>
      <c r="F283" s="145" t="s">
        <v>1549</v>
      </c>
    </row>
    <row r="284" spans="1:6">
      <c r="A284" s="143">
        <v>12146500</v>
      </c>
      <c r="B284" s="143">
        <v>12145000</v>
      </c>
      <c r="C284" s="143">
        <v>12223000</v>
      </c>
      <c r="D284" s="143">
        <v>12215000</v>
      </c>
      <c r="E284" s="144">
        <v>42945</v>
      </c>
      <c r="F284" s="145" t="s">
        <v>1550</v>
      </c>
    </row>
    <row r="285" spans="1:6">
      <c r="A285" s="143">
        <v>12132500</v>
      </c>
      <c r="B285" s="143">
        <v>12124000</v>
      </c>
      <c r="C285" s="143">
        <v>12166500</v>
      </c>
      <c r="D285" s="143">
        <v>12128000</v>
      </c>
      <c r="E285" s="144">
        <v>42943</v>
      </c>
      <c r="F285" s="145" t="s">
        <v>1551</v>
      </c>
    </row>
    <row r="286" spans="1:6">
      <c r="A286" s="143">
        <v>12017000</v>
      </c>
      <c r="B286" s="143">
        <v>12017000</v>
      </c>
      <c r="C286" s="143">
        <v>12124500</v>
      </c>
      <c r="D286" s="143">
        <v>12117500</v>
      </c>
      <c r="E286" s="144">
        <v>42942</v>
      </c>
      <c r="F286" s="145" t="s">
        <v>1552</v>
      </c>
    </row>
    <row r="287" spans="1:6">
      <c r="A287" s="143">
        <v>12000000</v>
      </c>
      <c r="B287" s="143">
        <v>12000000</v>
      </c>
      <c r="C287" s="143">
        <v>12046000</v>
      </c>
      <c r="D287" s="143">
        <v>12025500</v>
      </c>
      <c r="E287" s="144">
        <v>42941</v>
      </c>
      <c r="F287" s="145" t="s">
        <v>1553</v>
      </c>
    </row>
    <row r="288" spans="1:6">
      <c r="A288" s="143">
        <v>12006000</v>
      </c>
      <c r="B288" s="143">
        <v>11973500</v>
      </c>
      <c r="C288" s="143">
        <v>12006000</v>
      </c>
      <c r="D288" s="143">
        <v>11993000</v>
      </c>
      <c r="E288" s="144">
        <v>42940</v>
      </c>
      <c r="F288" s="145" t="s">
        <v>1554</v>
      </c>
    </row>
    <row r="289" spans="1:6">
      <c r="A289" s="143">
        <v>12051500</v>
      </c>
      <c r="B289" s="143">
        <v>12018500</v>
      </c>
      <c r="C289" s="143">
        <v>12068500</v>
      </c>
      <c r="D289" s="143">
        <v>12023000</v>
      </c>
      <c r="E289" s="144">
        <v>42938</v>
      </c>
      <c r="F289" s="145" t="s">
        <v>1555</v>
      </c>
    </row>
    <row r="290" spans="1:6">
      <c r="A290" s="143">
        <v>12017000</v>
      </c>
      <c r="B290" s="143">
        <v>11993000</v>
      </c>
      <c r="C290" s="143">
        <v>12020000</v>
      </c>
      <c r="D290" s="143">
        <v>12007500</v>
      </c>
      <c r="E290" s="144">
        <v>42939</v>
      </c>
      <c r="F290" s="145" t="s">
        <v>1556</v>
      </c>
    </row>
    <row r="291" spans="1:6">
      <c r="A291" s="143">
        <v>12042000</v>
      </c>
      <c r="B291" s="143">
        <v>12038000</v>
      </c>
      <c r="C291" s="143">
        <v>12049000</v>
      </c>
      <c r="D291" s="143">
        <v>12046500</v>
      </c>
      <c r="E291" s="144">
        <v>42936</v>
      </c>
      <c r="F291" s="145" t="s">
        <v>1557</v>
      </c>
    </row>
    <row r="292" spans="1:6">
      <c r="A292" s="143">
        <v>12049500</v>
      </c>
      <c r="B292" s="143">
        <v>12038000</v>
      </c>
      <c r="C292" s="143">
        <v>12049500</v>
      </c>
      <c r="D292" s="143">
        <v>12045000</v>
      </c>
      <c r="E292" s="144">
        <v>42935</v>
      </c>
      <c r="F292" s="145" t="s">
        <v>1558</v>
      </c>
    </row>
    <row r="293" spans="1:6">
      <c r="A293" s="143">
        <v>12060000</v>
      </c>
      <c r="B293" s="143">
        <v>12034000</v>
      </c>
      <c r="C293" s="143">
        <v>12064000</v>
      </c>
      <c r="D293" s="143">
        <v>12050000</v>
      </c>
      <c r="E293" s="144">
        <v>42934</v>
      </c>
      <c r="F293" s="145" t="s">
        <v>1559</v>
      </c>
    </row>
    <row r="294" spans="1:6">
      <c r="A294" s="143">
        <v>12071000</v>
      </c>
      <c r="B294" s="143">
        <v>12057000</v>
      </c>
      <c r="C294" s="143">
        <v>12080500</v>
      </c>
      <c r="D294" s="143">
        <v>12060500</v>
      </c>
      <c r="E294" s="144">
        <v>42933</v>
      </c>
      <c r="F294" s="145" t="s">
        <v>1560</v>
      </c>
    </row>
    <row r="295" spans="1:6">
      <c r="A295" s="143">
        <v>12087500</v>
      </c>
      <c r="B295" s="143">
        <v>12058500</v>
      </c>
      <c r="C295" s="143">
        <v>12103500</v>
      </c>
      <c r="D295" s="143">
        <v>12072000</v>
      </c>
      <c r="E295" s="144">
        <v>42932</v>
      </c>
      <c r="F295" s="145" t="s">
        <v>1561</v>
      </c>
    </row>
    <row r="296" spans="1:6">
      <c r="A296" s="143">
        <v>12074500</v>
      </c>
      <c r="B296" s="143">
        <v>12074000</v>
      </c>
      <c r="C296" s="143">
        <v>12094000</v>
      </c>
      <c r="D296" s="143">
        <v>12086500</v>
      </c>
      <c r="E296" s="144">
        <v>42931</v>
      </c>
      <c r="F296" s="145" t="s">
        <v>1562</v>
      </c>
    </row>
    <row r="297" spans="1:6">
      <c r="A297" s="143">
        <v>12090000</v>
      </c>
      <c r="B297" s="143">
        <v>12062500</v>
      </c>
      <c r="C297" s="143">
        <v>12096500</v>
      </c>
      <c r="D297" s="143">
        <v>12067500</v>
      </c>
      <c r="E297" s="144">
        <v>42929</v>
      </c>
      <c r="F297" s="145" t="s">
        <v>1563</v>
      </c>
    </row>
    <row r="298" spans="1:6">
      <c r="A298" s="143">
        <v>12104500</v>
      </c>
      <c r="B298" s="143">
        <v>12090500</v>
      </c>
      <c r="C298" s="143">
        <v>12125000</v>
      </c>
      <c r="D298" s="143">
        <v>12095500</v>
      </c>
      <c r="E298" s="144">
        <v>42928</v>
      </c>
      <c r="F298" s="145" t="s">
        <v>1564</v>
      </c>
    </row>
    <row r="299" spans="1:6">
      <c r="A299" s="143">
        <v>12098500</v>
      </c>
      <c r="B299" s="143">
        <v>12090500</v>
      </c>
      <c r="C299" s="143">
        <v>12123500</v>
      </c>
      <c r="D299" s="143">
        <v>12106000</v>
      </c>
      <c r="E299" s="144">
        <v>42927</v>
      </c>
      <c r="F299" s="145" t="s">
        <v>1565</v>
      </c>
    </row>
    <row r="300" spans="1:6">
      <c r="A300" s="143">
        <v>12102500</v>
      </c>
      <c r="B300" s="143">
        <v>12091500</v>
      </c>
      <c r="C300" s="143">
        <v>12137000</v>
      </c>
      <c r="D300" s="143">
        <v>12108500</v>
      </c>
      <c r="E300" s="144">
        <v>42926</v>
      </c>
      <c r="F300" s="145" t="s">
        <v>1566</v>
      </c>
    </row>
    <row r="301" spans="1:6">
      <c r="A301" s="143">
        <v>12059500</v>
      </c>
      <c r="B301" s="143">
        <v>12046000</v>
      </c>
      <c r="C301" s="143">
        <v>12111000</v>
      </c>
      <c r="D301" s="143">
        <v>12107500</v>
      </c>
      <c r="E301" s="144">
        <v>42925</v>
      </c>
      <c r="F301" s="145" t="s">
        <v>1567</v>
      </c>
    </row>
    <row r="302" spans="1:6">
      <c r="A302" s="143">
        <v>12104500</v>
      </c>
      <c r="B302" s="143">
        <v>12062000</v>
      </c>
      <c r="C302" s="143">
        <v>12107000</v>
      </c>
      <c r="D302" s="143">
        <v>12064500</v>
      </c>
      <c r="E302" s="144">
        <v>42924</v>
      </c>
      <c r="F302" s="145" t="s">
        <v>1568</v>
      </c>
    </row>
    <row r="303" spans="1:6">
      <c r="A303" s="143">
        <v>12121000</v>
      </c>
      <c r="B303" s="143">
        <v>12111500</v>
      </c>
      <c r="C303" s="143">
        <v>12124000</v>
      </c>
      <c r="D303" s="143">
        <v>12119000</v>
      </c>
      <c r="E303" s="144">
        <v>42922</v>
      </c>
      <c r="F303" s="145" t="s">
        <v>1569</v>
      </c>
    </row>
    <row r="304" spans="1:6">
      <c r="A304" s="143">
        <v>12115000</v>
      </c>
      <c r="B304" s="143">
        <v>12109000</v>
      </c>
      <c r="C304" s="143">
        <v>12135500</v>
      </c>
      <c r="D304" s="143">
        <v>12122000</v>
      </c>
      <c r="E304" s="144">
        <v>42921</v>
      </c>
      <c r="F304" s="145" t="s">
        <v>1570</v>
      </c>
    </row>
    <row r="305" spans="1:6">
      <c r="A305" s="143">
        <v>12143000</v>
      </c>
      <c r="B305" s="143">
        <v>12109500</v>
      </c>
      <c r="C305" s="143">
        <v>12144000</v>
      </c>
      <c r="D305" s="143">
        <v>12119000</v>
      </c>
      <c r="E305" s="144">
        <v>42920</v>
      </c>
      <c r="F305" s="145" t="s">
        <v>1571</v>
      </c>
    </row>
    <row r="306" spans="1:6">
      <c r="A306" s="143">
        <v>12178000</v>
      </c>
      <c r="B306" s="143">
        <v>12139000</v>
      </c>
      <c r="C306" s="143">
        <v>12183000</v>
      </c>
      <c r="D306" s="143">
        <v>12142500</v>
      </c>
      <c r="E306" s="144">
        <v>42919</v>
      </c>
      <c r="F306" s="145" t="s">
        <v>1572</v>
      </c>
    </row>
    <row r="307" spans="1:6">
      <c r="A307" s="143">
        <v>12184500</v>
      </c>
      <c r="B307" s="143">
        <v>12179500</v>
      </c>
      <c r="C307" s="143">
        <v>12195500</v>
      </c>
      <c r="D307" s="143">
        <v>12185000</v>
      </c>
      <c r="E307" s="144">
        <v>42918</v>
      </c>
      <c r="F307" s="145" t="s">
        <v>1573</v>
      </c>
    </row>
    <row r="308" spans="1:6">
      <c r="A308" s="143">
        <v>12153500</v>
      </c>
      <c r="B308" s="143">
        <v>12151000</v>
      </c>
      <c r="C308" s="143">
        <v>12195000</v>
      </c>
      <c r="D308" s="143">
        <v>12181000</v>
      </c>
      <c r="E308" s="144">
        <v>42917</v>
      </c>
      <c r="F308" s="145" t="s">
        <v>1574</v>
      </c>
    </row>
    <row r="309" spans="1:6">
      <c r="A309" s="143">
        <v>12150000</v>
      </c>
      <c r="B309" s="143">
        <v>12148000</v>
      </c>
      <c r="C309" s="143">
        <v>12167500</v>
      </c>
      <c r="D309" s="143">
        <v>12159000</v>
      </c>
      <c r="E309" s="144">
        <v>42915</v>
      </c>
      <c r="F309" s="145" t="s">
        <v>1575</v>
      </c>
    </row>
    <row r="310" spans="1:6">
      <c r="A310" s="143">
        <v>12128500</v>
      </c>
      <c r="B310" s="143">
        <v>12121500</v>
      </c>
      <c r="C310" s="143">
        <v>12151000</v>
      </c>
      <c r="D310" s="143">
        <v>12148500</v>
      </c>
      <c r="E310" s="144">
        <v>42914</v>
      </c>
      <c r="F310" s="145" t="s">
        <v>1576</v>
      </c>
    </row>
    <row r="311" spans="1:6">
      <c r="A311" s="143">
        <v>12125000</v>
      </c>
      <c r="B311" s="143">
        <v>12125000</v>
      </c>
      <c r="C311" s="143">
        <v>12134000</v>
      </c>
      <c r="D311" s="143">
        <v>12130000</v>
      </c>
      <c r="E311" s="144">
        <v>42913</v>
      </c>
      <c r="F311" s="145" t="s">
        <v>1577</v>
      </c>
    </row>
    <row r="312" spans="1:6">
      <c r="A312" s="143">
        <v>12138500</v>
      </c>
      <c r="B312" s="143">
        <v>12122500</v>
      </c>
      <c r="C312" s="143">
        <v>12138500</v>
      </c>
      <c r="D312" s="143">
        <v>12125500</v>
      </c>
      <c r="E312" s="144">
        <v>42912</v>
      </c>
      <c r="F312" s="145" t="s">
        <v>1578</v>
      </c>
    </row>
    <row r="313" spans="1:6">
      <c r="A313" s="143">
        <v>12111000</v>
      </c>
      <c r="B313" s="143">
        <v>12095500</v>
      </c>
      <c r="C313" s="143">
        <v>12140500</v>
      </c>
      <c r="D313" s="143">
        <v>12138000</v>
      </c>
      <c r="E313" s="144">
        <v>42911</v>
      </c>
      <c r="F313" s="145" t="s">
        <v>1579</v>
      </c>
    </row>
    <row r="314" spans="1:6">
      <c r="A314" s="143">
        <v>12115500</v>
      </c>
      <c r="B314" s="143">
        <v>12106000</v>
      </c>
      <c r="C314" s="143">
        <v>12140000</v>
      </c>
      <c r="D314" s="143">
        <v>12109000</v>
      </c>
      <c r="E314" s="144">
        <v>42910</v>
      </c>
      <c r="F314" s="145" t="s">
        <v>1580</v>
      </c>
    </row>
    <row r="315" spans="1:6">
      <c r="A315" s="143">
        <v>12096500</v>
      </c>
      <c r="B315" s="143">
        <v>12096000</v>
      </c>
      <c r="C315" s="143">
        <v>12125500</v>
      </c>
      <c r="D315" s="143">
        <v>12117000</v>
      </c>
      <c r="E315" s="144">
        <v>42908</v>
      </c>
      <c r="F315" s="145" t="s">
        <v>1581</v>
      </c>
    </row>
    <row r="316" spans="1:6">
      <c r="A316" s="143">
        <v>12124500</v>
      </c>
      <c r="B316" s="143">
        <v>12075000</v>
      </c>
      <c r="C316" s="143">
        <v>12124500</v>
      </c>
      <c r="D316" s="143">
        <v>12089500</v>
      </c>
      <c r="E316" s="144">
        <v>42907</v>
      </c>
      <c r="F316" s="145" t="s">
        <v>1582</v>
      </c>
    </row>
    <row r="317" spans="1:6">
      <c r="A317" s="143">
        <v>12120500</v>
      </c>
      <c r="B317" s="143">
        <v>12094500</v>
      </c>
      <c r="C317" s="143">
        <v>12140000</v>
      </c>
      <c r="D317" s="143">
        <v>12119000</v>
      </c>
      <c r="E317" s="144">
        <v>42906</v>
      </c>
      <c r="F317" s="145" t="s">
        <v>1583</v>
      </c>
    </row>
    <row r="318" spans="1:6">
      <c r="A318" s="143">
        <v>12199000</v>
      </c>
      <c r="B318" s="143">
        <v>12116500</v>
      </c>
      <c r="C318" s="143">
        <v>12207000</v>
      </c>
      <c r="D318" s="143">
        <v>12118500</v>
      </c>
      <c r="E318" s="144">
        <v>42905</v>
      </c>
      <c r="F318" s="145" t="s">
        <v>1584</v>
      </c>
    </row>
    <row r="319" spans="1:6">
      <c r="A319" s="143">
        <v>12160500</v>
      </c>
      <c r="B319" s="143">
        <v>12152500</v>
      </c>
      <c r="C319" s="143">
        <v>12228000</v>
      </c>
      <c r="D319" s="143">
        <v>12195000</v>
      </c>
      <c r="E319" s="144">
        <v>42904</v>
      </c>
      <c r="F319" s="145" t="s">
        <v>1585</v>
      </c>
    </row>
    <row r="320" spans="1:6">
      <c r="A320" s="143">
        <v>12031500</v>
      </c>
      <c r="B320" s="143">
        <v>12029000</v>
      </c>
      <c r="C320" s="143">
        <v>12172000</v>
      </c>
      <c r="D320" s="143">
        <v>12164500</v>
      </c>
      <c r="E320" s="144">
        <v>42903</v>
      </c>
      <c r="F320" s="145" t="s">
        <v>1586</v>
      </c>
    </row>
    <row r="321" spans="1:6">
      <c r="A321" s="143">
        <v>12003000</v>
      </c>
      <c r="B321" s="143">
        <v>11990000</v>
      </c>
      <c r="C321" s="143">
        <v>12004500</v>
      </c>
      <c r="D321" s="143">
        <v>12000000</v>
      </c>
      <c r="E321" s="144">
        <v>42901</v>
      </c>
      <c r="F321" s="145" t="s">
        <v>1587</v>
      </c>
    </row>
    <row r="322" spans="1:6">
      <c r="A322" s="143">
        <v>12012000</v>
      </c>
      <c r="B322" s="143">
        <v>11998000</v>
      </c>
      <c r="C322" s="143">
        <v>12020000</v>
      </c>
      <c r="D322" s="143">
        <v>12014500</v>
      </c>
      <c r="E322" s="144">
        <v>42900</v>
      </c>
      <c r="F322" s="145" t="s">
        <v>1588</v>
      </c>
    </row>
    <row r="323" spans="1:6">
      <c r="A323" s="143">
        <v>11996000</v>
      </c>
      <c r="B323" s="143">
        <v>11976000</v>
      </c>
      <c r="C323" s="143">
        <v>12008000</v>
      </c>
      <c r="D323" s="143">
        <v>12008000</v>
      </c>
      <c r="E323" s="144">
        <v>42899</v>
      </c>
      <c r="F323" s="145" t="s">
        <v>1589</v>
      </c>
    </row>
    <row r="324" spans="1:6">
      <c r="A324" s="143">
        <v>11997000</v>
      </c>
      <c r="B324" s="143">
        <v>11983000</v>
      </c>
      <c r="C324" s="143">
        <v>12009000</v>
      </c>
      <c r="D324" s="143">
        <v>11990000</v>
      </c>
      <c r="E324" s="144">
        <v>42898</v>
      </c>
      <c r="F324" s="145" t="s">
        <v>1590</v>
      </c>
    </row>
    <row r="325" spans="1:6">
      <c r="A325" s="143">
        <v>11983000</v>
      </c>
      <c r="B325" s="143">
        <v>11981500</v>
      </c>
      <c r="C325" s="143">
        <v>12014500</v>
      </c>
      <c r="D325" s="143">
        <v>12000000</v>
      </c>
      <c r="E325" s="144">
        <v>42897</v>
      </c>
      <c r="F325" s="145" t="s">
        <v>1591</v>
      </c>
    </row>
    <row r="326" spans="1:6">
      <c r="A326" s="143">
        <v>12014000</v>
      </c>
      <c r="B326" s="143">
        <v>11972000</v>
      </c>
      <c r="C326" s="143">
        <v>12017500</v>
      </c>
      <c r="D326" s="143">
        <v>11984000</v>
      </c>
      <c r="E326" s="144">
        <v>42896</v>
      </c>
      <c r="F326" s="145" t="s">
        <v>1592</v>
      </c>
    </row>
    <row r="327" spans="1:6">
      <c r="A327" s="143">
        <v>12049500</v>
      </c>
      <c r="B327" s="143">
        <v>12024000</v>
      </c>
      <c r="C327" s="143">
        <v>12054500</v>
      </c>
      <c r="D327" s="143">
        <v>12029500</v>
      </c>
      <c r="E327" s="144">
        <v>42894</v>
      </c>
      <c r="F327" s="145" t="s">
        <v>1593</v>
      </c>
    </row>
    <row r="328" spans="1:6">
      <c r="A328" s="143">
        <v>12049000</v>
      </c>
      <c r="B328" s="143">
        <v>12047500</v>
      </c>
      <c r="C328" s="143">
        <v>12078500</v>
      </c>
      <c r="D328" s="143">
        <v>12052500</v>
      </c>
      <c r="E328" s="144">
        <v>42893</v>
      </c>
      <c r="F328" s="145" t="s">
        <v>1594</v>
      </c>
    </row>
    <row r="329" spans="1:6">
      <c r="A329" s="143">
        <v>12029500</v>
      </c>
      <c r="B329" s="143">
        <v>12029500</v>
      </c>
      <c r="C329" s="143">
        <v>12064500</v>
      </c>
      <c r="D329" s="143">
        <v>12051000</v>
      </c>
      <c r="E329" s="144">
        <v>42892</v>
      </c>
      <c r="F329" s="145" t="s">
        <v>1595</v>
      </c>
    </row>
    <row r="330" spans="1:6">
      <c r="A330" s="143">
        <v>12026500</v>
      </c>
      <c r="B330" s="143">
        <v>12009500</v>
      </c>
      <c r="C330" s="143">
        <v>12030500</v>
      </c>
      <c r="D330" s="143">
        <v>12017000</v>
      </c>
      <c r="E330" s="144">
        <v>42891</v>
      </c>
      <c r="F330" s="145" t="s">
        <v>1596</v>
      </c>
    </row>
    <row r="331" spans="1:6">
      <c r="A331" s="143">
        <v>12028000</v>
      </c>
      <c r="B331" s="143">
        <v>12025500</v>
      </c>
      <c r="C331" s="143">
        <v>12031000</v>
      </c>
      <c r="D331" s="143">
        <v>12028500</v>
      </c>
      <c r="E331" s="144">
        <v>42890</v>
      </c>
      <c r="F331" s="145" t="s">
        <v>1597</v>
      </c>
    </row>
    <row r="332" spans="1:6">
      <c r="A332" s="143">
        <v>12007000</v>
      </c>
      <c r="B332" s="143">
        <v>12007000</v>
      </c>
      <c r="C332" s="143">
        <v>12032000</v>
      </c>
      <c r="D332" s="143">
        <v>12027000</v>
      </c>
      <c r="E332" s="144">
        <v>42889</v>
      </c>
      <c r="F332" s="145" t="s">
        <v>1598</v>
      </c>
    </row>
    <row r="333" spans="1:6">
      <c r="A333" s="143">
        <v>11987500</v>
      </c>
      <c r="B333" s="143">
        <v>11983500</v>
      </c>
      <c r="C333" s="143">
        <v>12010500</v>
      </c>
      <c r="D333" s="143">
        <v>12004000</v>
      </c>
      <c r="E333" s="144">
        <v>42887</v>
      </c>
      <c r="F333" s="145" t="s">
        <v>1599</v>
      </c>
    </row>
    <row r="334" spans="1:6">
      <c r="A334" s="143">
        <v>11991000</v>
      </c>
      <c r="B334" s="143">
        <v>11968000</v>
      </c>
      <c r="C334" s="143">
        <v>11998000</v>
      </c>
      <c r="D334" s="143">
        <v>11990000</v>
      </c>
      <c r="E334" s="144">
        <v>42886</v>
      </c>
      <c r="F334" s="145" t="s">
        <v>1600</v>
      </c>
    </row>
    <row r="335" spans="1:6">
      <c r="A335" s="143">
        <v>12036500</v>
      </c>
      <c r="B335" s="143">
        <v>11988000</v>
      </c>
      <c r="C335" s="143">
        <v>12044500</v>
      </c>
      <c r="D335" s="143">
        <v>11996000</v>
      </c>
      <c r="E335" s="144">
        <v>42885</v>
      </c>
      <c r="F335" s="145" t="s">
        <v>1601</v>
      </c>
    </row>
    <row r="336" spans="1:6">
      <c r="A336" s="143">
        <v>12067500</v>
      </c>
      <c r="B336" s="143">
        <v>12043000</v>
      </c>
      <c r="C336" s="143">
        <v>12074500</v>
      </c>
      <c r="D336" s="143">
        <v>12045500</v>
      </c>
      <c r="E336" s="144">
        <v>42884</v>
      </c>
      <c r="F336" s="145" t="s">
        <v>1602</v>
      </c>
    </row>
    <row r="337" spans="1:6">
      <c r="A337" s="143">
        <v>12054000</v>
      </c>
      <c r="B337" s="143">
        <v>12043000</v>
      </c>
      <c r="C337" s="143">
        <v>12076500</v>
      </c>
      <c r="D337" s="143">
        <v>12065500</v>
      </c>
      <c r="E337" s="144">
        <v>42883</v>
      </c>
      <c r="F337" s="145" t="s">
        <v>1603</v>
      </c>
    </row>
    <row r="338" spans="1:6">
      <c r="A338" s="143">
        <v>12035000</v>
      </c>
      <c r="B338" s="143">
        <v>12026500</v>
      </c>
      <c r="C338" s="143">
        <v>12088500</v>
      </c>
      <c r="D338" s="143">
        <v>12055000</v>
      </c>
      <c r="E338" s="144">
        <v>42882</v>
      </c>
      <c r="F338" s="145" t="s">
        <v>1604</v>
      </c>
    </row>
    <row r="339" spans="1:6">
      <c r="A339" s="143">
        <v>11991000</v>
      </c>
      <c r="B339" s="143">
        <v>11991000</v>
      </c>
      <c r="C339" s="143">
        <v>12038000</v>
      </c>
      <c r="D339" s="143">
        <v>12029000</v>
      </c>
      <c r="E339" s="144">
        <v>42880</v>
      </c>
      <c r="F339" s="145" t="s">
        <v>1605</v>
      </c>
    </row>
    <row r="340" spans="1:6">
      <c r="A340" s="143">
        <v>12062000</v>
      </c>
      <c r="B340" s="143">
        <v>11975500</v>
      </c>
      <c r="C340" s="143">
        <v>12062000</v>
      </c>
      <c r="D340" s="143">
        <v>11984500</v>
      </c>
      <c r="E340" s="144">
        <v>42879</v>
      </c>
      <c r="F340" s="145" t="s">
        <v>1606</v>
      </c>
    </row>
    <row r="341" spans="1:6">
      <c r="A341" s="143">
        <v>12169500</v>
      </c>
      <c r="B341" s="143">
        <v>12148000</v>
      </c>
      <c r="C341" s="143">
        <v>12197500</v>
      </c>
      <c r="D341" s="143">
        <v>12151500</v>
      </c>
      <c r="E341" s="144">
        <v>42876</v>
      </c>
      <c r="F341" s="145" t="s">
        <v>1607</v>
      </c>
    </row>
    <row r="342" spans="1:6">
      <c r="A342" s="143">
        <v>12118500</v>
      </c>
      <c r="B342" s="143">
        <v>12058000</v>
      </c>
      <c r="C342" s="143">
        <v>12148500</v>
      </c>
      <c r="D342" s="143">
        <v>12059500</v>
      </c>
      <c r="E342" s="144">
        <v>42878</v>
      </c>
      <c r="F342" s="145" t="s">
        <v>1608</v>
      </c>
    </row>
    <row r="343" spans="1:6">
      <c r="A343" s="143">
        <v>12201000</v>
      </c>
      <c r="B343" s="143">
        <v>12160000</v>
      </c>
      <c r="C343" s="143">
        <v>12201000</v>
      </c>
      <c r="D343" s="143">
        <v>12167500</v>
      </c>
      <c r="E343" s="144">
        <v>42875</v>
      </c>
      <c r="F343" s="145" t="s">
        <v>1609</v>
      </c>
    </row>
    <row r="344" spans="1:6">
      <c r="A344" s="143">
        <v>12152500</v>
      </c>
      <c r="B344" s="143">
        <v>12085000</v>
      </c>
      <c r="C344" s="143">
        <v>12152500</v>
      </c>
      <c r="D344" s="143">
        <v>12115500</v>
      </c>
      <c r="E344" s="144">
        <v>42877</v>
      </c>
      <c r="F344" s="145" t="s">
        <v>1610</v>
      </c>
    </row>
    <row r="345" spans="1:6">
      <c r="A345" s="143">
        <v>12255500</v>
      </c>
      <c r="B345" s="143">
        <v>12201000</v>
      </c>
      <c r="C345" s="143">
        <v>12265000</v>
      </c>
      <c r="D345" s="143">
        <v>12211000</v>
      </c>
      <c r="E345" s="144">
        <v>42873</v>
      </c>
      <c r="F345" s="145" t="s">
        <v>1611</v>
      </c>
    </row>
    <row r="346" spans="1:6">
      <c r="A346" s="143">
        <v>12166500</v>
      </c>
      <c r="B346" s="143">
        <v>12166500</v>
      </c>
      <c r="C346" s="143">
        <v>12271500</v>
      </c>
      <c r="D346" s="143">
        <v>12256500</v>
      </c>
      <c r="E346" s="144">
        <v>42872</v>
      </c>
      <c r="F346" s="145" t="s">
        <v>1612</v>
      </c>
    </row>
    <row r="347" spans="1:6">
      <c r="A347" s="143">
        <v>12128000</v>
      </c>
      <c r="B347" s="143">
        <v>12101500</v>
      </c>
      <c r="C347" s="143">
        <v>12170500</v>
      </c>
      <c r="D347" s="143">
        <v>12150500</v>
      </c>
      <c r="E347" s="144">
        <v>42871</v>
      </c>
      <c r="F347" s="145" t="s">
        <v>1613</v>
      </c>
    </row>
    <row r="348" spans="1:6">
      <c r="A348" s="143">
        <v>12145500</v>
      </c>
      <c r="B348" s="143">
        <v>12115000</v>
      </c>
      <c r="C348" s="143">
        <v>12171500</v>
      </c>
      <c r="D348" s="143">
        <v>12122000</v>
      </c>
      <c r="E348" s="144">
        <v>42870</v>
      </c>
      <c r="F348" s="145" t="s">
        <v>1614</v>
      </c>
    </row>
    <row r="349" spans="1:6">
      <c r="A349" s="143">
        <v>12096500</v>
      </c>
      <c r="B349" s="143">
        <v>12091500</v>
      </c>
      <c r="C349" s="143">
        <v>12151000</v>
      </c>
      <c r="D349" s="143">
        <v>12140500</v>
      </c>
      <c r="E349" s="144">
        <v>42869</v>
      </c>
      <c r="F349" s="145" t="s">
        <v>1615</v>
      </c>
    </row>
    <row r="350" spans="1:6">
      <c r="A350" s="143">
        <v>12086000</v>
      </c>
      <c r="B350" s="143">
        <v>12060000</v>
      </c>
      <c r="C350" s="143">
        <v>12105000</v>
      </c>
      <c r="D350" s="143">
        <v>12093500</v>
      </c>
      <c r="E350" s="144">
        <v>42868</v>
      </c>
      <c r="F350" s="145" t="s">
        <v>1616</v>
      </c>
    </row>
    <row r="351" spans="1:6">
      <c r="A351" s="143">
        <v>12062500</v>
      </c>
      <c r="B351" s="143">
        <v>12061000</v>
      </c>
      <c r="C351" s="143">
        <v>12090000</v>
      </c>
      <c r="D351" s="143">
        <v>12083500</v>
      </c>
      <c r="E351" s="144">
        <v>42866</v>
      </c>
      <c r="F351" s="145" t="s">
        <v>1617</v>
      </c>
    </row>
    <row r="352" spans="1:6">
      <c r="A352" s="143">
        <v>12049000</v>
      </c>
      <c r="B352" s="143">
        <v>12041000</v>
      </c>
      <c r="C352" s="143">
        <v>12068000</v>
      </c>
      <c r="D352" s="143">
        <v>12060000</v>
      </c>
      <c r="E352" s="144">
        <v>42865</v>
      </c>
      <c r="F352" s="145" t="s">
        <v>1618</v>
      </c>
    </row>
    <row r="353" spans="1:6">
      <c r="A353" s="143">
        <v>12031000</v>
      </c>
      <c r="B353" s="143">
        <v>11996500</v>
      </c>
      <c r="C353" s="143">
        <v>12046500</v>
      </c>
      <c r="D353" s="143">
        <v>12033000</v>
      </c>
      <c r="E353" s="144">
        <v>42864</v>
      </c>
      <c r="F353" s="145" t="s">
        <v>1619</v>
      </c>
    </row>
    <row r="354" spans="1:6">
      <c r="A354" s="143">
        <v>11963500</v>
      </c>
      <c r="B354" s="143">
        <v>11957500</v>
      </c>
      <c r="C354" s="143">
        <v>12049500</v>
      </c>
      <c r="D354" s="143">
        <v>12032000</v>
      </c>
      <c r="E354" s="144">
        <v>42863</v>
      </c>
      <c r="F354" s="145" t="s">
        <v>1620</v>
      </c>
    </row>
    <row r="355" spans="1:6">
      <c r="A355" s="143">
        <v>11923000</v>
      </c>
      <c r="B355" s="143">
        <v>11866500</v>
      </c>
      <c r="C355" s="143">
        <v>11960500</v>
      </c>
      <c r="D355" s="143">
        <v>11956000</v>
      </c>
      <c r="E355" s="144">
        <v>42862</v>
      </c>
      <c r="F355" s="145" t="s">
        <v>1621</v>
      </c>
    </row>
    <row r="356" spans="1:6">
      <c r="A356" s="143">
        <v>12045000</v>
      </c>
      <c r="B356" s="143">
        <v>11950500</v>
      </c>
      <c r="C356" s="143">
        <v>12045000</v>
      </c>
      <c r="D356" s="143">
        <v>11958000</v>
      </c>
      <c r="E356" s="144">
        <v>42861</v>
      </c>
      <c r="F356" s="145" t="s">
        <v>1622</v>
      </c>
    </row>
    <row r="357" spans="1:6">
      <c r="A357" s="143">
        <v>12084000</v>
      </c>
      <c r="B357" s="143">
        <v>12058000</v>
      </c>
      <c r="C357" s="143">
        <v>12088000</v>
      </c>
      <c r="D357" s="143">
        <v>12080000</v>
      </c>
      <c r="E357" s="144">
        <v>42859</v>
      </c>
      <c r="F357" s="145" t="s">
        <v>1623</v>
      </c>
    </row>
    <row r="358" spans="1:6">
      <c r="A358" s="143">
        <v>12100000</v>
      </c>
      <c r="B358" s="143">
        <v>12086000</v>
      </c>
      <c r="C358" s="143">
        <v>12135000</v>
      </c>
      <c r="D358" s="143">
        <v>12113000</v>
      </c>
      <c r="E358" s="144">
        <v>42858</v>
      </c>
      <c r="F358" s="145" t="s">
        <v>1624</v>
      </c>
    </row>
    <row r="359" spans="1:6">
      <c r="A359" s="143">
        <v>12125000</v>
      </c>
      <c r="B359" s="143">
        <v>12084000</v>
      </c>
      <c r="C359" s="143">
        <v>12132000</v>
      </c>
      <c r="D359" s="143">
        <v>12092000</v>
      </c>
      <c r="E359" s="144">
        <v>42857</v>
      </c>
      <c r="F359" s="145" t="s">
        <v>1625</v>
      </c>
    </row>
    <row r="360" spans="1:6">
      <c r="A360" s="143">
        <v>12201000</v>
      </c>
      <c r="B360" s="143">
        <v>12132000</v>
      </c>
      <c r="C360" s="143">
        <v>12201000</v>
      </c>
      <c r="D360" s="143">
        <v>12134000</v>
      </c>
      <c r="E360" s="144">
        <v>42856</v>
      </c>
      <c r="F360" s="145" t="s">
        <v>1626</v>
      </c>
    </row>
    <row r="361" spans="1:6">
      <c r="A361" s="143">
        <v>12187500</v>
      </c>
      <c r="B361" s="143">
        <v>12187500</v>
      </c>
      <c r="C361" s="143">
        <v>12210500</v>
      </c>
      <c r="D361" s="143">
        <v>12202000</v>
      </c>
      <c r="E361" s="144">
        <v>42855</v>
      </c>
      <c r="F361" s="145" t="s">
        <v>1627</v>
      </c>
    </row>
    <row r="362" spans="1:6">
      <c r="A362" s="143">
        <v>12194000</v>
      </c>
      <c r="B362" s="143">
        <v>12159500</v>
      </c>
      <c r="C362" s="143">
        <v>12198000</v>
      </c>
      <c r="D362" s="143">
        <v>12188000</v>
      </c>
      <c r="E362" s="144">
        <v>42854</v>
      </c>
      <c r="F362" s="145" t="s">
        <v>1628</v>
      </c>
    </row>
    <row r="363" spans="1:6">
      <c r="A363" s="143">
        <v>12214500</v>
      </c>
      <c r="B363" s="143">
        <v>12199500</v>
      </c>
      <c r="C363" s="143">
        <v>12218000</v>
      </c>
      <c r="D363" s="143">
        <v>12204000</v>
      </c>
      <c r="E363" s="144">
        <v>42852</v>
      </c>
      <c r="F363" s="145" t="s">
        <v>1629</v>
      </c>
    </row>
    <row r="364" spans="1:6">
      <c r="A364" s="143">
        <v>12195500</v>
      </c>
      <c r="B364" s="143">
        <v>12188000</v>
      </c>
      <c r="C364" s="143">
        <v>12212500</v>
      </c>
      <c r="D364" s="143">
        <v>12199500</v>
      </c>
      <c r="E364" s="144">
        <v>42851</v>
      </c>
      <c r="F364" s="145" t="s">
        <v>1630</v>
      </c>
    </row>
    <row r="365" spans="1:6">
      <c r="A365" s="143">
        <v>12202500</v>
      </c>
      <c r="B365" s="143">
        <v>12192500</v>
      </c>
      <c r="C365" s="143">
        <v>12208500</v>
      </c>
      <c r="D365" s="143">
        <v>12196000</v>
      </c>
      <c r="E365" s="144">
        <v>42850</v>
      </c>
      <c r="F365" s="145" t="s">
        <v>1631</v>
      </c>
    </row>
    <row r="366" spans="1:6">
      <c r="A366" s="143">
        <v>12244000</v>
      </c>
      <c r="B366" s="143">
        <v>12185000</v>
      </c>
      <c r="C366" s="143">
        <v>12244000</v>
      </c>
      <c r="D366" s="143">
        <v>12203500</v>
      </c>
      <c r="E366" s="144">
        <v>42849</v>
      </c>
      <c r="F366" s="145" t="s">
        <v>1632</v>
      </c>
    </row>
    <row r="367" spans="1:6">
      <c r="A367" s="143">
        <v>12235000</v>
      </c>
      <c r="B367" s="143">
        <v>12221500</v>
      </c>
      <c r="C367" s="143">
        <v>12266000</v>
      </c>
      <c r="D367" s="143">
        <v>12250000</v>
      </c>
      <c r="E367" s="144">
        <v>42848</v>
      </c>
      <c r="F367" s="145" t="s">
        <v>1633</v>
      </c>
    </row>
    <row r="368" spans="1:6">
      <c r="A368" s="143">
        <v>12170500</v>
      </c>
      <c r="B368" s="143">
        <v>12165000</v>
      </c>
      <c r="C368" s="143">
        <v>12237500</v>
      </c>
      <c r="D368" s="143">
        <v>12230000</v>
      </c>
      <c r="E368" s="144">
        <v>42847</v>
      </c>
      <c r="F368" s="145" t="s">
        <v>1634</v>
      </c>
    </row>
    <row r="369" spans="1:6">
      <c r="A369" s="143">
        <v>12159000</v>
      </c>
      <c r="B369" s="143">
        <v>12141500</v>
      </c>
      <c r="C369" s="143">
        <v>12173500</v>
      </c>
      <c r="D369" s="143">
        <v>12170000</v>
      </c>
      <c r="E369" s="144">
        <v>42845</v>
      </c>
      <c r="F369" s="145" t="s">
        <v>1635</v>
      </c>
    </row>
    <row r="370" spans="1:6">
      <c r="A370" s="143">
        <v>12226000</v>
      </c>
      <c r="B370" s="143">
        <v>12162500</v>
      </c>
      <c r="C370" s="143">
        <v>12226000</v>
      </c>
      <c r="D370" s="143">
        <v>12167000</v>
      </c>
      <c r="E370" s="144">
        <v>42844</v>
      </c>
      <c r="F370" s="145" t="s">
        <v>1636</v>
      </c>
    </row>
    <row r="371" spans="1:6">
      <c r="A371" s="143">
        <v>12273500</v>
      </c>
      <c r="B371" s="143">
        <v>12190000</v>
      </c>
      <c r="C371" s="143">
        <v>12273500</v>
      </c>
      <c r="D371" s="143">
        <v>12221000</v>
      </c>
      <c r="E371" s="144">
        <v>42843</v>
      </c>
      <c r="F371" s="145" t="s">
        <v>1637</v>
      </c>
    </row>
    <row r="372" spans="1:6">
      <c r="A372" s="143">
        <v>12228500</v>
      </c>
      <c r="B372" s="143">
        <v>12196000</v>
      </c>
      <c r="C372" s="143">
        <v>12306000</v>
      </c>
      <c r="D372" s="143">
        <v>12279000</v>
      </c>
      <c r="E372" s="144">
        <v>42842</v>
      </c>
      <c r="F372" s="145" t="s">
        <v>1638</v>
      </c>
    </row>
    <row r="373" spans="1:6">
      <c r="A373" s="143">
        <v>12161000</v>
      </c>
      <c r="B373" s="143">
        <v>12149500</v>
      </c>
      <c r="C373" s="143">
        <v>12236000</v>
      </c>
      <c r="D373" s="143">
        <v>12226000</v>
      </c>
      <c r="E373" s="144">
        <v>42841</v>
      </c>
      <c r="F373" s="145" t="s">
        <v>1639</v>
      </c>
    </row>
    <row r="374" spans="1:6">
      <c r="A374" s="143">
        <v>12100500</v>
      </c>
      <c r="B374" s="143">
        <v>12097500</v>
      </c>
      <c r="C374" s="143">
        <v>12170000</v>
      </c>
      <c r="D374" s="143">
        <v>12164000</v>
      </c>
      <c r="E374" s="144">
        <v>42840</v>
      </c>
      <c r="F374" s="145" t="s">
        <v>1640</v>
      </c>
    </row>
    <row r="375" spans="1:6">
      <c r="A375" s="143">
        <v>12079000</v>
      </c>
      <c r="B375" s="143">
        <v>12066500</v>
      </c>
      <c r="C375" s="143">
        <v>12092500</v>
      </c>
      <c r="D375" s="143">
        <v>12073500</v>
      </c>
      <c r="E375" s="144">
        <v>42838</v>
      </c>
      <c r="F375" s="145" t="s">
        <v>1641</v>
      </c>
    </row>
    <row r="376" spans="1:6">
      <c r="A376" s="143">
        <v>12020000</v>
      </c>
      <c r="B376" s="143">
        <v>12015000</v>
      </c>
      <c r="C376" s="143">
        <v>12075000</v>
      </c>
      <c r="D376" s="143">
        <v>12061500</v>
      </c>
      <c r="E376" s="144">
        <v>42837</v>
      </c>
      <c r="F376" s="145" t="s">
        <v>1642</v>
      </c>
    </row>
    <row r="377" spans="1:6">
      <c r="A377" s="143">
        <v>11997500</v>
      </c>
      <c r="B377" s="143">
        <v>11997500</v>
      </c>
      <c r="C377" s="143">
        <v>12022500</v>
      </c>
      <c r="D377" s="143">
        <v>12012500</v>
      </c>
      <c r="E377" s="144">
        <v>42836</v>
      </c>
      <c r="F377" s="145" t="s">
        <v>1643</v>
      </c>
    </row>
    <row r="378" spans="1:6">
      <c r="A378" s="143">
        <v>12015000</v>
      </c>
      <c r="B378" s="143">
        <v>11987500</v>
      </c>
      <c r="C378" s="143">
        <v>12026500</v>
      </c>
      <c r="D378" s="143">
        <v>12000000</v>
      </c>
      <c r="E378" s="144">
        <v>42835</v>
      </c>
      <c r="F378" s="145" t="s">
        <v>1644</v>
      </c>
    </row>
    <row r="379" spans="1:6">
      <c r="A379" s="143">
        <v>12020000</v>
      </c>
      <c r="B379" s="143">
        <v>12009000</v>
      </c>
      <c r="C379" s="143">
        <v>12050000</v>
      </c>
      <c r="D379" s="143">
        <v>12014500</v>
      </c>
      <c r="E379" s="144">
        <v>42834</v>
      </c>
      <c r="F379" s="145" t="s">
        <v>1645</v>
      </c>
    </row>
    <row r="380" spans="1:6">
      <c r="A380" s="143">
        <v>12115000</v>
      </c>
      <c r="B380" s="143">
        <v>12005000</v>
      </c>
      <c r="C380" s="143">
        <v>12115000</v>
      </c>
      <c r="D380" s="143">
        <v>12025000</v>
      </c>
      <c r="E380" s="144">
        <v>42833</v>
      </c>
      <c r="F380" s="145" t="s">
        <v>1646</v>
      </c>
    </row>
    <row r="381" spans="1:6">
      <c r="A381" s="143">
        <v>12095000</v>
      </c>
      <c r="B381" s="143">
        <v>12080000</v>
      </c>
      <c r="C381" s="143">
        <v>12125000</v>
      </c>
      <c r="D381" s="143">
        <v>12095000</v>
      </c>
      <c r="E381" s="144">
        <v>42831</v>
      </c>
      <c r="F381" s="145" t="s">
        <v>1647</v>
      </c>
    </row>
    <row r="382" spans="1:6">
      <c r="A382" s="143">
        <v>12090000</v>
      </c>
      <c r="B382" s="143">
        <v>12010000</v>
      </c>
      <c r="C382" s="143">
        <v>12120000</v>
      </c>
      <c r="D382" s="143">
        <v>12100000</v>
      </c>
      <c r="E382" s="144">
        <v>42830</v>
      </c>
      <c r="F382" s="145" t="s">
        <v>1648</v>
      </c>
    </row>
    <row r="383" spans="1:6">
      <c r="A383" s="143">
        <v>12050000</v>
      </c>
      <c r="B383" s="143">
        <v>12040000</v>
      </c>
      <c r="C383" s="143">
        <v>12110000</v>
      </c>
      <c r="D383" s="143">
        <v>12085000</v>
      </c>
      <c r="E383" s="144">
        <v>42829</v>
      </c>
      <c r="F383" s="145" t="s">
        <v>1649</v>
      </c>
    </row>
    <row r="384" spans="1:6">
      <c r="A384" s="143">
        <v>12040000</v>
      </c>
      <c r="B384" s="143">
        <v>11985000</v>
      </c>
      <c r="C384" s="143">
        <v>12040000</v>
      </c>
      <c r="D384" s="143">
        <v>12040000</v>
      </c>
      <c r="E384" s="144">
        <v>42828</v>
      </c>
      <c r="F384" s="145" t="s">
        <v>1650</v>
      </c>
    </row>
    <row r="385" spans="1:6">
      <c r="A385" s="143">
        <v>12035000</v>
      </c>
      <c r="B385" s="143">
        <v>12035000</v>
      </c>
      <c r="C385" s="143">
        <v>12035000</v>
      </c>
      <c r="D385" s="143">
        <v>12035000</v>
      </c>
      <c r="E385" s="144">
        <v>42826</v>
      </c>
      <c r="F385" s="145" t="s">
        <v>1651</v>
      </c>
    </row>
    <row r="386" spans="1:6">
      <c r="A386" s="143">
        <v>12030000</v>
      </c>
      <c r="B386" s="143">
        <v>12015000</v>
      </c>
      <c r="C386" s="143">
        <v>12055000</v>
      </c>
      <c r="D386" s="143">
        <v>12045000</v>
      </c>
      <c r="E386" s="144">
        <v>42824</v>
      </c>
      <c r="F386" s="145" t="s">
        <v>1652</v>
      </c>
    </row>
    <row r="387" spans="1:6">
      <c r="A387" s="143">
        <v>12025000</v>
      </c>
      <c r="B387" s="143">
        <v>12020000</v>
      </c>
      <c r="C387" s="143">
        <v>12045000</v>
      </c>
      <c r="D387" s="143">
        <v>12045000</v>
      </c>
      <c r="E387" s="144">
        <v>42823</v>
      </c>
      <c r="F387" s="145" t="s">
        <v>1653</v>
      </c>
    </row>
    <row r="388" spans="1:6">
      <c r="A388" s="143">
        <v>12067000</v>
      </c>
      <c r="B388" s="143">
        <v>12065000</v>
      </c>
      <c r="C388" s="143">
        <v>12080000</v>
      </c>
      <c r="D388" s="143">
        <v>12077000</v>
      </c>
      <c r="E388" s="144">
        <v>42822</v>
      </c>
      <c r="F388" s="145" t="s">
        <v>1654</v>
      </c>
    </row>
    <row r="389" spans="1:6">
      <c r="A389" s="143">
        <v>12005000</v>
      </c>
      <c r="B389" s="143">
        <v>12005000</v>
      </c>
      <c r="C389" s="143">
        <v>12090000</v>
      </c>
      <c r="D389" s="143">
        <v>12052000</v>
      </c>
      <c r="E389" s="144">
        <v>42821</v>
      </c>
      <c r="F389" s="145" t="s">
        <v>1655</v>
      </c>
    </row>
    <row r="390" spans="1:6">
      <c r="A390" s="143">
        <v>12010000</v>
      </c>
      <c r="B390" s="143">
        <v>11965000</v>
      </c>
      <c r="C390" s="143">
        <v>12010000</v>
      </c>
      <c r="D390" s="143">
        <v>12010000</v>
      </c>
      <c r="E390" s="144">
        <v>42820</v>
      </c>
      <c r="F390" s="145" t="s">
        <v>1656</v>
      </c>
    </row>
    <row r="391" spans="1:6">
      <c r="A391" s="143">
        <v>12008000</v>
      </c>
      <c r="B391" s="143">
        <v>11993000</v>
      </c>
      <c r="C391" s="143">
        <v>12008000</v>
      </c>
      <c r="D391" s="143">
        <v>12008000</v>
      </c>
      <c r="E391" s="144">
        <v>42815</v>
      </c>
      <c r="F391" s="145" t="s">
        <v>1657</v>
      </c>
    </row>
    <row r="392" spans="1:6">
      <c r="A392" s="143">
        <v>11967000</v>
      </c>
      <c r="B392" s="143">
        <v>11925000</v>
      </c>
      <c r="C392" s="143">
        <v>11973000</v>
      </c>
      <c r="D392" s="143">
        <v>11968000</v>
      </c>
      <c r="E392" s="144">
        <v>42812</v>
      </c>
      <c r="F392" s="145" t="s">
        <v>1658</v>
      </c>
    </row>
    <row r="393" spans="1:6">
      <c r="A393" s="143">
        <v>11925000</v>
      </c>
      <c r="B393" s="143">
        <v>11925000</v>
      </c>
      <c r="C393" s="143">
        <v>11982000</v>
      </c>
      <c r="D393" s="143">
        <v>11952000</v>
      </c>
      <c r="E393" s="144">
        <v>42810</v>
      </c>
      <c r="F393" s="145" t="s">
        <v>1659</v>
      </c>
    </row>
    <row r="394" spans="1:6">
      <c r="A394" s="143">
        <v>11890000</v>
      </c>
      <c r="B394" s="143">
        <v>11835000</v>
      </c>
      <c r="C394" s="143">
        <v>11910000</v>
      </c>
      <c r="D394" s="143">
        <v>11885000</v>
      </c>
      <c r="E394" s="144">
        <v>42809</v>
      </c>
      <c r="F394" s="145" t="s">
        <v>1660</v>
      </c>
    </row>
    <row r="395" spans="1:6">
      <c r="A395" s="143">
        <v>11973000</v>
      </c>
      <c r="B395" s="143">
        <v>11870000</v>
      </c>
      <c r="C395" s="143">
        <v>12233000</v>
      </c>
      <c r="D395" s="143">
        <v>11880000</v>
      </c>
      <c r="E395" s="144">
        <v>42808</v>
      </c>
      <c r="F395" s="145" t="s">
        <v>1661</v>
      </c>
    </row>
    <row r="396" spans="1:6">
      <c r="A396" s="143">
        <v>12050000</v>
      </c>
      <c r="B396" s="143">
        <v>11908000</v>
      </c>
      <c r="C396" s="143">
        <v>12213000</v>
      </c>
      <c r="D396" s="143">
        <v>11983000</v>
      </c>
      <c r="E396" s="144">
        <v>42807</v>
      </c>
      <c r="F396" s="145" t="s">
        <v>1662</v>
      </c>
    </row>
    <row r="397" spans="1:6">
      <c r="A397" s="143">
        <v>11885000</v>
      </c>
      <c r="B397" s="143">
        <v>11875000</v>
      </c>
      <c r="C397" s="143">
        <v>12108000</v>
      </c>
      <c r="D397" s="143">
        <v>12100000</v>
      </c>
      <c r="E397" s="144">
        <v>42806</v>
      </c>
      <c r="F397" s="145" t="s">
        <v>1663</v>
      </c>
    </row>
    <row r="398" spans="1:6">
      <c r="A398" s="143">
        <v>11935000</v>
      </c>
      <c r="B398" s="143">
        <v>11856000</v>
      </c>
      <c r="C398" s="143">
        <v>11950000</v>
      </c>
      <c r="D398" s="143">
        <v>11891000</v>
      </c>
      <c r="E398" s="144">
        <v>42805</v>
      </c>
      <c r="F398" s="145" t="s">
        <v>1664</v>
      </c>
    </row>
    <row r="399" spans="1:6">
      <c r="A399" s="143">
        <v>11898000</v>
      </c>
      <c r="B399" s="143">
        <v>11865000</v>
      </c>
      <c r="C399" s="143">
        <v>11965000</v>
      </c>
      <c r="D399" s="143">
        <v>11945000</v>
      </c>
      <c r="E399" s="144">
        <v>42803</v>
      </c>
      <c r="F399" s="145" t="s">
        <v>1665</v>
      </c>
    </row>
    <row r="400" spans="1:6">
      <c r="A400" s="143">
        <v>11990000</v>
      </c>
      <c r="B400" s="143">
        <v>11838000</v>
      </c>
      <c r="C400" s="143">
        <v>11990000</v>
      </c>
      <c r="D400" s="143">
        <v>11878000</v>
      </c>
      <c r="E400" s="144">
        <v>42802</v>
      </c>
      <c r="F400" s="145" t="s">
        <v>1666</v>
      </c>
    </row>
    <row r="401" spans="1:6">
      <c r="A401" s="143">
        <v>12030000</v>
      </c>
      <c r="B401" s="143">
        <v>11987000</v>
      </c>
      <c r="C401" s="143">
        <v>12032000</v>
      </c>
      <c r="D401" s="143">
        <v>11995000</v>
      </c>
      <c r="E401" s="144">
        <v>42801</v>
      </c>
      <c r="F401" s="145" t="s">
        <v>1667</v>
      </c>
    </row>
    <row r="402" spans="1:6">
      <c r="A402" s="143">
        <v>12007000</v>
      </c>
      <c r="B402" s="143">
        <v>11980000</v>
      </c>
      <c r="C402" s="143">
        <v>12038000</v>
      </c>
      <c r="D402" s="143">
        <v>12015000</v>
      </c>
      <c r="E402" s="144">
        <v>42800</v>
      </c>
      <c r="F402" s="145" t="s">
        <v>1668</v>
      </c>
    </row>
    <row r="403" spans="1:6">
      <c r="A403" s="143">
        <v>12039000</v>
      </c>
      <c r="B403" s="143">
        <v>11981000</v>
      </c>
      <c r="C403" s="143">
        <v>12050000</v>
      </c>
      <c r="D403" s="143">
        <v>12012000</v>
      </c>
      <c r="E403" s="144">
        <v>42799</v>
      </c>
      <c r="F403" s="145" t="s">
        <v>1669</v>
      </c>
    </row>
    <row r="404" spans="1:6">
      <c r="A404" s="143">
        <v>11960000</v>
      </c>
      <c r="B404" s="143">
        <v>11945000</v>
      </c>
      <c r="C404" s="143">
        <v>12034000</v>
      </c>
      <c r="D404" s="143">
        <v>12029000</v>
      </c>
      <c r="E404" s="144">
        <v>42798</v>
      </c>
      <c r="F404" s="145" t="s">
        <v>1670</v>
      </c>
    </row>
    <row r="405" spans="1:6">
      <c r="A405" s="143">
        <v>11972000</v>
      </c>
      <c r="B405" s="143">
        <v>11965000</v>
      </c>
      <c r="C405" s="143">
        <v>12020000</v>
      </c>
      <c r="D405" s="143">
        <v>11985000</v>
      </c>
      <c r="E405" s="144">
        <v>42795</v>
      </c>
      <c r="F405" s="145" t="s">
        <v>1671</v>
      </c>
    </row>
    <row r="406" spans="1:6">
      <c r="A406" s="143">
        <v>12020000</v>
      </c>
      <c r="B406" s="143">
        <v>11985000</v>
      </c>
      <c r="C406" s="143">
        <v>12045000</v>
      </c>
      <c r="D406" s="143">
        <v>12013000</v>
      </c>
      <c r="E406" s="144">
        <v>42794</v>
      </c>
      <c r="F406" s="145" t="s">
        <v>1672</v>
      </c>
    </row>
    <row r="407" spans="1:6">
      <c r="A407" s="143">
        <v>12140000</v>
      </c>
      <c r="B407" s="143">
        <v>12015000</v>
      </c>
      <c r="C407" s="143">
        <v>12149000</v>
      </c>
      <c r="D407" s="143">
        <v>12040000</v>
      </c>
      <c r="E407" s="144">
        <v>42793</v>
      </c>
      <c r="F407" s="145" t="s">
        <v>1673</v>
      </c>
    </row>
    <row r="408" spans="1:6">
      <c r="A408" s="143">
        <v>12078000</v>
      </c>
      <c r="B408" s="143">
        <v>12073000</v>
      </c>
      <c r="C408" s="143">
        <v>12147000</v>
      </c>
      <c r="D408" s="143">
        <v>12145000</v>
      </c>
      <c r="E408" s="144">
        <v>42792</v>
      </c>
      <c r="F408" s="145" t="s">
        <v>1674</v>
      </c>
    </row>
    <row r="409" spans="1:6">
      <c r="A409" s="143">
        <v>12032000</v>
      </c>
      <c r="B409" s="143">
        <v>12022000</v>
      </c>
      <c r="C409" s="143">
        <v>12091000</v>
      </c>
      <c r="D409" s="143">
        <v>12081000</v>
      </c>
      <c r="E409" s="144">
        <v>42791</v>
      </c>
      <c r="F409" s="145" t="s">
        <v>1675</v>
      </c>
    </row>
    <row r="410" spans="1:6">
      <c r="A410" s="143">
        <v>11960000</v>
      </c>
      <c r="B410" s="143">
        <v>11945000</v>
      </c>
      <c r="C410" s="143">
        <v>12010000</v>
      </c>
      <c r="D410" s="143">
        <v>12000000</v>
      </c>
      <c r="E410" s="144">
        <v>42789</v>
      </c>
      <c r="F410" s="145" t="s">
        <v>1676</v>
      </c>
    </row>
    <row r="411" spans="1:6">
      <c r="A411" s="143">
        <v>11900000</v>
      </c>
      <c r="B411" s="143">
        <v>11900000</v>
      </c>
      <c r="C411" s="143">
        <v>11960000</v>
      </c>
      <c r="D411" s="143">
        <v>11935000</v>
      </c>
      <c r="E411" s="144">
        <v>42788</v>
      </c>
      <c r="F411" s="145" t="s">
        <v>1677</v>
      </c>
    </row>
    <row r="412" spans="1:6">
      <c r="A412" s="143">
        <v>11940000</v>
      </c>
      <c r="B412" s="143">
        <v>11875000</v>
      </c>
      <c r="C412" s="143">
        <v>11940000</v>
      </c>
      <c r="D412" s="143">
        <v>11920000</v>
      </c>
      <c r="E412" s="144">
        <v>42787</v>
      </c>
      <c r="F412" s="145" t="s">
        <v>1678</v>
      </c>
    </row>
    <row r="413" spans="1:6">
      <c r="A413" s="143">
        <v>11885000</v>
      </c>
      <c r="B413" s="143">
        <v>11885000</v>
      </c>
      <c r="C413" s="143">
        <v>11945000</v>
      </c>
      <c r="D413" s="143">
        <v>11930000</v>
      </c>
      <c r="E413" s="144">
        <v>42786</v>
      </c>
      <c r="F413" s="145" t="s">
        <v>1679</v>
      </c>
    </row>
    <row r="414" spans="1:6">
      <c r="A414" s="143">
        <v>11900000</v>
      </c>
      <c r="B414" s="143">
        <v>11869000</v>
      </c>
      <c r="C414" s="143">
        <v>11910000</v>
      </c>
      <c r="D414" s="143">
        <v>11890000</v>
      </c>
      <c r="E414" s="144">
        <v>42785</v>
      </c>
      <c r="F414" s="145" t="s">
        <v>1680</v>
      </c>
    </row>
    <row r="415" spans="1:6">
      <c r="A415" s="143">
        <v>11970000</v>
      </c>
      <c r="B415" s="143">
        <v>11883000</v>
      </c>
      <c r="C415" s="143">
        <v>11975000</v>
      </c>
      <c r="D415" s="143">
        <v>11890000</v>
      </c>
      <c r="E415" s="144">
        <v>42784</v>
      </c>
      <c r="F415" s="145" t="s">
        <v>1681</v>
      </c>
    </row>
    <row r="416" spans="1:6">
      <c r="A416" s="143">
        <v>11943000</v>
      </c>
      <c r="B416" s="143">
        <v>11922000</v>
      </c>
      <c r="C416" s="143">
        <v>11985000</v>
      </c>
      <c r="D416" s="143">
        <v>11975000</v>
      </c>
      <c r="E416" s="144">
        <v>42782</v>
      </c>
      <c r="F416" s="145" t="s">
        <v>1682</v>
      </c>
    </row>
    <row r="417" spans="1:6">
      <c r="A417" s="143">
        <v>11897000</v>
      </c>
      <c r="B417" s="143">
        <v>11833000</v>
      </c>
      <c r="C417" s="143">
        <v>11932000</v>
      </c>
      <c r="D417" s="143">
        <v>11903000</v>
      </c>
      <c r="E417" s="144">
        <v>42781</v>
      </c>
      <c r="F417" s="145" t="s">
        <v>1683</v>
      </c>
    </row>
    <row r="418" spans="1:6">
      <c r="A418" s="143">
        <v>11845000</v>
      </c>
      <c r="B418" s="143">
        <v>11835000</v>
      </c>
      <c r="C418" s="143">
        <v>11922000</v>
      </c>
      <c r="D418" s="143">
        <v>11877000</v>
      </c>
      <c r="E418" s="144">
        <v>42780</v>
      </c>
      <c r="F418" s="145" t="s">
        <v>1684</v>
      </c>
    </row>
    <row r="419" spans="1:6">
      <c r="A419" s="143">
        <v>12005000</v>
      </c>
      <c r="B419" s="143">
        <v>11820000</v>
      </c>
      <c r="C419" s="143">
        <v>12005000</v>
      </c>
      <c r="D419" s="143">
        <v>11840000</v>
      </c>
      <c r="E419" s="144">
        <v>42779</v>
      </c>
      <c r="F419" s="145" t="s">
        <v>1685</v>
      </c>
    </row>
    <row r="420" spans="1:6">
      <c r="A420" s="143">
        <v>12013000</v>
      </c>
      <c r="B420" s="143">
        <v>12005000</v>
      </c>
      <c r="C420" s="143">
        <v>12053000</v>
      </c>
      <c r="D420" s="143">
        <v>12015000</v>
      </c>
      <c r="E420" s="144">
        <v>42778</v>
      </c>
      <c r="F420" s="145" t="s">
        <v>1686</v>
      </c>
    </row>
    <row r="421" spans="1:6">
      <c r="A421" s="143">
        <v>11988000</v>
      </c>
      <c r="B421" s="143">
        <v>11963000</v>
      </c>
      <c r="C421" s="143">
        <v>12028000</v>
      </c>
      <c r="D421" s="143">
        <v>12023000</v>
      </c>
      <c r="E421" s="144">
        <v>42777</v>
      </c>
      <c r="F421" s="145" t="s">
        <v>1687</v>
      </c>
    </row>
    <row r="422" spans="1:6">
      <c r="A422" s="143">
        <v>12023000</v>
      </c>
      <c r="B422" s="143">
        <v>11978000</v>
      </c>
      <c r="C422" s="143">
        <v>12070000</v>
      </c>
      <c r="D422" s="143">
        <v>11993000</v>
      </c>
      <c r="E422" s="144">
        <v>42775</v>
      </c>
      <c r="F422" s="145" t="s">
        <v>1688</v>
      </c>
    </row>
    <row r="423" spans="1:6">
      <c r="A423" s="143">
        <v>12102000</v>
      </c>
      <c r="B423" s="143">
        <v>12003000</v>
      </c>
      <c r="C423" s="143">
        <v>12120000</v>
      </c>
      <c r="D423" s="143">
        <v>12033000</v>
      </c>
      <c r="E423" s="144">
        <v>42774</v>
      </c>
      <c r="F423" s="145" t="s">
        <v>1689</v>
      </c>
    </row>
    <row r="424" spans="1:6">
      <c r="A424" s="143">
        <v>12132000</v>
      </c>
      <c r="B424" s="143">
        <v>12087000</v>
      </c>
      <c r="C424" s="143">
        <v>12175000</v>
      </c>
      <c r="D424" s="143">
        <v>12097000</v>
      </c>
      <c r="E424" s="144">
        <v>42773</v>
      </c>
      <c r="F424" s="145" t="s">
        <v>1690</v>
      </c>
    </row>
    <row r="425" spans="1:6">
      <c r="A425" s="143">
        <v>12007000</v>
      </c>
      <c r="B425" s="143">
        <v>11990000</v>
      </c>
      <c r="C425" s="143">
        <v>12135000</v>
      </c>
      <c r="D425" s="143">
        <v>12135000</v>
      </c>
      <c r="E425" s="144">
        <v>42772</v>
      </c>
      <c r="F425" s="145" t="s">
        <v>1691</v>
      </c>
    </row>
    <row r="426" spans="1:6">
      <c r="A426" s="143">
        <v>11970000</v>
      </c>
      <c r="B426" s="143">
        <v>11952000</v>
      </c>
      <c r="C426" s="143">
        <v>12030000</v>
      </c>
      <c r="D426" s="143">
        <v>11972000</v>
      </c>
      <c r="E426" s="144">
        <v>42771</v>
      </c>
      <c r="F426" s="145" t="s">
        <v>1692</v>
      </c>
    </row>
    <row r="427" spans="1:6">
      <c r="A427" s="143">
        <v>11876000</v>
      </c>
      <c r="B427" s="143">
        <v>11876000</v>
      </c>
      <c r="C427" s="143">
        <v>11965000</v>
      </c>
      <c r="D427" s="143">
        <v>11965000</v>
      </c>
      <c r="E427" s="144">
        <v>42770</v>
      </c>
      <c r="F427" s="145" t="s">
        <v>1693</v>
      </c>
    </row>
    <row r="428" spans="1:6">
      <c r="A428" s="143">
        <v>11877000</v>
      </c>
      <c r="B428" s="143">
        <v>11850000</v>
      </c>
      <c r="C428" s="143">
        <v>11936000</v>
      </c>
      <c r="D428" s="143">
        <v>11886000</v>
      </c>
      <c r="E428" s="144">
        <v>42768</v>
      </c>
      <c r="F428" s="145" t="s">
        <v>1694</v>
      </c>
    </row>
    <row r="429" spans="1:6">
      <c r="A429" s="143">
        <v>11890000</v>
      </c>
      <c r="B429" s="143">
        <v>11797000</v>
      </c>
      <c r="C429" s="143">
        <v>11940000</v>
      </c>
      <c r="D429" s="143">
        <v>11837000</v>
      </c>
      <c r="E429" s="144">
        <v>42767</v>
      </c>
      <c r="F429" s="145" t="s">
        <v>1695</v>
      </c>
    </row>
    <row r="430" spans="1:6">
      <c r="A430" s="143">
        <v>11697000</v>
      </c>
      <c r="B430" s="143">
        <v>11687000</v>
      </c>
      <c r="C430" s="143">
        <v>11905000</v>
      </c>
      <c r="D430" s="143">
        <v>11870000</v>
      </c>
      <c r="E430" s="144">
        <v>42766</v>
      </c>
      <c r="F430" s="145" t="s">
        <v>1696</v>
      </c>
    </row>
    <row r="431" spans="1:6">
      <c r="A431" s="143">
        <v>11760000</v>
      </c>
      <c r="B431" s="143">
        <v>11672000</v>
      </c>
      <c r="C431" s="143">
        <v>11760000</v>
      </c>
      <c r="D431" s="143">
        <v>11692000</v>
      </c>
      <c r="E431" s="144">
        <v>42765</v>
      </c>
      <c r="F431" s="145" t="s">
        <v>1697</v>
      </c>
    </row>
    <row r="432" spans="1:6">
      <c r="A432" s="143">
        <v>11730000</v>
      </c>
      <c r="B432" s="143">
        <v>11720000</v>
      </c>
      <c r="C432" s="143">
        <v>11775000</v>
      </c>
      <c r="D432" s="143">
        <v>11755000</v>
      </c>
      <c r="E432" s="144">
        <v>42764</v>
      </c>
      <c r="F432" s="145" t="s">
        <v>1698</v>
      </c>
    </row>
    <row r="433" spans="1:6">
      <c r="A433" s="143">
        <v>11749000</v>
      </c>
      <c r="B433" s="143">
        <v>11698000</v>
      </c>
      <c r="C433" s="143">
        <v>11780000</v>
      </c>
      <c r="D433" s="143">
        <v>11740000</v>
      </c>
      <c r="E433" s="144">
        <v>42763</v>
      </c>
      <c r="F433" s="145" t="s">
        <v>1699</v>
      </c>
    </row>
    <row r="434" spans="1:6">
      <c r="A434" s="143">
        <v>11771000</v>
      </c>
      <c r="B434" s="143">
        <v>11714000</v>
      </c>
      <c r="C434" s="143">
        <v>11794000</v>
      </c>
      <c r="D434" s="143">
        <v>11724000</v>
      </c>
      <c r="E434" s="144">
        <v>42761</v>
      </c>
      <c r="F434" s="145" t="s">
        <v>1700</v>
      </c>
    </row>
    <row r="435" spans="1:6">
      <c r="A435" s="143">
        <v>11797000</v>
      </c>
      <c r="B435" s="143">
        <v>11752000</v>
      </c>
      <c r="C435" s="143">
        <v>11836000</v>
      </c>
      <c r="D435" s="143">
        <v>11786000</v>
      </c>
      <c r="E435" s="144">
        <v>42760</v>
      </c>
      <c r="F435" s="145" t="s">
        <v>1701</v>
      </c>
    </row>
    <row r="436" spans="1:6">
      <c r="A436" s="143">
        <v>11860000</v>
      </c>
      <c r="B436" s="143">
        <v>11817000</v>
      </c>
      <c r="C436" s="143">
        <v>11895000</v>
      </c>
      <c r="D436" s="143">
        <v>11827000</v>
      </c>
      <c r="E436" s="144">
        <v>42759</v>
      </c>
      <c r="F436" s="145" t="s">
        <v>1702</v>
      </c>
    </row>
    <row r="437" spans="1:6">
      <c r="A437" s="143">
        <v>11792000</v>
      </c>
      <c r="B437" s="143">
        <v>11792000</v>
      </c>
      <c r="C437" s="143">
        <v>11894000</v>
      </c>
      <c r="D437" s="143">
        <v>11864000</v>
      </c>
      <c r="E437" s="144">
        <v>42758</v>
      </c>
      <c r="F437" s="145" t="s">
        <v>1703</v>
      </c>
    </row>
    <row r="438" spans="1:6">
      <c r="A438" s="143">
        <v>11663000</v>
      </c>
      <c r="B438" s="143">
        <v>11663000</v>
      </c>
      <c r="C438" s="143">
        <v>11792000</v>
      </c>
      <c r="D438" s="143">
        <v>11782000</v>
      </c>
      <c r="E438" s="144">
        <v>42757</v>
      </c>
      <c r="F438" s="145" t="s">
        <v>1704</v>
      </c>
    </row>
    <row r="439" spans="1:6">
      <c r="A439" s="143">
        <v>11777000</v>
      </c>
      <c r="B439" s="143">
        <v>11630000</v>
      </c>
      <c r="C439" s="143">
        <v>11800000</v>
      </c>
      <c r="D439" s="143">
        <v>11638000</v>
      </c>
      <c r="E439" s="144">
        <v>42756</v>
      </c>
      <c r="F439" s="145" t="s">
        <v>1705</v>
      </c>
    </row>
    <row r="440" spans="1:6">
      <c r="A440" s="143">
        <v>11844000</v>
      </c>
      <c r="B440" s="143">
        <v>11782000</v>
      </c>
      <c r="C440" s="143">
        <v>11865000</v>
      </c>
      <c r="D440" s="143">
        <v>11837000</v>
      </c>
      <c r="E440" s="144">
        <v>42754</v>
      </c>
      <c r="F440" s="145" t="s">
        <v>1706</v>
      </c>
    </row>
    <row r="441" spans="1:6">
      <c r="A441" s="143">
        <v>11858000</v>
      </c>
      <c r="B441" s="143">
        <v>11812000</v>
      </c>
      <c r="C441" s="143">
        <v>11872000</v>
      </c>
      <c r="D441" s="143">
        <v>11847000</v>
      </c>
      <c r="E441" s="144">
        <v>42753</v>
      </c>
      <c r="F441" s="145" t="s">
        <v>1707</v>
      </c>
    </row>
    <row r="442" spans="1:6">
      <c r="A442" s="143">
        <v>11889000</v>
      </c>
      <c r="B442" s="143">
        <v>11815000</v>
      </c>
      <c r="C442" s="143">
        <v>11907000</v>
      </c>
      <c r="D442" s="143">
        <v>11845000</v>
      </c>
      <c r="E442" s="144">
        <v>42752</v>
      </c>
      <c r="F442" s="145" t="s">
        <v>1708</v>
      </c>
    </row>
    <row r="443" spans="1:6">
      <c r="A443" s="143">
        <v>11865000</v>
      </c>
      <c r="B443" s="143">
        <v>11819000</v>
      </c>
      <c r="C443" s="143">
        <v>11933000</v>
      </c>
      <c r="D443" s="143">
        <v>11837000</v>
      </c>
      <c r="E443" s="144">
        <v>42751</v>
      </c>
      <c r="F443" s="145" t="s">
        <v>1709</v>
      </c>
    </row>
    <row r="444" spans="1:6">
      <c r="A444" s="143">
        <v>11767000</v>
      </c>
      <c r="B444" s="143">
        <v>11717000</v>
      </c>
      <c r="C444" s="143">
        <v>11878000</v>
      </c>
      <c r="D444" s="143">
        <v>11863000</v>
      </c>
      <c r="E444" s="144">
        <v>42750</v>
      </c>
      <c r="F444" s="145" t="s">
        <v>1710</v>
      </c>
    </row>
    <row r="445" spans="1:6">
      <c r="A445" s="143">
        <v>11978000</v>
      </c>
      <c r="B445" s="143">
        <v>11752000</v>
      </c>
      <c r="C445" s="143">
        <v>11997000</v>
      </c>
      <c r="D445" s="143">
        <v>11762000</v>
      </c>
      <c r="E445" s="144">
        <v>42749</v>
      </c>
      <c r="F445" s="145" t="s">
        <v>1711</v>
      </c>
    </row>
    <row r="446" spans="1:6">
      <c r="A446" s="143">
        <v>11979000</v>
      </c>
      <c r="B446" s="143">
        <v>11979000</v>
      </c>
      <c r="C446" s="143">
        <v>12060000</v>
      </c>
      <c r="D446" s="143">
        <v>12003000</v>
      </c>
      <c r="E446" s="144">
        <v>42747</v>
      </c>
      <c r="F446" s="145" t="s">
        <v>1712</v>
      </c>
    </row>
    <row r="447" spans="1:6">
      <c r="A447" s="143">
        <v>11933000</v>
      </c>
      <c r="B447" s="143">
        <v>11874000</v>
      </c>
      <c r="C447" s="143">
        <v>11977000</v>
      </c>
      <c r="D447" s="143">
        <v>11947000</v>
      </c>
      <c r="E447" s="144">
        <v>42746</v>
      </c>
      <c r="F447" s="145" t="s">
        <v>1713</v>
      </c>
    </row>
    <row r="448" spans="1:6">
      <c r="A448" s="143">
        <v>11875000</v>
      </c>
      <c r="B448" s="143">
        <v>11865000</v>
      </c>
      <c r="C448" s="143">
        <v>11920000</v>
      </c>
      <c r="D448" s="143">
        <v>11898000</v>
      </c>
      <c r="E448" s="144">
        <v>42745</v>
      </c>
      <c r="F448" s="145" t="s">
        <v>1714</v>
      </c>
    </row>
    <row r="449" spans="1:6">
      <c r="A449" s="143">
        <v>11776000</v>
      </c>
      <c r="B449" s="143">
        <v>11757000</v>
      </c>
      <c r="C449" s="143">
        <v>11886000</v>
      </c>
      <c r="D449" s="143">
        <v>11870000</v>
      </c>
      <c r="E449" s="144">
        <v>42744</v>
      </c>
      <c r="F449" s="145" t="s">
        <v>1715</v>
      </c>
    </row>
    <row r="450" spans="1:6">
      <c r="A450" s="143">
        <v>11919000</v>
      </c>
      <c r="B450" s="143">
        <v>11736000</v>
      </c>
      <c r="C450" s="143">
        <v>11945000</v>
      </c>
      <c r="D450" s="143">
        <v>11804000</v>
      </c>
      <c r="E450" s="144">
        <v>42743</v>
      </c>
      <c r="F450" s="145" t="s">
        <v>1716</v>
      </c>
    </row>
    <row r="451" spans="1:6">
      <c r="A451" s="143">
        <v>11887000</v>
      </c>
      <c r="B451" s="143">
        <v>11675000</v>
      </c>
      <c r="C451" s="143">
        <v>11942000</v>
      </c>
      <c r="D451" s="143">
        <v>11887000</v>
      </c>
      <c r="E451" s="144">
        <v>42742</v>
      </c>
      <c r="F451" s="145" t="s">
        <v>1717</v>
      </c>
    </row>
    <row r="452" spans="1:6">
      <c r="A452" s="143">
        <v>11740000</v>
      </c>
      <c r="B452" s="143">
        <v>11630000</v>
      </c>
      <c r="C452" s="143">
        <v>11745000</v>
      </c>
      <c r="D452" s="143">
        <v>11740000</v>
      </c>
      <c r="E452" s="144">
        <v>42740</v>
      </c>
      <c r="F452" s="145" t="s">
        <v>1718</v>
      </c>
    </row>
    <row r="453" spans="1:6">
      <c r="A453" s="143">
        <v>11627000</v>
      </c>
      <c r="B453" s="143">
        <v>11497000</v>
      </c>
      <c r="C453" s="143">
        <v>11655000</v>
      </c>
      <c r="D453" s="143">
        <v>11627000</v>
      </c>
      <c r="E453" s="144">
        <v>42739</v>
      </c>
      <c r="F453" s="145" t="s">
        <v>1719</v>
      </c>
    </row>
    <row r="454" spans="1:6">
      <c r="A454" s="143">
        <v>11557000</v>
      </c>
      <c r="B454" s="143">
        <v>11472000</v>
      </c>
      <c r="C454" s="143">
        <v>11720000</v>
      </c>
      <c r="D454" s="143">
        <v>11557000</v>
      </c>
      <c r="E454" s="144">
        <v>42738</v>
      </c>
      <c r="F454" s="145" t="s">
        <v>1720</v>
      </c>
    </row>
    <row r="455" spans="1:6">
      <c r="A455" s="143">
        <v>11565000</v>
      </c>
      <c r="B455" s="143">
        <v>11382000</v>
      </c>
      <c r="C455" s="143">
        <v>11635000</v>
      </c>
      <c r="D455" s="143">
        <v>11565000</v>
      </c>
      <c r="E455" s="144">
        <v>42737</v>
      </c>
      <c r="F455" s="145" t="s">
        <v>1721</v>
      </c>
    </row>
    <row r="456" spans="1:6">
      <c r="A456" s="143">
        <v>11460000</v>
      </c>
      <c r="B456" s="143">
        <v>11102000</v>
      </c>
      <c r="C456" s="143">
        <v>11507000</v>
      </c>
      <c r="D456" s="143">
        <v>11460000</v>
      </c>
      <c r="E456" s="144">
        <v>42736</v>
      </c>
      <c r="F456" s="145" t="s">
        <v>1722</v>
      </c>
    </row>
    <row r="457" spans="1:6">
      <c r="A457" s="143">
        <v>11302000</v>
      </c>
      <c r="B457" s="143">
        <v>11279000</v>
      </c>
      <c r="C457" s="143">
        <v>11645000</v>
      </c>
      <c r="D457" s="143">
        <v>11302000</v>
      </c>
      <c r="E457" s="144">
        <v>42735</v>
      </c>
      <c r="F457" s="145" t="s">
        <v>1723</v>
      </c>
    </row>
    <row r="458" spans="1:6">
      <c r="A458" s="143">
        <v>11682000</v>
      </c>
      <c r="B458" s="143">
        <v>11642000</v>
      </c>
      <c r="C458" s="143">
        <v>11915000</v>
      </c>
      <c r="D458" s="143">
        <v>11682000</v>
      </c>
      <c r="E458" s="144">
        <v>42733</v>
      </c>
      <c r="F458" s="145" t="s">
        <v>1724</v>
      </c>
    </row>
    <row r="459" spans="1:6">
      <c r="A459" s="143">
        <v>11885000</v>
      </c>
      <c r="B459" s="143">
        <v>11827000</v>
      </c>
      <c r="C459" s="143">
        <v>12250000</v>
      </c>
      <c r="D459" s="143">
        <v>11885000</v>
      </c>
      <c r="E459" s="144">
        <v>42732</v>
      </c>
      <c r="F459" s="145" t="s">
        <v>1725</v>
      </c>
    </row>
    <row r="460" spans="1:6">
      <c r="A460" s="143">
        <v>12163000</v>
      </c>
      <c r="B460" s="143">
        <v>11917000</v>
      </c>
      <c r="C460" s="143">
        <v>12223000</v>
      </c>
      <c r="D460" s="143">
        <v>12163000</v>
      </c>
      <c r="E460" s="144">
        <v>42731</v>
      </c>
      <c r="F460" s="145" t="s">
        <v>1726</v>
      </c>
    </row>
    <row r="461" spans="1:6">
      <c r="A461" s="143">
        <v>11864000</v>
      </c>
      <c r="B461" s="143">
        <v>11707000</v>
      </c>
      <c r="C461" s="143">
        <v>11985000</v>
      </c>
      <c r="D461" s="143">
        <v>11864000</v>
      </c>
      <c r="E461" s="144">
        <v>42730</v>
      </c>
      <c r="F461" s="145" t="s">
        <v>1727</v>
      </c>
    </row>
    <row r="462" spans="1:6">
      <c r="A462" s="143">
        <v>11713000</v>
      </c>
      <c r="B462" s="143">
        <v>11593000</v>
      </c>
      <c r="C462" s="143">
        <v>11713000</v>
      </c>
      <c r="D462" s="143">
        <v>11713000</v>
      </c>
      <c r="E462" s="144">
        <v>42729</v>
      </c>
      <c r="F462" s="145" t="s">
        <v>1728</v>
      </c>
    </row>
    <row r="463" spans="1:6">
      <c r="A463" s="143">
        <v>11568000</v>
      </c>
      <c r="B463" s="143">
        <v>11472000</v>
      </c>
      <c r="C463" s="143">
        <v>11586000</v>
      </c>
      <c r="D463" s="143">
        <v>11568000</v>
      </c>
      <c r="E463" s="144">
        <v>42728</v>
      </c>
      <c r="F463" s="145" t="s">
        <v>1729</v>
      </c>
    </row>
    <row r="464" spans="1:6">
      <c r="A464" s="143">
        <v>11477000</v>
      </c>
      <c r="B464" s="143">
        <v>11455000</v>
      </c>
      <c r="C464" s="143">
        <v>11493000</v>
      </c>
      <c r="D464" s="143">
        <v>11477000</v>
      </c>
      <c r="E464" s="144">
        <v>42726</v>
      </c>
      <c r="F464" s="145" t="s">
        <v>1730</v>
      </c>
    </row>
    <row r="465" spans="1:6">
      <c r="A465" s="143">
        <v>11461000</v>
      </c>
      <c r="B465" s="143">
        <v>11417000</v>
      </c>
      <c r="C465" s="143">
        <v>11494000</v>
      </c>
      <c r="D465" s="143">
        <v>11461000</v>
      </c>
      <c r="E465" s="144">
        <v>42725</v>
      </c>
      <c r="F465" s="145" t="s">
        <v>1731</v>
      </c>
    </row>
    <row r="466" spans="1:6">
      <c r="A466" s="143">
        <v>11412000</v>
      </c>
      <c r="B466" s="143">
        <v>11385000</v>
      </c>
      <c r="C466" s="143">
        <v>11414000</v>
      </c>
      <c r="D466" s="143">
        <v>11412000</v>
      </c>
      <c r="E466" s="144">
        <v>42724</v>
      </c>
      <c r="F466" s="145" t="s">
        <v>1732</v>
      </c>
    </row>
    <row r="467" spans="1:6">
      <c r="A467" s="143">
        <v>11388000</v>
      </c>
      <c r="B467" s="143">
        <v>11366000</v>
      </c>
      <c r="C467" s="143">
        <v>11393000</v>
      </c>
      <c r="D467" s="143">
        <v>11388000</v>
      </c>
      <c r="E467" s="144">
        <v>42723</v>
      </c>
      <c r="F467" s="145" t="s">
        <v>1733</v>
      </c>
    </row>
    <row r="468" spans="1:6">
      <c r="A468" s="143">
        <v>11379000</v>
      </c>
      <c r="B468" s="143">
        <v>11365000</v>
      </c>
      <c r="C468" s="143">
        <v>11395000</v>
      </c>
      <c r="D468" s="143">
        <v>11379000</v>
      </c>
      <c r="E468" s="144">
        <v>42722</v>
      </c>
      <c r="F468" s="145" t="s">
        <v>1734</v>
      </c>
    </row>
    <row r="469" spans="1:6">
      <c r="A469" s="143">
        <v>11387000</v>
      </c>
      <c r="B469" s="143">
        <v>11377000</v>
      </c>
      <c r="C469" s="143">
        <v>11400000</v>
      </c>
      <c r="D469" s="143">
        <v>11387000</v>
      </c>
      <c r="E469" s="144">
        <v>42721</v>
      </c>
      <c r="F469" s="145" t="s">
        <v>1735</v>
      </c>
    </row>
    <row r="470" spans="1:6">
      <c r="A470" s="143">
        <v>11382000</v>
      </c>
      <c r="B470" s="143">
        <v>11372000</v>
      </c>
      <c r="C470" s="143">
        <v>11415000</v>
      </c>
      <c r="D470" s="143">
        <v>11382000</v>
      </c>
      <c r="E470" s="144">
        <v>42719</v>
      </c>
      <c r="F470" s="145" t="s">
        <v>1736</v>
      </c>
    </row>
    <row r="471" spans="1:6">
      <c r="A471" s="143">
        <v>11455000</v>
      </c>
      <c r="B471" s="143">
        <v>11424000</v>
      </c>
      <c r="C471" s="143">
        <v>11467000</v>
      </c>
      <c r="D471" s="143">
        <v>11455000</v>
      </c>
      <c r="E471" s="144">
        <v>42718</v>
      </c>
      <c r="F471" s="145" t="s">
        <v>1737</v>
      </c>
    </row>
    <row r="472" spans="1:6">
      <c r="A472" s="143">
        <v>11426000</v>
      </c>
      <c r="B472" s="143">
        <v>11395000</v>
      </c>
      <c r="C472" s="143">
        <v>11436000</v>
      </c>
      <c r="D472" s="143">
        <v>11426000</v>
      </c>
      <c r="E472" s="144">
        <v>42717</v>
      </c>
      <c r="F472" s="145" t="s">
        <v>1738</v>
      </c>
    </row>
    <row r="473" spans="1:6">
      <c r="A473" s="143">
        <v>11414000</v>
      </c>
      <c r="B473" s="143">
        <v>11340000</v>
      </c>
      <c r="C473" s="143">
        <v>11423000</v>
      </c>
      <c r="D473" s="143">
        <v>11414000</v>
      </c>
      <c r="E473" s="144">
        <v>42716</v>
      </c>
      <c r="F473" s="145" t="s">
        <v>1739</v>
      </c>
    </row>
    <row r="474" spans="1:6">
      <c r="A474" s="143">
        <v>11363000</v>
      </c>
      <c r="B474" s="143">
        <v>11347000</v>
      </c>
      <c r="C474" s="143">
        <v>11387000</v>
      </c>
      <c r="D474" s="143">
        <v>11363000</v>
      </c>
      <c r="E474" s="144">
        <v>42715</v>
      </c>
      <c r="F474" s="145" t="s">
        <v>1740</v>
      </c>
    </row>
    <row r="475" spans="1:6">
      <c r="A475" s="143">
        <v>11382000</v>
      </c>
      <c r="B475" s="143">
        <v>11361000</v>
      </c>
      <c r="C475" s="143">
        <v>11410000</v>
      </c>
      <c r="D475" s="143">
        <v>11382000</v>
      </c>
      <c r="E475" s="144">
        <v>42714</v>
      </c>
      <c r="F475" s="145" t="s">
        <v>1741</v>
      </c>
    </row>
    <row r="476" spans="1:6">
      <c r="A476" s="143">
        <v>11387000</v>
      </c>
      <c r="B476" s="143">
        <v>11372000</v>
      </c>
      <c r="C476" s="143">
        <v>11400000</v>
      </c>
      <c r="D476" s="143">
        <v>11387000</v>
      </c>
      <c r="E476" s="144">
        <v>42712</v>
      </c>
      <c r="F476" s="145" t="s">
        <v>1742</v>
      </c>
    </row>
    <row r="477" spans="1:6">
      <c r="A477" s="143">
        <v>11373000</v>
      </c>
      <c r="B477" s="143">
        <v>11339000</v>
      </c>
      <c r="C477" s="143">
        <v>11395000</v>
      </c>
      <c r="D477" s="143">
        <v>11373000</v>
      </c>
      <c r="E477" s="144">
        <v>42711</v>
      </c>
      <c r="F477" s="145" t="s">
        <v>1743</v>
      </c>
    </row>
    <row r="478" spans="1:6">
      <c r="A478" s="143">
        <v>11350000</v>
      </c>
      <c r="B478" s="143">
        <v>11343000</v>
      </c>
      <c r="C478" s="143">
        <v>11388000</v>
      </c>
      <c r="D478" s="143">
        <v>11350000</v>
      </c>
      <c r="E478" s="144">
        <v>42710</v>
      </c>
      <c r="F478" s="145" t="s">
        <v>1744</v>
      </c>
    </row>
    <row r="479" spans="1:6">
      <c r="A479" s="143">
        <v>11381000</v>
      </c>
      <c r="B479" s="143">
        <v>11319000</v>
      </c>
      <c r="C479" s="143">
        <v>11429000</v>
      </c>
      <c r="D479" s="143">
        <v>11381000</v>
      </c>
      <c r="E479" s="144">
        <v>42709</v>
      </c>
      <c r="F479" s="145" t="s">
        <v>1745</v>
      </c>
    </row>
    <row r="480" spans="1:6">
      <c r="A480" s="143">
        <v>11387000</v>
      </c>
      <c r="B480" s="143">
        <v>11321000</v>
      </c>
      <c r="C480" s="143">
        <v>11450000</v>
      </c>
      <c r="D480" s="143">
        <v>11387000</v>
      </c>
      <c r="E480" s="144">
        <v>42708</v>
      </c>
      <c r="F480" s="145" t="s">
        <v>1746</v>
      </c>
    </row>
    <row r="481" spans="1:6">
      <c r="A481" s="143">
        <v>11316000</v>
      </c>
      <c r="B481" s="143">
        <v>11140000</v>
      </c>
      <c r="C481" s="143">
        <v>11319000</v>
      </c>
      <c r="D481" s="143">
        <v>11316000</v>
      </c>
      <c r="E481" s="144">
        <v>42707</v>
      </c>
      <c r="F481" s="145" t="s">
        <v>1747</v>
      </c>
    </row>
    <row r="482" spans="1:6">
      <c r="A482" s="143">
        <v>11158000</v>
      </c>
      <c r="B482" s="143">
        <v>11144000</v>
      </c>
      <c r="C482" s="143">
        <v>11189000</v>
      </c>
      <c r="D482" s="143">
        <v>11158000</v>
      </c>
      <c r="E482" s="144">
        <v>42705</v>
      </c>
      <c r="F482" s="145" t="s">
        <v>1748</v>
      </c>
    </row>
    <row r="483" spans="1:6">
      <c r="A483" s="143">
        <v>11280000</v>
      </c>
      <c r="B483" s="143">
        <v>11202000</v>
      </c>
      <c r="C483" s="143">
        <v>11280000</v>
      </c>
      <c r="D483" s="143">
        <v>11280000</v>
      </c>
      <c r="E483" s="144">
        <v>42703</v>
      </c>
      <c r="F483" s="145" t="s">
        <v>1749</v>
      </c>
    </row>
    <row r="484" spans="1:6">
      <c r="A484" s="143">
        <v>11202000</v>
      </c>
      <c r="B484" s="143">
        <v>11162000</v>
      </c>
      <c r="C484" s="143">
        <v>11220000</v>
      </c>
      <c r="D484" s="143">
        <v>11202000</v>
      </c>
      <c r="E484" s="144">
        <v>42702</v>
      </c>
      <c r="F484" s="145" t="s">
        <v>1750</v>
      </c>
    </row>
    <row r="485" spans="1:6">
      <c r="A485" s="143">
        <v>11144000</v>
      </c>
      <c r="B485" s="143">
        <v>11040000</v>
      </c>
      <c r="C485" s="143">
        <v>11155000</v>
      </c>
      <c r="D485" s="143">
        <v>11144000</v>
      </c>
      <c r="E485" s="144">
        <v>42701</v>
      </c>
      <c r="F485" s="145" t="s">
        <v>1751</v>
      </c>
    </row>
    <row r="486" spans="1:6">
      <c r="A486" s="143">
        <v>11048000</v>
      </c>
      <c r="B486" s="143">
        <v>11003000</v>
      </c>
      <c r="C486" s="143">
        <v>11105000</v>
      </c>
      <c r="D486" s="143">
        <v>11048000</v>
      </c>
      <c r="E486" s="144">
        <v>42700</v>
      </c>
      <c r="F486" s="145" t="s">
        <v>1752</v>
      </c>
    </row>
    <row r="487" spans="1:6">
      <c r="A487" s="143">
        <v>11079000</v>
      </c>
      <c r="B487" s="143">
        <v>11062000</v>
      </c>
      <c r="C487" s="143">
        <v>11104000</v>
      </c>
      <c r="D487" s="143">
        <v>11079000</v>
      </c>
      <c r="E487" s="144">
        <v>42698</v>
      </c>
      <c r="F487" s="145" t="s">
        <v>1753</v>
      </c>
    </row>
    <row r="488" spans="1:6">
      <c r="A488" s="143">
        <v>11092000</v>
      </c>
      <c r="B488" s="143">
        <v>11069000</v>
      </c>
      <c r="C488" s="143">
        <v>11168000</v>
      </c>
      <c r="D488" s="143">
        <v>11092000</v>
      </c>
      <c r="E488" s="144">
        <v>42697</v>
      </c>
      <c r="F488" s="145" t="s">
        <v>1754</v>
      </c>
    </row>
    <row r="489" spans="1:6">
      <c r="A489" s="143">
        <v>11127000</v>
      </c>
      <c r="B489" s="143">
        <v>11022000</v>
      </c>
      <c r="C489" s="143">
        <v>11132000</v>
      </c>
      <c r="D489" s="143">
        <v>11127000</v>
      </c>
      <c r="E489" s="144">
        <v>42696</v>
      </c>
      <c r="F489" s="145" t="s">
        <v>1755</v>
      </c>
    </row>
    <row r="490" spans="1:6">
      <c r="A490" s="143">
        <v>11010000</v>
      </c>
      <c r="B490" s="143">
        <v>10982000</v>
      </c>
      <c r="C490" s="143">
        <v>11032000</v>
      </c>
      <c r="D490" s="143">
        <v>11010000</v>
      </c>
      <c r="E490" s="144">
        <v>42695</v>
      </c>
      <c r="F490" s="145" t="s">
        <v>1756</v>
      </c>
    </row>
    <row r="491" spans="1:6">
      <c r="A491" s="143">
        <v>11003000</v>
      </c>
      <c r="B491" s="143">
        <v>10983000</v>
      </c>
      <c r="C491" s="143">
        <v>11046000</v>
      </c>
      <c r="D491" s="143">
        <v>11003000</v>
      </c>
      <c r="E491" s="144">
        <v>42693</v>
      </c>
      <c r="F491" s="145" t="s">
        <v>1757</v>
      </c>
    </row>
    <row r="492" spans="1:6">
      <c r="A492" s="143">
        <v>11088000</v>
      </c>
      <c r="B492" s="143">
        <v>11081000</v>
      </c>
      <c r="C492" s="143">
        <v>11143000</v>
      </c>
      <c r="D492" s="143">
        <v>11088000</v>
      </c>
      <c r="E492" s="144">
        <v>42691</v>
      </c>
      <c r="F492" s="145" t="s">
        <v>1758</v>
      </c>
    </row>
    <row r="493" spans="1:6">
      <c r="A493" s="143">
        <v>11130000</v>
      </c>
      <c r="B493" s="143">
        <v>11090000</v>
      </c>
      <c r="C493" s="143">
        <v>11136000</v>
      </c>
      <c r="D493" s="143">
        <v>11130000</v>
      </c>
      <c r="E493" s="144">
        <v>42690</v>
      </c>
      <c r="F493" s="145" t="s">
        <v>1759</v>
      </c>
    </row>
    <row r="494" spans="1:6">
      <c r="A494" s="143">
        <v>11119000</v>
      </c>
      <c r="B494" s="143">
        <v>11051000</v>
      </c>
      <c r="C494" s="143">
        <v>11160000</v>
      </c>
      <c r="D494" s="143">
        <v>11119000</v>
      </c>
      <c r="E494" s="144">
        <v>42689</v>
      </c>
      <c r="F494" s="145" t="s">
        <v>1760</v>
      </c>
    </row>
    <row r="495" spans="1:6">
      <c r="A495" s="143">
        <v>11150000</v>
      </c>
      <c r="B495" s="143">
        <v>11052000</v>
      </c>
      <c r="C495" s="143">
        <v>11155000</v>
      </c>
      <c r="D495" s="143">
        <v>11150000</v>
      </c>
      <c r="E495" s="144">
        <v>42688</v>
      </c>
      <c r="F495" s="145" t="s">
        <v>1761</v>
      </c>
    </row>
    <row r="496" spans="1:6">
      <c r="A496" s="143">
        <v>11099000</v>
      </c>
      <c r="B496" s="143">
        <v>11054000</v>
      </c>
      <c r="C496" s="143">
        <v>11099000</v>
      </c>
      <c r="D496" s="143">
        <v>11099000</v>
      </c>
      <c r="E496" s="144">
        <v>42687</v>
      </c>
      <c r="F496" s="145" t="s">
        <v>1762</v>
      </c>
    </row>
    <row r="497" spans="1:6">
      <c r="A497" s="143">
        <v>11066000</v>
      </c>
      <c r="B497" s="143">
        <v>11042000</v>
      </c>
      <c r="C497" s="143">
        <v>11080000</v>
      </c>
      <c r="D497" s="143">
        <v>11066000</v>
      </c>
      <c r="E497" s="144">
        <v>42686</v>
      </c>
      <c r="F497" s="145" t="s">
        <v>1763</v>
      </c>
    </row>
    <row r="498" spans="1:6">
      <c r="A498" s="143">
        <v>11232000</v>
      </c>
      <c r="B498" s="143">
        <v>11210000</v>
      </c>
      <c r="C498" s="143">
        <v>11285000</v>
      </c>
      <c r="D498" s="143">
        <v>11232000</v>
      </c>
      <c r="E498" s="144">
        <v>42684</v>
      </c>
      <c r="F498" s="145" t="s">
        <v>1764</v>
      </c>
    </row>
    <row r="499" spans="1:6">
      <c r="A499" s="143">
        <v>11240000</v>
      </c>
      <c r="B499" s="143">
        <v>11240000</v>
      </c>
      <c r="C499" s="143">
        <v>11399000</v>
      </c>
      <c r="D499" s="143">
        <v>11240000</v>
      </c>
      <c r="E499" s="144">
        <v>42683</v>
      </c>
      <c r="F499" s="145" t="s">
        <v>1765</v>
      </c>
    </row>
    <row r="500" spans="1:6">
      <c r="A500" s="143">
        <v>11170000</v>
      </c>
      <c r="B500" s="143">
        <v>11159000</v>
      </c>
      <c r="C500" s="143">
        <v>11222000</v>
      </c>
      <c r="D500" s="143">
        <v>11170000</v>
      </c>
      <c r="E500" s="144">
        <v>42682</v>
      </c>
      <c r="F500" s="145" t="s">
        <v>1766</v>
      </c>
    </row>
    <row r="501" spans="1:6">
      <c r="A501" s="143">
        <v>11160000</v>
      </c>
      <c r="B501" s="143">
        <v>11140000</v>
      </c>
      <c r="C501" s="143">
        <v>11213000</v>
      </c>
      <c r="D501" s="143">
        <v>11160000</v>
      </c>
      <c r="E501" s="144">
        <v>42681</v>
      </c>
      <c r="F501" s="145" t="s">
        <v>1767</v>
      </c>
    </row>
    <row r="502" spans="1:6">
      <c r="A502" s="143">
        <v>11269000</v>
      </c>
      <c r="B502" s="143">
        <v>11252000</v>
      </c>
      <c r="C502" s="143">
        <v>11279000</v>
      </c>
      <c r="D502" s="143">
        <v>11269000</v>
      </c>
      <c r="E502" s="144">
        <v>42680</v>
      </c>
      <c r="F502" s="145" t="s">
        <v>1768</v>
      </c>
    </row>
    <row r="503" spans="1:6">
      <c r="A503" s="143">
        <v>11245000</v>
      </c>
      <c r="B503" s="143">
        <v>11205000</v>
      </c>
      <c r="C503" s="143">
        <v>11247000</v>
      </c>
      <c r="D503" s="143">
        <v>11245000</v>
      </c>
      <c r="E503" s="144">
        <v>42679</v>
      </c>
      <c r="F503" s="145" t="s">
        <v>1769</v>
      </c>
    </row>
    <row r="504" spans="1:6">
      <c r="A504" s="143">
        <v>11229000</v>
      </c>
      <c r="B504" s="143">
        <v>11204000</v>
      </c>
      <c r="C504" s="143">
        <v>11268000</v>
      </c>
      <c r="D504" s="143">
        <v>11229000</v>
      </c>
      <c r="E504" s="144">
        <v>42677</v>
      </c>
      <c r="F504" s="145" t="s">
        <v>1770</v>
      </c>
    </row>
    <row r="505" spans="1:6">
      <c r="A505" s="143">
        <v>11271000</v>
      </c>
      <c r="B505" s="143">
        <v>11202000</v>
      </c>
      <c r="C505" s="143">
        <v>11281000</v>
      </c>
      <c r="D505" s="143">
        <v>11271000</v>
      </c>
      <c r="E505" s="144">
        <v>42676</v>
      </c>
      <c r="F505" s="145" t="s">
        <v>1771</v>
      </c>
    </row>
    <row r="506" spans="1:6">
      <c r="A506" s="143">
        <v>11179000</v>
      </c>
      <c r="B506" s="143">
        <v>11122000</v>
      </c>
      <c r="C506" s="143">
        <v>11186000</v>
      </c>
      <c r="D506" s="143">
        <v>11179000</v>
      </c>
      <c r="E506" s="144">
        <v>42675</v>
      </c>
      <c r="F506" s="145" t="s">
        <v>1772</v>
      </c>
    </row>
    <row r="507" spans="1:6">
      <c r="A507" s="143">
        <v>11117000</v>
      </c>
      <c r="B507" s="143">
        <v>11100000</v>
      </c>
      <c r="C507" s="143">
        <v>11180000</v>
      </c>
      <c r="D507" s="143">
        <v>11117000</v>
      </c>
      <c r="E507" s="144">
        <v>42674</v>
      </c>
      <c r="F507" s="145" t="s">
        <v>1773</v>
      </c>
    </row>
    <row r="508" spans="1:6">
      <c r="A508" s="143">
        <v>11183000</v>
      </c>
      <c r="B508" s="143">
        <v>11103000</v>
      </c>
      <c r="C508" s="143">
        <v>11186000</v>
      </c>
      <c r="D508" s="143">
        <v>11183000</v>
      </c>
      <c r="E508" s="144">
        <v>42673</v>
      </c>
      <c r="F508" s="145" t="s">
        <v>1774</v>
      </c>
    </row>
    <row r="509" spans="1:6">
      <c r="A509" s="143">
        <v>11101000</v>
      </c>
      <c r="B509" s="143">
        <v>11088000</v>
      </c>
      <c r="C509" s="143">
        <v>11145000</v>
      </c>
      <c r="D509" s="143">
        <v>11101000</v>
      </c>
      <c r="E509" s="144">
        <v>42672</v>
      </c>
      <c r="F509" s="145" t="s">
        <v>1775</v>
      </c>
    </row>
    <row r="510" spans="1:6">
      <c r="A510" s="143">
        <v>11096000</v>
      </c>
      <c r="B510" s="143">
        <v>11037000</v>
      </c>
      <c r="C510" s="143">
        <v>11099000</v>
      </c>
      <c r="D510" s="143">
        <v>11096000</v>
      </c>
      <c r="E510" s="144">
        <v>42670</v>
      </c>
      <c r="F510" s="145" t="s">
        <v>1776</v>
      </c>
    </row>
    <row r="511" spans="1:6">
      <c r="A511" s="143">
        <v>11088000</v>
      </c>
      <c r="B511" s="143">
        <v>11064000</v>
      </c>
      <c r="C511" s="143">
        <v>11164000</v>
      </c>
      <c r="D511" s="143">
        <v>11088000</v>
      </c>
      <c r="E511" s="144">
        <v>42669</v>
      </c>
      <c r="F511" s="145" t="s">
        <v>1777</v>
      </c>
    </row>
    <row r="512" spans="1:6">
      <c r="A512" s="143">
        <v>11107000</v>
      </c>
      <c r="B512" s="143">
        <v>11035000</v>
      </c>
      <c r="C512" s="143">
        <v>11110000</v>
      </c>
      <c r="D512" s="143">
        <v>11107000</v>
      </c>
      <c r="E512" s="144">
        <v>42668</v>
      </c>
      <c r="F512" s="145" t="s">
        <v>1778</v>
      </c>
    </row>
    <row r="513" spans="1:6">
      <c r="A513" s="143">
        <v>11029000</v>
      </c>
      <c r="B513" s="143">
        <v>10966000</v>
      </c>
      <c r="C513" s="143">
        <v>11046000</v>
      </c>
      <c r="D513" s="143">
        <v>11029000</v>
      </c>
      <c r="E513" s="144">
        <v>42667</v>
      </c>
      <c r="F513" s="145" t="s">
        <v>1779</v>
      </c>
    </row>
    <row r="514" spans="1:6">
      <c r="A514" s="143">
        <v>10974000</v>
      </c>
      <c r="B514" s="143">
        <v>10948000</v>
      </c>
      <c r="C514" s="143">
        <v>10981000</v>
      </c>
      <c r="D514" s="143">
        <v>10974000</v>
      </c>
      <c r="E514" s="144">
        <v>42666</v>
      </c>
      <c r="F514" s="145" t="s">
        <v>1780</v>
      </c>
    </row>
    <row r="515" spans="1:6">
      <c r="A515" s="143">
        <v>10964000</v>
      </c>
      <c r="B515" s="143">
        <v>10936000</v>
      </c>
      <c r="C515" s="143">
        <v>10968000</v>
      </c>
      <c r="D515" s="143">
        <v>10964000</v>
      </c>
      <c r="E515" s="144">
        <v>42665</v>
      </c>
      <c r="F515" s="145" t="s">
        <v>1781</v>
      </c>
    </row>
    <row r="516" spans="1:6">
      <c r="A516" s="143">
        <v>10944000</v>
      </c>
      <c r="B516" s="143">
        <v>10928000</v>
      </c>
      <c r="C516" s="143">
        <v>10963000</v>
      </c>
      <c r="D516" s="143">
        <v>10944000</v>
      </c>
      <c r="E516" s="144">
        <v>42663</v>
      </c>
      <c r="F516" s="145" t="s">
        <v>1782</v>
      </c>
    </row>
    <row r="517" spans="1:6">
      <c r="A517" s="143">
        <v>10923000</v>
      </c>
      <c r="B517" s="143">
        <v>10919000</v>
      </c>
      <c r="C517" s="143">
        <v>10968000</v>
      </c>
      <c r="D517" s="143">
        <v>10923000</v>
      </c>
      <c r="E517" s="144">
        <v>42662</v>
      </c>
      <c r="F517" s="145" t="s">
        <v>1783</v>
      </c>
    </row>
    <row r="518" spans="1:6">
      <c r="A518" s="143">
        <v>10927000</v>
      </c>
      <c r="B518" s="143">
        <v>10880000</v>
      </c>
      <c r="C518" s="143">
        <v>10936000</v>
      </c>
      <c r="D518" s="143">
        <v>10927000</v>
      </c>
      <c r="E518" s="144">
        <v>42661</v>
      </c>
      <c r="F518" s="145" t="s">
        <v>1784</v>
      </c>
    </row>
    <row r="519" spans="1:6">
      <c r="A519" s="143">
        <v>10883000</v>
      </c>
      <c r="B519" s="143">
        <v>10839000</v>
      </c>
      <c r="C519" s="143">
        <v>10883000</v>
      </c>
      <c r="D519" s="143">
        <v>10883000</v>
      </c>
      <c r="E519" s="144">
        <v>42660</v>
      </c>
      <c r="F519" s="145" t="s">
        <v>1785</v>
      </c>
    </row>
    <row r="520" spans="1:6">
      <c r="A520" s="143">
        <v>10839000</v>
      </c>
      <c r="B520" s="143">
        <v>10825000</v>
      </c>
      <c r="C520" s="143">
        <v>10843000</v>
      </c>
      <c r="D520" s="143">
        <v>10839000</v>
      </c>
      <c r="E520" s="144">
        <v>42659</v>
      </c>
      <c r="F520" s="145" t="s">
        <v>1786</v>
      </c>
    </row>
    <row r="521" spans="1:6">
      <c r="A521" s="143">
        <v>10838000</v>
      </c>
      <c r="B521" s="143">
        <v>10812000</v>
      </c>
      <c r="C521" s="143">
        <v>10850000</v>
      </c>
      <c r="D521" s="143">
        <v>10838000</v>
      </c>
      <c r="E521" s="144">
        <v>42658</v>
      </c>
      <c r="F521" s="145" t="s">
        <v>1787</v>
      </c>
    </row>
    <row r="522" spans="1:6">
      <c r="A522" s="143">
        <v>10852000</v>
      </c>
      <c r="B522" s="143">
        <v>10836000</v>
      </c>
      <c r="C522" s="143">
        <v>10860000</v>
      </c>
      <c r="D522" s="143">
        <v>10852000</v>
      </c>
      <c r="E522" s="144">
        <v>42656</v>
      </c>
      <c r="F522" s="145" t="s">
        <v>1788</v>
      </c>
    </row>
    <row r="523" spans="1:6">
      <c r="A523" s="143">
        <v>10835000</v>
      </c>
      <c r="B523" s="143">
        <v>10830000</v>
      </c>
      <c r="C523" s="143">
        <v>10835000</v>
      </c>
      <c r="D523" s="143">
        <v>10835000</v>
      </c>
      <c r="E523" s="144">
        <v>42655</v>
      </c>
      <c r="F523" s="145" t="s">
        <v>1789</v>
      </c>
    </row>
    <row r="524" spans="1:6">
      <c r="A524" s="143">
        <v>10851000</v>
      </c>
      <c r="B524" s="143">
        <v>10851000</v>
      </c>
      <c r="C524" s="143">
        <v>10851000</v>
      </c>
      <c r="D524" s="143">
        <v>10851000</v>
      </c>
      <c r="E524" s="144">
        <v>42654</v>
      </c>
      <c r="F524" s="145" t="s">
        <v>1790</v>
      </c>
    </row>
    <row r="525" spans="1:6">
      <c r="A525" s="143">
        <v>10848000</v>
      </c>
      <c r="B525" s="143">
        <v>10845000</v>
      </c>
      <c r="C525" s="143">
        <v>10864000</v>
      </c>
      <c r="D525" s="143">
        <v>10848000</v>
      </c>
      <c r="E525" s="144">
        <v>42653</v>
      </c>
      <c r="F525" s="145" t="s">
        <v>1791</v>
      </c>
    </row>
    <row r="526" spans="1:6">
      <c r="A526" s="143">
        <v>10835000</v>
      </c>
      <c r="B526" s="143">
        <v>10822000</v>
      </c>
      <c r="C526" s="143">
        <v>10840000</v>
      </c>
      <c r="D526" s="143">
        <v>10835000</v>
      </c>
      <c r="E526" s="144">
        <v>42652</v>
      </c>
      <c r="F526" s="145" t="s">
        <v>1792</v>
      </c>
    </row>
    <row r="527" spans="1:6">
      <c r="A527" s="143">
        <v>10828000</v>
      </c>
      <c r="B527" s="143">
        <v>10825000</v>
      </c>
      <c r="C527" s="143">
        <v>10835000</v>
      </c>
      <c r="D527" s="143">
        <v>10828000</v>
      </c>
      <c r="E527" s="144">
        <v>42651</v>
      </c>
      <c r="F527" s="145" t="s">
        <v>1793</v>
      </c>
    </row>
    <row r="528" spans="1:6">
      <c r="A528" s="143">
        <v>10833000</v>
      </c>
      <c r="B528" s="143">
        <v>10821000</v>
      </c>
      <c r="C528" s="143">
        <v>10894000</v>
      </c>
      <c r="D528" s="143">
        <v>10833000</v>
      </c>
      <c r="E528" s="144">
        <v>42649</v>
      </c>
      <c r="F528" s="145" t="s">
        <v>1794</v>
      </c>
    </row>
    <row r="529" spans="1:6">
      <c r="A529" s="143">
        <v>10875000</v>
      </c>
      <c r="B529" s="143">
        <v>10837000</v>
      </c>
      <c r="C529" s="143">
        <v>10930000</v>
      </c>
      <c r="D529" s="143">
        <v>10875000</v>
      </c>
      <c r="E529" s="144">
        <v>42648</v>
      </c>
      <c r="F529" s="145" t="s">
        <v>1795</v>
      </c>
    </row>
    <row r="530" spans="1:6">
      <c r="A530" s="143">
        <v>10907000</v>
      </c>
      <c r="B530" s="143">
        <v>10889000</v>
      </c>
      <c r="C530" s="143">
        <v>11150000</v>
      </c>
      <c r="D530" s="143">
        <v>10907000</v>
      </c>
      <c r="E530" s="144">
        <v>42647</v>
      </c>
      <c r="F530" s="145" t="s">
        <v>1796</v>
      </c>
    </row>
    <row r="531" spans="1:6">
      <c r="A531" s="143">
        <v>11160000</v>
      </c>
      <c r="B531" s="143">
        <v>11155000</v>
      </c>
      <c r="C531" s="143">
        <v>11183000</v>
      </c>
      <c r="D531" s="143">
        <v>11160000</v>
      </c>
      <c r="E531" s="144">
        <v>42646</v>
      </c>
      <c r="F531" s="145" t="s">
        <v>1797</v>
      </c>
    </row>
    <row r="532" spans="1:6">
      <c r="A532" s="143">
        <v>11168000</v>
      </c>
      <c r="B532" s="143">
        <v>11147000</v>
      </c>
      <c r="C532" s="143">
        <v>11170000</v>
      </c>
      <c r="D532" s="143">
        <v>11168000</v>
      </c>
      <c r="E532" s="144">
        <v>42645</v>
      </c>
      <c r="F532" s="145" t="s">
        <v>1798</v>
      </c>
    </row>
    <row r="533" spans="1:6">
      <c r="A533" s="143">
        <v>11156000</v>
      </c>
      <c r="B533" s="143">
        <v>11137000</v>
      </c>
      <c r="C533" s="143">
        <v>11160000</v>
      </c>
      <c r="D533" s="143">
        <v>11156000</v>
      </c>
      <c r="E533" s="144">
        <v>42644</v>
      </c>
      <c r="F533" s="145" t="s">
        <v>1799</v>
      </c>
    </row>
    <row r="534" spans="1:6">
      <c r="A534" s="143">
        <v>11151000</v>
      </c>
      <c r="B534" s="143">
        <v>11136000</v>
      </c>
      <c r="C534" s="143">
        <v>11153000</v>
      </c>
      <c r="D534" s="143">
        <v>11151000</v>
      </c>
      <c r="E534" s="144">
        <v>42642</v>
      </c>
      <c r="F534" s="145" t="s">
        <v>1800</v>
      </c>
    </row>
    <row r="535" spans="1:6">
      <c r="A535" s="143">
        <v>11145000</v>
      </c>
      <c r="B535" s="143">
        <v>11135000</v>
      </c>
      <c r="C535" s="143">
        <v>11164000</v>
      </c>
      <c r="D535" s="143">
        <v>11145000</v>
      </c>
      <c r="E535" s="144">
        <v>42641</v>
      </c>
      <c r="F535" s="145" t="s">
        <v>1801</v>
      </c>
    </row>
    <row r="536" spans="1:6">
      <c r="A536" s="143">
        <v>11166000</v>
      </c>
      <c r="B536" s="143">
        <v>11157000</v>
      </c>
      <c r="C536" s="143">
        <v>11185000</v>
      </c>
      <c r="D536" s="143">
        <v>11166000</v>
      </c>
      <c r="E536" s="144">
        <v>42640</v>
      </c>
      <c r="F536" s="145" t="s">
        <v>1802</v>
      </c>
    </row>
    <row r="537" spans="1:6">
      <c r="A537" s="143">
        <v>11187000</v>
      </c>
      <c r="B537" s="143">
        <v>11156000</v>
      </c>
      <c r="C537" s="143">
        <v>11193000</v>
      </c>
      <c r="D537" s="143">
        <v>11187000</v>
      </c>
      <c r="E537" s="144">
        <v>42639</v>
      </c>
      <c r="F537" s="145" t="s">
        <v>1803</v>
      </c>
    </row>
    <row r="538" spans="1:6">
      <c r="A538" s="143">
        <v>11192000</v>
      </c>
      <c r="B538" s="143">
        <v>11175000</v>
      </c>
      <c r="C538" s="143">
        <v>11200000</v>
      </c>
      <c r="D538" s="143">
        <v>11192000</v>
      </c>
      <c r="E538" s="144">
        <v>42638</v>
      </c>
      <c r="F538" s="145" t="s">
        <v>1804</v>
      </c>
    </row>
    <row r="539" spans="1:6">
      <c r="A539" s="143">
        <v>11177000</v>
      </c>
      <c r="B539" s="143">
        <v>11174000</v>
      </c>
      <c r="C539" s="143">
        <v>11216000</v>
      </c>
      <c r="D539" s="143">
        <v>11177000</v>
      </c>
      <c r="E539" s="144">
        <v>42637</v>
      </c>
      <c r="F539" s="145" t="s">
        <v>1805</v>
      </c>
    </row>
    <row r="540" spans="1:6">
      <c r="A540" s="143">
        <v>11177000</v>
      </c>
      <c r="B540" s="143">
        <v>11142000</v>
      </c>
      <c r="C540" s="143">
        <v>11183000</v>
      </c>
      <c r="D540" s="143">
        <v>11177000</v>
      </c>
      <c r="E540" s="144">
        <v>42634</v>
      </c>
      <c r="F540" s="145" t="s">
        <v>1806</v>
      </c>
    </row>
    <row r="541" spans="1:6">
      <c r="A541" s="143">
        <v>11202000</v>
      </c>
      <c r="B541" s="143">
        <v>11196000</v>
      </c>
      <c r="C541" s="143">
        <v>11230000</v>
      </c>
      <c r="D541" s="143">
        <v>11202000</v>
      </c>
      <c r="E541" s="144">
        <v>42635</v>
      </c>
      <c r="F541" s="145" t="s">
        <v>1807</v>
      </c>
    </row>
    <row r="542" spans="1:6">
      <c r="A542" s="143">
        <v>11136000</v>
      </c>
      <c r="B542" s="143">
        <v>11112000</v>
      </c>
      <c r="C542" s="143">
        <v>11143000</v>
      </c>
      <c r="D542" s="143">
        <v>11136000</v>
      </c>
      <c r="E542" s="144">
        <v>42633</v>
      </c>
      <c r="F542" s="145" t="s">
        <v>1808</v>
      </c>
    </row>
    <row r="543" spans="1:6">
      <c r="A543" s="143">
        <v>11130000</v>
      </c>
      <c r="B543" s="143">
        <v>11126000</v>
      </c>
      <c r="C543" s="143">
        <v>11166000</v>
      </c>
      <c r="D543" s="143">
        <v>11130000</v>
      </c>
      <c r="E543" s="144">
        <v>42632</v>
      </c>
      <c r="F543" s="145" t="s">
        <v>1809</v>
      </c>
    </row>
    <row r="544" spans="1:6">
      <c r="A544" s="143">
        <v>11136000</v>
      </c>
      <c r="B544" s="143">
        <v>11121000</v>
      </c>
      <c r="C544" s="143">
        <v>11138000</v>
      </c>
      <c r="D544" s="143">
        <v>11136000</v>
      </c>
      <c r="E544" s="144">
        <v>42631</v>
      </c>
      <c r="F544" s="145" t="s">
        <v>1810</v>
      </c>
    </row>
    <row r="545" spans="1:6">
      <c r="A545" s="143">
        <v>11126000</v>
      </c>
      <c r="B545" s="143">
        <v>11112000</v>
      </c>
      <c r="C545" s="143">
        <v>11130000</v>
      </c>
      <c r="D545" s="143">
        <v>11126000</v>
      </c>
      <c r="E545" s="144">
        <v>42630</v>
      </c>
      <c r="F545" s="145" t="s">
        <v>1811</v>
      </c>
    </row>
    <row r="546" spans="1:6">
      <c r="A546" s="143">
        <v>11155000</v>
      </c>
      <c r="B546" s="143">
        <v>11132000</v>
      </c>
      <c r="C546" s="143">
        <v>11190000</v>
      </c>
      <c r="D546" s="143">
        <v>11155000</v>
      </c>
      <c r="E546" s="144">
        <v>42628</v>
      </c>
      <c r="F546" s="145" t="s">
        <v>1812</v>
      </c>
    </row>
    <row r="547" spans="1:6">
      <c r="A547" s="143">
        <v>11155000</v>
      </c>
      <c r="B547" s="143">
        <v>11149000</v>
      </c>
      <c r="C547" s="143">
        <v>11172000</v>
      </c>
      <c r="D547" s="143">
        <v>11155000</v>
      </c>
      <c r="E547" s="144">
        <v>42627</v>
      </c>
      <c r="F547" s="145" t="s">
        <v>1813</v>
      </c>
    </row>
    <row r="548" spans="1:6">
      <c r="A548" s="143">
        <v>11161000</v>
      </c>
      <c r="B548" s="143">
        <v>11140000</v>
      </c>
      <c r="C548" s="143">
        <v>11171000</v>
      </c>
      <c r="D548" s="143">
        <v>11161000</v>
      </c>
      <c r="E548" s="144">
        <v>42626</v>
      </c>
      <c r="F548" s="145" t="s">
        <v>1814</v>
      </c>
    </row>
    <row r="549" spans="1:6">
      <c r="A549" s="143">
        <v>11155000</v>
      </c>
      <c r="B549" s="143">
        <v>11152000</v>
      </c>
      <c r="C549" s="143">
        <v>11189000</v>
      </c>
      <c r="D549" s="143">
        <v>11155000</v>
      </c>
      <c r="E549" s="144">
        <v>42625</v>
      </c>
      <c r="F549" s="145" t="s">
        <v>1815</v>
      </c>
    </row>
    <row r="550" spans="1:6">
      <c r="A550" s="143">
        <v>11170000</v>
      </c>
      <c r="B550" s="143">
        <v>11148000</v>
      </c>
      <c r="C550" s="143">
        <v>11171000</v>
      </c>
      <c r="D550" s="143">
        <v>11170000</v>
      </c>
      <c r="E550" s="144">
        <v>42624</v>
      </c>
      <c r="F550" s="145" t="s">
        <v>1816</v>
      </c>
    </row>
    <row r="551" spans="1:6">
      <c r="A551" s="143">
        <v>11148000</v>
      </c>
      <c r="B551" s="143">
        <v>11137000</v>
      </c>
      <c r="C551" s="143">
        <v>11178000</v>
      </c>
      <c r="D551" s="143">
        <v>11148000</v>
      </c>
      <c r="E551" s="144">
        <v>42623</v>
      </c>
      <c r="F551" s="145" t="s">
        <v>1817</v>
      </c>
    </row>
    <row r="552" spans="1:6">
      <c r="A552" s="143">
        <v>11219000</v>
      </c>
      <c r="B552" s="143">
        <v>11216000</v>
      </c>
      <c r="C552" s="143">
        <v>11262000</v>
      </c>
      <c r="D552" s="143">
        <v>11219000</v>
      </c>
      <c r="E552" s="144">
        <v>42621</v>
      </c>
      <c r="F552" s="145" t="s">
        <v>1818</v>
      </c>
    </row>
    <row r="553" spans="1:6">
      <c r="A553" s="143">
        <v>11216000</v>
      </c>
      <c r="B553" s="143">
        <v>11209000</v>
      </c>
      <c r="C553" s="143">
        <v>11275000</v>
      </c>
      <c r="D553" s="143">
        <v>11216000</v>
      </c>
      <c r="E553" s="144">
        <v>42620</v>
      </c>
      <c r="F553" s="145" t="s">
        <v>1819</v>
      </c>
    </row>
    <row r="554" spans="1:6">
      <c r="A554" s="143">
        <v>11230000</v>
      </c>
      <c r="B554" s="143">
        <v>11157000</v>
      </c>
      <c r="C554" s="143">
        <v>11231000</v>
      </c>
      <c r="D554" s="143">
        <v>11230000</v>
      </c>
      <c r="E554" s="144">
        <v>42619</v>
      </c>
      <c r="F554" s="145" t="s">
        <v>1820</v>
      </c>
    </row>
    <row r="555" spans="1:6">
      <c r="A555" s="143">
        <v>11164000</v>
      </c>
      <c r="B555" s="143">
        <v>11144000</v>
      </c>
      <c r="C555" s="143">
        <v>11207000</v>
      </c>
      <c r="D555" s="143">
        <v>11164000</v>
      </c>
      <c r="E555" s="144">
        <v>42618</v>
      </c>
      <c r="F555" s="145" t="s">
        <v>1821</v>
      </c>
    </row>
    <row r="556" spans="1:6">
      <c r="A556" s="143">
        <v>11197000</v>
      </c>
      <c r="B556" s="143">
        <v>11192000</v>
      </c>
      <c r="C556" s="143">
        <v>11210000</v>
      </c>
      <c r="D556" s="143">
        <v>11197000</v>
      </c>
      <c r="E556" s="144">
        <v>42617</v>
      </c>
      <c r="F556" s="145" t="s">
        <v>1822</v>
      </c>
    </row>
    <row r="557" spans="1:6">
      <c r="A557" s="143">
        <v>11198000</v>
      </c>
      <c r="B557" s="143">
        <v>11169000</v>
      </c>
      <c r="C557" s="143">
        <v>11214000</v>
      </c>
      <c r="D557" s="143">
        <v>11198000</v>
      </c>
      <c r="E557" s="144">
        <v>42616</v>
      </c>
      <c r="F557" s="145" t="s">
        <v>1823</v>
      </c>
    </row>
    <row r="558" spans="1:6">
      <c r="A558" s="143">
        <v>11115000</v>
      </c>
      <c r="B558" s="143">
        <v>11085000</v>
      </c>
      <c r="C558" s="143">
        <v>11122000</v>
      </c>
      <c r="D558" s="143">
        <v>11115000</v>
      </c>
      <c r="E558" s="144">
        <v>42614</v>
      </c>
      <c r="F558" s="145" t="s">
        <v>1824</v>
      </c>
    </row>
    <row r="559" spans="1:6">
      <c r="A559" s="143">
        <v>11094000</v>
      </c>
      <c r="B559" s="143">
        <v>11087000</v>
      </c>
      <c r="C559" s="143">
        <v>11129000</v>
      </c>
      <c r="D559" s="143">
        <v>11094000</v>
      </c>
      <c r="E559" s="144">
        <v>42613</v>
      </c>
      <c r="F559" s="145" t="s">
        <v>1825</v>
      </c>
    </row>
    <row r="560" spans="1:6">
      <c r="A560" s="143">
        <v>11127000</v>
      </c>
      <c r="B560" s="143">
        <v>11127000</v>
      </c>
      <c r="C560" s="143">
        <v>11156000</v>
      </c>
      <c r="D560" s="143">
        <v>11127000</v>
      </c>
      <c r="E560" s="144">
        <v>42612</v>
      </c>
      <c r="F560" s="145" t="s">
        <v>1826</v>
      </c>
    </row>
    <row r="561" spans="1:6">
      <c r="A561" s="143">
        <v>11150000</v>
      </c>
      <c r="B561" s="143">
        <v>11102000</v>
      </c>
      <c r="C561" s="143">
        <v>11160000</v>
      </c>
      <c r="D561" s="143">
        <v>11150000</v>
      </c>
      <c r="E561" s="144">
        <v>42611</v>
      </c>
      <c r="F561" s="145" t="s">
        <v>1827</v>
      </c>
    </row>
    <row r="562" spans="1:6">
      <c r="A562" s="143">
        <v>11114000</v>
      </c>
      <c r="B562" s="143">
        <v>11107000</v>
      </c>
      <c r="C562" s="143">
        <v>11123000</v>
      </c>
      <c r="D562" s="143">
        <v>11114000</v>
      </c>
      <c r="E562" s="144">
        <v>42610</v>
      </c>
      <c r="F562" s="145" t="s">
        <v>1828</v>
      </c>
    </row>
    <row r="563" spans="1:6">
      <c r="A563" s="143">
        <v>11115000</v>
      </c>
      <c r="B563" s="143">
        <v>11095000</v>
      </c>
      <c r="C563" s="143">
        <v>11119000</v>
      </c>
      <c r="D563" s="143">
        <v>11115000</v>
      </c>
      <c r="E563" s="144">
        <v>42609</v>
      </c>
      <c r="F563" s="145" t="s">
        <v>1829</v>
      </c>
    </row>
    <row r="564" spans="1:6">
      <c r="A564" s="143">
        <v>11090000</v>
      </c>
      <c r="B564" s="143">
        <v>11081000</v>
      </c>
      <c r="C564" s="143">
        <v>11112000</v>
      </c>
      <c r="D564" s="143">
        <v>11090000</v>
      </c>
      <c r="E564" s="144">
        <v>42607</v>
      </c>
      <c r="F564" s="145" t="s">
        <v>1830</v>
      </c>
    </row>
    <row r="565" spans="1:6">
      <c r="A565" s="143">
        <v>11097000</v>
      </c>
      <c r="B565" s="143">
        <v>11082000</v>
      </c>
      <c r="C565" s="143">
        <v>11165000</v>
      </c>
      <c r="D565" s="143">
        <v>11097000</v>
      </c>
      <c r="E565" s="144">
        <v>42606</v>
      </c>
      <c r="F565" s="145" t="s">
        <v>1831</v>
      </c>
    </row>
    <row r="566" spans="1:6">
      <c r="A566" s="143">
        <v>11163000</v>
      </c>
      <c r="B566" s="143">
        <v>11127000</v>
      </c>
      <c r="C566" s="143">
        <v>11174000</v>
      </c>
      <c r="D566" s="143">
        <v>11163000</v>
      </c>
      <c r="E566" s="144">
        <v>42605</v>
      </c>
      <c r="F566" s="145" t="s">
        <v>1832</v>
      </c>
    </row>
    <row r="567" spans="1:6">
      <c r="A567" s="143">
        <v>11134000</v>
      </c>
      <c r="B567" s="143">
        <v>11107000</v>
      </c>
      <c r="C567" s="143">
        <v>11137000</v>
      </c>
      <c r="D567" s="143">
        <v>11134000</v>
      </c>
      <c r="E567" s="144">
        <v>42604</v>
      </c>
      <c r="F567" s="145" t="s">
        <v>1833</v>
      </c>
    </row>
    <row r="568" spans="1:6">
      <c r="A568" s="143">
        <v>11147000</v>
      </c>
      <c r="B568" s="143">
        <v>11113800</v>
      </c>
      <c r="C568" s="143">
        <v>11154000</v>
      </c>
      <c r="D568" s="143">
        <v>11147000</v>
      </c>
      <c r="E568" s="144">
        <v>42603</v>
      </c>
      <c r="F568" s="145" t="s">
        <v>1834</v>
      </c>
    </row>
    <row r="569" spans="1:6">
      <c r="A569" s="143">
        <v>11140000</v>
      </c>
      <c r="B569" s="143">
        <v>11127000</v>
      </c>
      <c r="C569" s="143">
        <v>11161000</v>
      </c>
      <c r="D569" s="143">
        <v>11140000</v>
      </c>
      <c r="E569" s="144">
        <v>42602</v>
      </c>
      <c r="F569" s="145" t="s">
        <v>1835</v>
      </c>
    </row>
    <row r="570" spans="1:6">
      <c r="A570" s="143">
        <v>11205000</v>
      </c>
      <c r="B570" s="143">
        <v>11196000</v>
      </c>
      <c r="C570" s="143">
        <v>11242000</v>
      </c>
      <c r="D570" s="143">
        <v>11205000</v>
      </c>
      <c r="E570" s="144">
        <v>42600</v>
      </c>
      <c r="F570" s="145" t="s">
        <v>1836</v>
      </c>
    </row>
    <row r="571" spans="1:6">
      <c r="A571" s="143">
        <v>11184000</v>
      </c>
      <c r="B571" s="143">
        <v>11171000</v>
      </c>
      <c r="C571" s="143">
        <v>11210000</v>
      </c>
      <c r="D571" s="143">
        <v>11184000</v>
      </c>
      <c r="E571" s="144">
        <v>42599</v>
      </c>
      <c r="F571" s="145" t="s">
        <v>1837</v>
      </c>
    </row>
    <row r="572" spans="1:6">
      <c r="A572" s="143">
        <v>11188000</v>
      </c>
      <c r="B572" s="143">
        <v>11167000</v>
      </c>
      <c r="C572" s="143">
        <v>11230000</v>
      </c>
      <c r="D572" s="143">
        <v>11188000</v>
      </c>
      <c r="E572" s="144">
        <v>42598</v>
      </c>
      <c r="F572" s="145" t="s">
        <v>1838</v>
      </c>
    </row>
    <row r="573" spans="1:6">
      <c r="A573" s="143">
        <v>11126000</v>
      </c>
      <c r="B573" s="143">
        <v>11090000</v>
      </c>
      <c r="C573" s="143">
        <v>11135000</v>
      </c>
      <c r="D573" s="143">
        <v>11126000</v>
      </c>
      <c r="E573" s="144">
        <v>42597</v>
      </c>
      <c r="F573" s="145" t="s">
        <v>1839</v>
      </c>
    </row>
    <row r="574" spans="1:6">
      <c r="A574" s="143">
        <v>11086000</v>
      </c>
      <c r="B574" s="143">
        <v>11083000</v>
      </c>
      <c r="C574" s="143">
        <v>11104000</v>
      </c>
      <c r="D574" s="143">
        <v>11086000</v>
      </c>
      <c r="E574" s="144">
        <v>42596</v>
      </c>
      <c r="F574" s="145" t="s">
        <v>1840</v>
      </c>
    </row>
    <row r="575" spans="1:6">
      <c r="A575" s="143">
        <v>11089000</v>
      </c>
      <c r="B575" s="143">
        <v>11086000</v>
      </c>
      <c r="C575" s="143">
        <v>11134000</v>
      </c>
      <c r="D575" s="143">
        <v>11089000</v>
      </c>
      <c r="E575" s="144">
        <v>42595</v>
      </c>
      <c r="F575" s="145" t="s">
        <v>1841</v>
      </c>
    </row>
    <row r="576" spans="1:6">
      <c r="A576" s="143">
        <v>11195000</v>
      </c>
      <c r="B576" s="143">
        <v>11185000</v>
      </c>
      <c r="C576" s="143">
        <v>11210000</v>
      </c>
      <c r="D576" s="143">
        <v>11195000</v>
      </c>
      <c r="E576" s="144">
        <v>42593</v>
      </c>
      <c r="F576" s="145" t="s">
        <v>1842</v>
      </c>
    </row>
    <row r="577" spans="1:6">
      <c r="A577" s="143">
        <v>11210000</v>
      </c>
      <c r="B577" s="143">
        <v>11207000</v>
      </c>
      <c r="C577" s="143">
        <v>11263000</v>
      </c>
      <c r="D577" s="143">
        <v>11210000</v>
      </c>
      <c r="E577" s="144">
        <v>42592</v>
      </c>
      <c r="F577" s="145" t="s">
        <v>1843</v>
      </c>
    </row>
    <row r="578" spans="1:6">
      <c r="A578" s="143">
        <v>11141000</v>
      </c>
      <c r="B578" s="143">
        <v>11056000</v>
      </c>
      <c r="C578" s="143">
        <v>11143000</v>
      </c>
      <c r="D578" s="143">
        <v>11141000</v>
      </c>
      <c r="E578" s="144">
        <v>42591</v>
      </c>
      <c r="F578" s="145" t="s">
        <v>1844</v>
      </c>
    </row>
    <row r="579" spans="1:6">
      <c r="A579" s="143">
        <v>11071000</v>
      </c>
      <c r="B579" s="143">
        <v>11053000</v>
      </c>
      <c r="C579" s="143">
        <v>11080000</v>
      </c>
      <c r="D579" s="143">
        <v>11071000</v>
      </c>
      <c r="E579" s="144">
        <v>42590</v>
      </c>
      <c r="F579" s="145" t="s">
        <v>1845</v>
      </c>
    </row>
    <row r="580" spans="1:6">
      <c r="A580" s="143">
        <v>11060000</v>
      </c>
      <c r="B580" s="143">
        <v>11053000</v>
      </c>
      <c r="C580" s="143">
        <v>11074000</v>
      </c>
      <c r="D580" s="143">
        <v>11060000</v>
      </c>
      <c r="E580" s="144">
        <v>42589</v>
      </c>
      <c r="F580" s="145" t="s">
        <v>1846</v>
      </c>
    </row>
    <row r="581" spans="1:6">
      <c r="A581" s="143">
        <v>11047000</v>
      </c>
      <c r="B581" s="143">
        <v>11030000</v>
      </c>
      <c r="C581" s="143">
        <v>11055000</v>
      </c>
      <c r="D581" s="143">
        <v>11047000</v>
      </c>
      <c r="E581" s="144">
        <v>42588</v>
      </c>
      <c r="F581" s="145" t="s">
        <v>1847</v>
      </c>
    </row>
    <row r="582" spans="1:6">
      <c r="A582" s="143">
        <v>11205000</v>
      </c>
      <c r="B582" s="143">
        <v>11140000</v>
      </c>
      <c r="C582" s="143">
        <v>11223000</v>
      </c>
      <c r="D582" s="143">
        <v>11205000</v>
      </c>
      <c r="E582" s="144">
        <v>42586</v>
      </c>
      <c r="F582" s="145" t="s">
        <v>1848</v>
      </c>
    </row>
    <row r="583" spans="1:6">
      <c r="A583" s="143">
        <v>11198000</v>
      </c>
      <c r="B583" s="143">
        <v>11189000</v>
      </c>
      <c r="C583" s="143">
        <v>11292000</v>
      </c>
      <c r="D583" s="143">
        <v>11198000</v>
      </c>
      <c r="E583" s="144">
        <v>42585</v>
      </c>
      <c r="F583" s="145" t="s">
        <v>1849</v>
      </c>
    </row>
    <row r="584" spans="1:6">
      <c r="A584" s="143">
        <v>11287000</v>
      </c>
      <c r="B584" s="143">
        <v>11174000</v>
      </c>
      <c r="C584" s="143">
        <v>11297000</v>
      </c>
      <c r="D584" s="143">
        <v>11287000</v>
      </c>
      <c r="E584" s="144">
        <v>42584</v>
      </c>
      <c r="F584" s="145" t="s">
        <v>1850</v>
      </c>
    </row>
    <row r="585" spans="1:6">
      <c r="A585" s="143">
        <v>11174000</v>
      </c>
      <c r="B585" s="143">
        <v>11130000</v>
      </c>
      <c r="C585" s="143">
        <v>11181000</v>
      </c>
      <c r="D585" s="143">
        <v>11174000</v>
      </c>
      <c r="E585" s="144">
        <v>42583</v>
      </c>
      <c r="F585" s="145" t="s">
        <v>1851</v>
      </c>
    </row>
    <row r="586" spans="1:6">
      <c r="A586" s="143">
        <v>11157000</v>
      </c>
      <c r="B586" s="143">
        <v>11137000</v>
      </c>
      <c r="C586" s="143">
        <v>11168000</v>
      </c>
      <c r="D586" s="143">
        <v>11157000</v>
      </c>
      <c r="E586" s="144">
        <v>42582</v>
      </c>
      <c r="F586" s="145" t="s">
        <v>1852</v>
      </c>
    </row>
    <row r="587" spans="1:6">
      <c r="A587" s="143">
        <v>11162000</v>
      </c>
      <c r="B587" s="143">
        <v>11145000</v>
      </c>
      <c r="C587" s="143">
        <v>11165000</v>
      </c>
      <c r="D587" s="143">
        <v>11162000</v>
      </c>
      <c r="E587" s="144">
        <v>42581</v>
      </c>
      <c r="F587" s="145" t="s">
        <v>1853</v>
      </c>
    </row>
    <row r="588" spans="1:6">
      <c r="A588" s="143">
        <v>11062000</v>
      </c>
      <c r="B588" s="143">
        <v>11055000</v>
      </c>
      <c r="C588" s="143">
        <v>11129000</v>
      </c>
      <c r="D588" s="143">
        <v>11062000</v>
      </c>
      <c r="E588" s="144">
        <v>42579</v>
      </c>
      <c r="F588" s="145" t="s">
        <v>1854</v>
      </c>
    </row>
    <row r="589" spans="1:6">
      <c r="A589" s="143">
        <v>10979000</v>
      </c>
      <c r="B589" s="143">
        <v>10897000</v>
      </c>
      <c r="C589" s="143">
        <v>10982000</v>
      </c>
      <c r="D589" s="143">
        <v>10979000</v>
      </c>
      <c r="E589" s="144">
        <v>42578</v>
      </c>
      <c r="F589" s="145" t="s">
        <v>1855</v>
      </c>
    </row>
    <row r="590" spans="1:6">
      <c r="A590" s="143">
        <v>10922000</v>
      </c>
      <c r="B590" s="143">
        <v>10854000</v>
      </c>
      <c r="C590" s="143">
        <v>10936000</v>
      </c>
      <c r="D590" s="143">
        <v>10922000</v>
      </c>
      <c r="E590" s="144">
        <v>42577</v>
      </c>
      <c r="F590" s="145" t="s">
        <v>1856</v>
      </c>
    </row>
    <row r="591" spans="1:6">
      <c r="A591" s="143">
        <v>10875000</v>
      </c>
      <c r="B591" s="143">
        <v>10835000</v>
      </c>
      <c r="C591" s="143">
        <v>10875000</v>
      </c>
      <c r="D591" s="143">
        <v>10875000</v>
      </c>
      <c r="E591" s="144">
        <v>42576</v>
      </c>
      <c r="F591" s="145" t="s">
        <v>1857</v>
      </c>
    </row>
    <row r="592" spans="1:6">
      <c r="A592" s="143">
        <v>10857000</v>
      </c>
      <c r="B592" s="143">
        <v>10790000</v>
      </c>
      <c r="C592" s="143">
        <v>10890000</v>
      </c>
      <c r="D592" s="143">
        <v>10857000</v>
      </c>
      <c r="E592" s="144">
        <v>42575</v>
      </c>
      <c r="F592" s="145" t="s">
        <v>1858</v>
      </c>
    </row>
    <row r="593" spans="1:6">
      <c r="A593" s="143">
        <v>10872000</v>
      </c>
      <c r="B593" s="143">
        <v>10832000</v>
      </c>
      <c r="C593" s="143">
        <v>10882000</v>
      </c>
      <c r="D593" s="143">
        <v>10872000</v>
      </c>
      <c r="E593" s="144">
        <v>42574</v>
      </c>
      <c r="F593" s="145" t="s">
        <v>1859</v>
      </c>
    </row>
    <row r="594" spans="1:6">
      <c r="A594" s="143">
        <v>10896000</v>
      </c>
      <c r="B594" s="143">
        <v>10814000</v>
      </c>
      <c r="C594" s="143">
        <v>10896000</v>
      </c>
      <c r="D594" s="143">
        <v>10896000</v>
      </c>
      <c r="E594" s="144">
        <v>42572</v>
      </c>
      <c r="F594" s="145" t="s">
        <v>1860</v>
      </c>
    </row>
    <row r="595" spans="1:6">
      <c r="A595" s="143">
        <v>10822000</v>
      </c>
      <c r="B595" s="143">
        <v>10821000</v>
      </c>
      <c r="C595" s="143">
        <v>10877000</v>
      </c>
      <c r="D595" s="143">
        <v>10822000</v>
      </c>
      <c r="E595" s="144">
        <v>42571</v>
      </c>
      <c r="F595" s="145" t="s">
        <v>1861</v>
      </c>
    </row>
    <row r="596" spans="1:6">
      <c r="A596" s="143">
        <v>10875000</v>
      </c>
      <c r="B596" s="143">
        <v>10849000</v>
      </c>
      <c r="C596" s="143">
        <v>10892000</v>
      </c>
      <c r="D596" s="143">
        <v>10875000</v>
      </c>
      <c r="E596" s="144">
        <v>42570</v>
      </c>
      <c r="F596" s="145" t="s">
        <v>1862</v>
      </c>
    </row>
    <row r="597" spans="1:6">
      <c r="A597" s="143">
        <v>10844500</v>
      </c>
      <c r="B597" s="143">
        <v>10818000</v>
      </c>
      <c r="C597" s="143">
        <v>10885000</v>
      </c>
      <c r="D597" s="143">
        <v>10844500</v>
      </c>
      <c r="E597" s="144">
        <v>42569</v>
      </c>
      <c r="F597" s="145" t="s">
        <v>1863</v>
      </c>
    </row>
    <row r="598" spans="1:6">
      <c r="A598" s="143">
        <v>10894000</v>
      </c>
      <c r="B598" s="143">
        <v>10890000</v>
      </c>
      <c r="C598" s="143">
        <v>10917000</v>
      </c>
      <c r="D598" s="143">
        <v>10894000</v>
      </c>
      <c r="E598" s="144">
        <v>42568</v>
      </c>
      <c r="F598" s="145" t="s">
        <v>1864</v>
      </c>
    </row>
    <row r="599" spans="1:6">
      <c r="A599" s="143">
        <v>10914000</v>
      </c>
      <c r="B599" s="143">
        <v>10914000</v>
      </c>
      <c r="C599" s="143">
        <v>10980000</v>
      </c>
      <c r="D599" s="143">
        <v>10914000</v>
      </c>
      <c r="E599" s="144">
        <v>42567</v>
      </c>
      <c r="F599" s="145" t="s">
        <v>1865</v>
      </c>
    </row>
    <row r="600" spans="1:6">
      <c r="A600" s="143">
        <v>10940000</v>
      </c>
      <c r="B600" s="143">
        <v>10905000</v>
      </c>
      <c r="C600" s="143">
        <v>11029000</v>
      </c>
      <c r="D600" s="143">
        <v>10940000</v>
      </c>
      <c r="E600" s="144">
        <v>42565</v>
      </c>
      <c r="F600" s="145" t="s">
        <v>1866</v>
      </c>
    </row>
    <row r="601" spans="1:6">
      <c r="A601" s="143">
        <v>11023000</v>
      </c>
      <c r="B601" s="143">
        <v>10974000</v>
      </c>
      <c r="C601" s="143">
        <v>11045000</v>
      </c>
      <c r="D601" s="143">
        <v>11023000</v>
      </c>
      <c r="E601" s="144">
        <v>42564</v>
      </c>
      <c r="F601" s="145" t="s">
        <v>1867</v>
      </c>
    </row>
    <row r="602" spans="1:6">
      <c r="A602" s="143">
        <v>11070000</v>
      </c>
      <c r="B602" s="143">
        <v>11058500</v>
      </c>
      <c r="C602" s="143">
        <v>11184000</v>
      </c>
      <c r="D602" s="143">
        <v>11070000</v>
      </c>
      <c r="E602" s="144">
        <v>42563</v>
      </c>
      <c r="F602" s="145" t="s">
        <v>1868</v>
      </c>
    </row>
    <row r="603" spans="1:6">
      <c r="A603" s="143">
        <v>11164000</v>
      </c>
      <c r="B603" s="143">
        <v>11139000</v>
      </c>
      <c r="C603" s="143">
        <v>11182000</v>
      </c>
      <c r="D603" s="143">
        <v>11164000</v>
      </c>
      <c r="E603" s="144">
        <v>42562</v>
      </c>
      <c r="F603" s="145" t="s">
        <v>1869</v>
      </c>
    </row>
    <row r="604" spans="1:6">
      <c r="A604" s="143">
        <v>11187000</v>
      </c>
      <c r="B604" s="143">
        <v>11168000</v>
      </c>
      <c r="C604" s="143">
        <v>11220000</v>
      </c>
      <c r="D604" s="143">
        <v>11187000</v>
      </c>
      <c r="E604" s="144">
        <v>42561</v>
      </c>
      <c r="F604" s="145" t="s">
        <v>1870</v>
      </c>
    </row>
    <row r="605" spans="1:6">
      <c r="A605" s="143">
        <v>11203000</v>
      </c>
      <c r="B605" s="143">
        <v>11130000</v>
      </c>
      <c r="C605" s="143">
        <v>11217000</v>
      </c>
      <c r="D605" s="143">
        <v>11203000</v>
      </c>
      <c r="E605" s="144">
        <v>42560</v>
      </c>
      <c r="F605" s="145" t="s">
        <v>1871</v>
      </c>
    </row>
    <row r="606" spans="1:6">
      <c r="A606" s="143">
        <v>11008000</v>
      </c>
      <c r="B606" s="143">
        <v>10947000</v>
      </c>
      <c r="C606" s="143">
        <v>11023000</v>
      </c>
      <c r="D606" s="143">
        <v>11008000</v>
      </c>
      <c r="E606" s="144">
        <v>42556</v>
      </c>
      <c r="F606" s="145" t="s">
        <v>1872</v>
      </c>
    </row>
    <row r="607" spans="1:6">
      <c r="A607" s="143">
        <v>11002000</v>
      </c>
      <c r="B607" s="143">
        <v>10952000</v>
      </c>
      <c r="C607" s="143">
        <v>11026000</v>
      </c>
      <c r="D607" s="143">
        <v>11002000</v>
      </c>
      <c r="E607" s="144">
        <v>42555</v>
      </c>
      <c r="F607" s="145" t="s">
        <v>1873</v>
      </c>
    </row>
    <row r="608" spans="1:6">
      <c r="A608" s="143">
        <v>10974000</v>
      </c>
      <c r="B608" s="143">
        <v>10969000</v>
      </c>
      <c r="C608" s="143">
        <v>11002000</v>
      </c>
      <c r="D608" s="143">
        <v>10974000</v>
      </c>
      <c r="E608" s="144">
        <v>42554</v>
      </c>
      <c r="F608" s="145" t="s">
        <v>1874</v>
      </c>
    </row>
    <row r="609" spans="1:6">
      <c r="A609" s="143">
        <v>11026000</v>
      </c>
      <c r="B609" s="143">
        <v>10982000</v>
      </c>
      <c r="C609" s="143">
        <v>11065000</v>
      </c>
      <c r="D609" s="143">
        <v>11026000</v>
      </c>
      <c r="E609" s="144">
        <v>42553</v>
      </c>
      <c r="F609" s="145" t="s">
        <v>1875</v>
      </c>
    </row>
    <row r="610" spans="1:6">
      <c r="A610" s="143">
        <v>10813000</v>
      </c>
      <c r="B610" s="143">
        <v>10790000</v>
      </c>
      <c r="C610" s="143">
        <v>10868000</v>
      </c>
      <c r="D610" s="143">
        <v>10813000</v>
      </c>
      <c r="E610" s="144">
        <v>42551</v>
      </c>
      <c r="F610" s="145" t="s">
        <v>1876</v>
      </c>
    </row>
    <row r="611" spans="1:6">
      <c r="A611" s="143">
        <v>10885000</v>
      </c>
      <c r="B611" s="143">
        <v>10729000</v>
      </c>
      <c r="C611" s="143">
        <v>10885000</v>
      </c>
      <c r="D611" s="143">
        <v>10885000</v>
      </c>
      <c r="E611" s="144">
        <v>42550</v>
      </c>
      <c r="F611" s="145" t="s">
        <v>1877</v>
      </c>
    </row>
    <row r="612" spans="1:6">
      <c r="A612" s="143">
        <v>10730000</v>
      </c>
      <c r="B612" s="143">
        <v>10691000</v>
      </c>
      <c r="C612" s="143">
        <v>10799000</v>
      </c>
      <c r="D612" s="143">
        <v>10730000</v>
      </c>
      <c r="E612" s="144">
        <v>42549</v>
      </c>
      <c r="F612" s="145" t="s">
        <v>1878</v>
      </c>
    </row>
    <row r="613" spans="1:6">
      <c r="A613" s="143">
        <v>10757000</v>
      </c>
      <c r="B613" s="143">
        <v>10696000</v>
      </c>
      <c r="C613" s="143">
        <v>10846000</v>
      </c>
      <c r="D613" s="143">
        <v>10757000</v>
      </c>
      <c r="E613" s="144">
        <v>42548</v>
      </c>
      <c r="F613" s="145" t="s">
        <v>1879</v>
      </c>
    </row>
    <row r="614" spans="1:6">
      <c r="A614" s="143">
        <v>10691000</v>
      </c>
      <c r="B614" s="143">
        <v>10599000</v>
      </c>
      <c r="C614" s="143">
        <v>10701000</v>
      </c>
      <c r="D614" s="143">
        <v>10691000</v>
      </c>
      <c r="E614" s="144">
        <v>42547</v>
      </c>
      <c r="F614" s="145" t="s">
        <v>1880</v>
      </c>
    </row>
    <row r="615" spans="1:6">
      <c r="A615" s="143">
        <v>10621000</v>
      </c>
      <c r="B615" s="143">
        <v>10555000</v>
      </c>
      <c r="C615" s="143">
        <v>10627000</v>
      </c>
      <c r="D615" s="143">
        <v>10621000</v>
      </c>
      <c r="E615" s="144">
        <v>42546</v>
      </c>
      <c r="F615" s="145" t="s">
        <v>1881</v>
      </c>
    </row>
    <row r="616" spans="1:6">
      <c r="A616" s="143">
        <v>10254000</v>
      </c>
      <c r="B616" s="143">
        <v>10254000</v>
      </c>
      <c r="C616" s="143">
        <v>10300000</v>
      </c>
      <c r="D616" s="143">
        <v>10254000</v>
      </c>
      <c r="E616" s="144">
        <v>42544</v>
      </c>
      <c r="F616" s="145" t="s">
        <v>1882</v>
      </c>
    </row>
    <row r="617" spans="1:6">
      <c r="A617" s="143">
        <v>10278000</v>
      </c>
      <c r="B617" s="143">
        <v>10260000</v>
      </c>
      <c r="C617" s="143">
        <v>10283000</v>
      </c>
      <c r="D617" s="143">
        <v>10278000</v>
      </c>
      <c r="E617" s="144">
        <v>42543</v>
      </c>
      <c r="F617" s="145" t="s">
        <v>1883</v>
      </c>
    </row>
    <row r="618" spans="1:6">
      <c r="A618" s="143">
        <v>10287000</v>
      </c>
      <c r="B618" s="143">
        <v>10279000</v>
      </c>
      <c r="C618" s="143">
        <v>10355000</v>
      </c>
      <c r="D618" s="143">
        <v>10287000</v>
      </c>
      <c r="E618" s="144">
        <v>42542</v>
      </c>
      <c r="F618" s="145" t="s">
        <v>1884</v>
      </c>
    </row>
    <row r="619" spans="1:6">
      <c r="A619" s="143">
        <v>10340000</v>
      </c>
      <c r="B619" s="143">
        <v>10308000</v>
      </c>
      <c r="C619" s="143">
        <v>10354000</v>
      </c>
      <c r="D619" s="143">
        <v>10340000</v>
      </c>
      <c r="E619" s="144">
        <v>42541</v>
      </c>
      <c r="F619" s="145" t="s">
        <v>1885</v>
      </c>
    </row>
    <row r="620" spans="1:6">
      <c r="A620" s="143">
        <v>10421000</v>
      </c>
      <c r="B620" s="143">
        <v>10416000</v>
      </c>
      <c r="C620" s="143">
        <v>10432000</v>
      </c>
      <c r="D620" s="143">
        <v>10421000</v>
      </c>
      <c r="E620" s="144">
        <v>42540</v>
      </c>
      <c r="F620" s="145" t="s">
        <v>1886</v>
      </c>
    </row>
    <row r="621" spans="1:6">
      <c r="A621" s="143">
        <v>10422000</v>
      </c>
      <c r="B621" s="143">
        <v>10413000</v>
      </c>
      <c r="C621" s="143">
        <v>10433000</v>
      </c>
      <c r="D621" s="143">
        <v>10422000</v>
      </c>
      <c r="E621" s="144">
        <v>42539</v>
      </c>
      <c r="F621" s="145" t="s">
        <v>1887</v>
      </c>
    </row>
    <row r="622" spans="1:6">
      <c r="A622" s="143">
        <v>10493000</v>
      </c>
      <c r="B622" s="143">
        <v>10400000</v>
      </c>
      <c r="C622" s="143">
        <v>10523000</v>
      </c>
      <c r="D622" s="143">
        <v>10493000</v>
      </c>
      <c r="E622" s="144">
        <v>42537</v>
      </c>
      <c r="F622" s="145" t="s">
        <v>1888</v>
      </c>
    </row>
    <row r="623" spans="1:6">
      <c r="A623" s="143">
        <v>10314000</v>
      </c>
      <c r="B623" s="143">
        <v>10303000</v>
      </c>
      <c r="C623" s="143">
        <v>10334000</v>
      </c>
      <c r="D623" s="143">
        <v>10314000</v>
      </c>
      <c r="E623" s="144">
        <v>42536</v>
      </c>
      <c r="F623" s="145" t="s">
        <v>1889</v>
      </c>
    </row>
    <row r="624" spans="1:6">
      <c r="A624" s="143">
        <v>10317000</v>
      </c>
      <c r="B624" s="143">
        <v>10273000</v>
      </c>
      <c r="C624" s="143">
        <v>10340000</v>
      </c>
      <c r="D624" s="143">
        <v>10317000</v>
      </c>
      <c r="E624" s="144">
        <v>42535</v>
      </c>
      <c r="F624" s="145" t="s">
        <v>1890</v>
      </c>
    </row>
    <row r="625" spans="1:6">
      <c r="A625" s="143">
        <v>10306000</v>
      </c>
      <c r="B625" s="143">
        <v>10286000</v>
      </c>
      <c r="C625" s="143">
        <v>10335000</v>
      </c>
      <c r="D625" s="143">
        <v>10306000</v>
      </c>
      <c r="E625" s="144">
        <v>42534</v>
      </c>
      <c r="F625" s="145" t="s">
        <v>1891</v>
      </c>
    </row>
    <row r="626" spans="1:6">
      <c r="A626" s="143">
        <v>10288000</v>
      </c>
      <c r="B626" s="143">
        <v>10280000</v>
      </c>
      <c r="C626" s="143">
        <v>10302500</v>
      </c>
      <c r="D626" s="143">
        <v>10288000</v>
      </c>
      <c r="E626" s="144">
        <v>42533</v>
      </c>
      <c r="F626" s="145" t="s">
        <v>1892</v>
      </c>
    </row>
    <row r="627" spans="1:6">
      <c r="A627" s="143">
        <v>10295000</v>
      </c>
      <c r="B627" s="143">
        <v>10292500</v>
      </c>
      <c r="C627" s="143">
        <v>10329000</v>
      </c>
      <c r="D627" s="143">
        <v>10295000</v>
      </c>
      <c r="E627" s="144">
        <v>42532</v>
      </c>
      <c r="F627" s="145" t="s">
        <v>1893</v>
      </c>
    </row>
    <row r="628" spans="1:6">
      <c r="A628" s="143">
        <v>10267000</v>
      </c>
      <c r="B628" s="143">
        <v>10179000</v>
      </c>
      <c r="C628" s="143">
        <v>10267000</v>
      </c>
      <c r="D628" s="143">
        <v>10267000</v>
      </c>
      <c r="E628" s="144">
        <v>42530</v>
      </c>
      <c r="F628" s="145" t="s">
        <v>1894</v>
      </c>
    </row>
    <row r="629" spans="1:6">
      <c r="A629" s="143">
        <v>10168500</v>
      </c>
      <c r="B629" s="143">
        <v>10064000</v>
      </c>
      <c r="C629" s="143">
        <v>10168500</v>
      </c>
      <c r="D629" s="143">
        <v>10168500</v>
      </c>
      <c r="E629" s="144">
        <v>42529</v>
      </c>
      <c r="F629" s="145" t="s">
        <v>1895</v>
      </c>
    </row>
    <row r="630" spans="1:6">
      <c r="A630" s="143">
        <v>10040000</v>
      </c>
      <c r="B630" s="143">
        <v>10019000</v>
      </c>
      <c r="C630" s="143">
        <v>10080000</v>
      </c>
      <c r="D630" s="143">
        <v>10040000</v>
      </c>
      <c r="E630" s="144">
        <v>42528</v>
      </c>
      <c r="F630" s="145" t="s">
        <v>1896</v>
      </c>
    </row>
    <row r="631" spans="1:6">
      <c r="A631" s="143">
        <v>10080000</v>
      </c>
      <c r="B631" s="143">
        <v>10059500</v>
      </c>
      <c r="C631" s="143">
        <v>10122000</v>
      </c>
      <c r="D631" s="143">
        <v>10080000</v>
      </c>
      <c r="E631" s="144">
        <v>42527</v>
      </c>
      <c r="F631" s="145" t="s">
        <v>1897</v>
      </c>
    </row>
    <row r="632" spans="1:6">
      <c r="A632" s="143">
        <v>10126000</v>
      </c>
      <c r="B632" s="143">
        <v>10118000</v>
      </c>
      <c r="C632" s="143">
        <v>10150000</v>
      </c>
      <c r="D632" s="143">
        <v>10126000</v>
      </c>
      <c r="E632" s="144">
        <v>42526</v>
      </c>
      <c r="F632" s="145" t="s">
        <v>1898</v>
      </c>
    </row>
    <row r="633" spans="1:6">
      <c r="A633" s="143">
        <v>10025000</v>
      </c>
      <c r="B633" s="143">
        <v>9988000</v>
      </c>
      <c r="C633" s="143">
        <v>10025000</v>
      </c>
      <c r="D633" s="143">
        <v>10025000</v>
      </c>
      <c r="E633" s="144">
        <v>42523</v>
      </c>
      <c r="F633" s="145" t="s">
        <v>1899</v>
      </c>
    </row>
    <row r="634" spans="1:6">
      <c r="A634" s="143">
        <v>9986000</v>
      </c>
      <c r="B634" s="143">
        <v>9986000</v>
      </c>
      <c r="C634" s="143">
        <v>10035000</v>
      </c>
      <c r="D634" s="143">
        <v>9986000</v>
      </c>
      <c r="E634" s="144">
        <v>42522</v>
      </c>
      <c r="F634" s="145" t="s">
        <v>1900</v>
      </c>
    </row>
    <row r="635" spans="1:6">
      <c r="A635" s="143">
        <v>10014000</v>
      </c>
      <c r="B635" s="143">
        <v>9996000</v>
      </c>
      <c r="C635" s="143">
        <v>10032000</v>
      </c>
      <c r="D635" s="143">
        <v>10014000</v>
      </c>
      <c r="E635" s="144">
        <v>42521</v>
      </c>
      <c r="F635" s="145" t="s">
        <v>1901</v>
      </c>
    </row>
    <row r="636" spans="1:6">
      <c r="A636" s="143">
        <v>10002000</v>
      </c>
      <c r="B636" s="143">
        <v>9927000</v>
      </c>
      <c r="C636" s="143">
        <v>10024000</v>
      </c>
      <c r="D636" s="143">
        <v>10002000</v>
      </c>
      <c r="E636" s="144">
        <v>42520</v>
      </c>
      <c r="F636" s="145" t="s">
        <v>1902</v>
      </c>
    </row>
    <row r="637" spans="1:6">
      <c r="A637" s="143">
        <v>9975000</v>
      </c>
      <c r="B637" s="143">
        <v>9968500</v>
      </c>
      <c r="C637" s="143">
        <v>10025000</v>
      </c>
      <c r="D637" s="143">
        <v>9975000</v>
      </c>
      <c r="E637" s="144">
        <v>42519</v>
      </c>
      <c r="F637" s="145" t="s">
        <v>1903</v>
      </c>
    </row>
    <row r="638" spans="1:6">
      <c r="A638" s="143">
        <v>10000000</v>
      </c>
      <c r="B638" s="143">
        <v>9938000</v>
      </c>
      <c r="C638" s="143">
        <v>10017000</v>
      </c>
      <c r="D638" s="143">
        <v>10000000</v>
      </c>
      <c r="E638" s="144">
        <v>42518</v>
      </c>
      <c r="F638" s="145" t="s">
        <v>1904</v>
      </c>
    </row>
    <row r="639" spans="1:6">
      <c r="A639" s="143">
        <v>10020000</v>
      </c>
      <c r="B639" s="143">
        <v>10004000</v>
      </c>
      <c r="C639" s="143">
        <v>10082000</v>
      </c>
      <c r="D639" s="143">
        <v>10020000</v>
      </c>
      <c r="E639" s="144">
        <v>42516</v>
      </c>
      <c r="F639" s="145" t="s">
        <v>1905</v>
      </c>
    </row>
    <row r="640" spans="1:6">
      <c r="A640" s="143">
        <v>9988000</v>
      </c>
      <c r="B640" s="143">
        <v>9944000</v>
      </c>
      <c r="C640" s="143">
        <v>10026500</v>
      </c>
      <c r="D640" s="143">
        <v>9988000</v>
      </c>
      <c r="E640" s="144">
        <v>42515</v>
      </c>
      <c r="F640" s="145" t="s">
        <v>1906</v>
      </c>
    </row>
    <row r="641" spans="1:6">
      <c r="A641" s="143">
        <v>10062000</v>
      </c>
      <c r="B641" s="143">
        <v>10030000</v>
      </c>
      <c r="C641" s="143">
        <v>10106000</v>
      </c>
      <c r="D641" s="143">
        <v>10062000</v>
      </c>
      <c r="E641" s="144">
        <v>42514</v>
      </c>
      <c r="F641" s="145" t="s">
        <v>1907</v>
      </c>
    </row>
    <row r="642" spans="1:6">
      <c r="A642" s="143">
        <v>10097000</v>
      </c>
      <c r="B642" s="143">
        <v>10089000</v>
      </c>
      <c r="C642" s="143">
        <v>10126000</v>
      </c>
      <c r="D642" s="143">
        <v>10097000</v>
      </c>
      <c r="E642" s="144">
        <v>42513</v>
      </c>
      <c r="F642" s="145" t="s">
        <v>1908</v>
      </c>
    </row>
    <row r="643" spans="1:6">
      <c r="A643" s="143">
        <v>10112000</v>
      </c>
      <c r="B643" s="143">
        <v>10089000</v>
      </c>
      <c r="C643" s="143">
        <v>10182000</v>
      </c>
      <c r="D643" s="143">
        <v>10112000</v>
      </c>
      <c r="E643" s="144">
        <v>42509</v>
      </c>
      <c r="F643" s="145" t="s">
        <v>1909</v>
      </c>
    </row>
    <row r="644" spans="1:6">
      <c r="A644" s="143">
        <v>10094000</v>
      </c>
      <c r="B644" s="143">
        <v>10090000</v>
      </c>
      <c r="C644" s="143">
        <v>10100000</v>
      </c>
      <c r="D644" s="143">
        <v>10094000</v>
      </c>
      <c r="E644" s="144">
        <v>42512</v>
      </c>
      <c r="F644" s="145" t="s">
        <v>1910</v>
      </c>
    </row>
    <row r="645" spans="1:6">
      <c r="A645" s="143">
        <v>10246000</v>
      </c>
      <c r="B645" s="143">
        <v>10232000</v>
      </c>
      <c r="C645" s="143">
        <v>10254000</v>
      </c>
      <c r="D645" s="143">
        <v>10246000</v>
      </c>
      <c r="E645" s="144">
        <v>42508</v>
      </c>
      <c r="F645" s="145" t="s">
        <v>1911</v>
      </c>
    </row>
    <row r="646" spans="1:6">
      <c r="A646" s="143">
        <v>10098000</v>
      </c>
      <c r="B646" s="143">
        <v>10076000</v>
      </c>
      <c r="C646" s="143">
        <v>10098000</v>
      </c>
      <c r="D646" s="143">
        <v>10098000</v>
      </c>
      <c r="E646" s="144">
        <v>42511</v>
      </c>
      <c r="F646" s="145" t="s">
        <v>1912</v>
      </c>
    </row>
    <row r="647" spans="1:6">
      <c r="A647" s="143">
        <v>10243000</v>
      </c>
      <c r="B647" s="143">
        <v>10235000</v>
      </c>
      <c r="C647" s="143">
        <v>10274000</v>
      </c>
      <c r="D647" s="143">
        <v>10243000</v>
      </c>
      <c r="E647" s="144">
        <v>42507</v>
      </c>
      <c r="F647" s="145" t="s">
        <v>1913</v>
      </c>
    </row>
    <row r="648" spans="1:6">
      <c r="A648" s="143">
        <v>10270000</v>
      </c>
      <c r="B648" s="143">
        <v>10267000</v>
      </c>
      <c r="C648" s="143">
        <v>10322000</v>
      </c>
      <c r="D648" s="143">
        <v>10270000</v>
      </c>
      <c r="E648" s="144">
        <v>42506</v>
      </c>
      <c r="F648" s="145" t="s">
        <v>1914</v>
      </c>
    </row>
    <row r="649" spans="1:6">
      <c r="A649" s="143">
        <v>10281000</v>
      </c>
      <c r="B649" s="143">
        <v>10247000</v>
      </c>
      <c r="C649" s="143">
        <v>10287000</v>
      </c>
      <c r="D649" s="143">
        <v>10281000</v>
      </c>
      <c r="E649" s="144">
        <v>42505</v>
      </c>
      <c r="F649" s="145" t="s">
        <v>1915</v>
      </c>
    </row>
    <row r="650" spans="1:6">
      <c r="A650" s="143">
        <v>10243000</v>
      </c>
      <c r="B650" s="143">
        <v>10242000</v>
      </c>
      <c r="C650" s="143">
        <v>10291000</v>
      </c>
      <c r="D650" s="143">
        <v>10243000</v>
      </c>
      <c r="E650" s="144">
        <v>42504</v>
      </c>
      <c r="F650" s="145" t="s">
        <v>1916</v>
      </c>
    </row>
    <row r="651" spans="1:6">
      <c r="A651" s="143">
        <v>10301000</v>
      </c>
      <c r="B651" s="143">
        <v>10293000</v>
      </c>
      <c r="C651" s="143">
        <v>10335000</v>
      </c>
      <c r="D651" s="143">
        <v>10301000</v>
      </c>
      <c r="E651" s="144">
        <v>42502</v>
      </c>
      <c r="F651" s="145" t="s">
        <v>1917</v>
      </c>
    </row>
    <row r="652" spans="1:6">
      <c r="A652" s="143">
        <v>10336000</v>
      </c>
      <c r="B652" s="143">
        <v>10333000</v>
      </c>
      <c r="C652" s="143">
        <v>10368000</v>
      </c>
      <c r="D652" s="143">
        <v>10336000</v>
      </c>
      <c r="E652" s="144">
        <v>42501</v>
      </c>
      <c r="F652" s="145" t="s">
        <v>1918</v>
      </c>
    </row>
    <row r="653" spans="1:6">
      <c r="A653" s="143">
        <v>10313000</v>
      </c>
      <c r="B653" s="143">
        <v>10313000</v>
      </c>
      <c r="C653" s="143">
        <v>10345000</v>
      </c>
      <c r="D653" s="143">
        <v>10313000</v>
      </c>
      <c r="E653" s="144">
        <v>42500</v>
      </c>
      <c r="F653" s="145" t="s">
        <v>1919</v>
      </c>
    </row>
    <row r="654" spans="1:6">
      <c r="A654" s="143">
        <v>10318000</v>
      </c>
      <c r="B654" s="143">
        <v>10316000</v>
      </c>
      <c r="C654" s="143">
        <v>10389000</v>
      </c>
      <c r="D654" s="143">
        <v>10318000</v>
      </c>
      <c r="E654" s="144">
        <v>42499</v>
      </c>
      <c r="F654" s="145" t="s">
        <v>1920</v>
      </c>
    </row>
    <row r="655" spans="1:6">
      <c r="A655" s="143">
        <v>10388000</v>
      </c>
      <c r="B655" s="143">
        <v>10387000</v>
      </c>
      <c r="C655" s="143">
        <v>10400000</v>
      </c>
      <c r="D655" s="143">
        <v>10388000</v>
      </c>
      <c r="E655" s="144">
        <v>42498</v>
      </c>
      <c r="F655" s="145" t="s">
        <v>1921</v>
      </c>
    </row>
    <row r="656" spans="1:6">
      <c r="A656" s="143">
        <v>10395000</v>
      </c>
      <c r="B656" s="143">
        <v>10370000</v>
      </c>
      <c r="C656" s="143">
        <v>10395000</v>
      </c>
      <c r="D656" s="143">
        <v>10395000</v>
      </c>
      <c r="E656" s="144">
        <v>42497</v>
      </c>
      <c r="F656" s="145" t="s">
        <v>1922</v>
      </c>
    </row>
    <row r="657" spans="1:6">
      <c r="A657" s="143">
        <v>10330000</v>
      </c>
      <c r="B657" s="143">
        <v>10325000</v>
      </c>
      <c r="C657" s="143">
        <v>10350000</v>
      </c>
      <c r="D657" s="143">
        <v>10330000</v>
      </c>
      <c r="E657" s="144">
        <v>42495</v>
      </c>
      <c r="F657" s="145" t="s">
        <v>1923</v>
      </c>
    </row>
    <row r="658" spans="1:6">
      <c r="A658" s="143">
        <v>10335000</v>
      </c>
      <c r="B658" s="143">
        <v>10335000</v>
      </c>
      <c r="C658" s="143">
        <v>10380000</v>
      </c>
      <c r="D658" s="143">
        <v>10335000</v>
      </c>
      <c r="E658" s="144">
        <v>42494</v>
      </c>
      <c r="F658" s="145" t="s">
        <v>1924</v>
      </c>
    </row>
    <row r="659" spans="1:6">
      <c r="A659" s="143">
        <v>10400000</v>
      </c>
      <c r="B659" s="143">
        <v>10390000</v>
      </c>
      <c r="C659" s="143">
        <v>10475000</v>
      </c>
      <c r="D659" s="143">
        <v>10400000</v>
      </c>
      <c r="E659" s="144">
        <v>42493</v>
      </c>
      <c r="F659" s="145" t="s">
        <v>1925</v>
      </c>
    </row>
    <row r="660" spans="1:6">
      <c r="A660" s="143">
        <v>10415000</v>
      </c>
      <c r="B660" s="143">
        <v>10410000</v>
      </c>
      <c r="C660" s="143">
        <v>10475000</v>
      </c>
      <c r="D660" s="143">
        <v>10415000</v>
      </c>
      <c r="E660" s="144">
        <v>42492</v>
      </c>
      <c r="F660" s="145" t="s">
        <v>1926</v>
      </c>
    </row>
    <row r="661" spans="1:6">
      <c r="A661" s="143">
        <v>10475000</v>
      </c>
      <c r="B661" s="143">
        <v>10460000</v>
      </c>
      <c r="C661" s="143">
        <v>10485000</v>
      </c>
      <c r="D661" s="143">
        <v>10475000</v>
      </c>
      <c r="E661" s="144">
        <v>42491</v>
      </c>
      <c r="F661" s="145" t="s">
        <v>1927</v>
      </c>
    </row>
    <row r="662" spans="1:6">
      <c r="A662" s="143">
        <v>10460000</v>
      </c>
      <c r="B662" s="143">
        <v>10455000</v>
      </c>
      <c r="C662" s="143">
        <v>10510000</v>
      </c>
      <c r="D662" s="143">
        <v>10460000</v>
      </c>
      <c r="E662" s="144">
        <v>42490</v>
      </c>
      <c r="F662" s="145" t="s">
        <v>1928</v>
      </c>
    </row>
    <row r="663" spans="1:6">
      <c r="A663" s="143">
        <v>10325000</v>
      </c>
      <c r="B663" s="143">
        <v>10275000</v>
      </c>
      <c r="C663" s="143">
        <v>10325000</v>
      </c>
      <c r="D663" s="143">
        <v>10325000</v>
      </c>
      <c r="E663" s="144">
        <v>42488</v>
      </c>
      <c r="F663" s="145" t="s">
        <v>1929</v>
      </c>
    </row>
    <row r="664" spans="1:6">
      <c r="A664" s="143">
        <v>10285000</v>
      </c>
      <c r="B664" s="143">
        <v>10265000</v>
      </c>
      <c r="C664" s="143">
        <v>10300000</v>
      </c>
      <c r="D664" s="143">
        <v>10285000</v>
      </c>
      <c r="E664" s="144">
        <v>42487</v>
      </c>
      <c r="F664" s="145" t="s">
        <v>1930</v>
      </c>
    </row>
    <row r="665" spans="1:6">
      <c r="A665" s="143">
        <v>10260000</v>
      </c>
      <c r="B665" s="143">
        <v>10225000</v>
      </c>
      <c r="C665" s="143">
        <v>10260000</v>
      </c>
      <c r="D665" s="143">
        <v>10260000</v>
      </c>
      <c r="E665" s="144">
        <v>42486</v>
      </c>
      <c r="F665" s="145" t="s">
        <v>1931</v>
      </c>
    </row>
    <row r="666" spans="1:6">
      <c r="A666" s="143">
        <v>10230000</v>
      </c>
      <c r="B666" s="143">
        <v>10220000</v>
      </c>
      <c r="C666" s="143">
        <v>10240000</v>
      </c>
      <c r="D666" s="143">
        <v>10230000</v>
      </c>
      <c r="E666" s="144">
        <v>42485</v>
      </c>
      <c r="F666" s="145" t="s">
        <v>1932</v>
      </c>
    </row>
    <row r="667" spans="1:6">
      <c r="A667" s="143">
        <v>10220000</v>
      </c>
      <c r="B667" s="143">
        <v>10205000</v>
      </c>
      <c r="C667" s="143">
        <v>10230000</v>
      </c>
      <c r="D667" s="143">
        <v>10220000</v>
      </c>
      <c r="E667" s="144">
        <v>42484</v>
      </c>
      <c r="F667" s="145" t="s">
        <v>1933</v>
      </c>
    </row>
    <row r="668" spans="1:6">
      <c r="A668" s="143">
        <v>10205000</v>
      </c>
      <c r="B668" s="143">
        <v>10190000</v>
      </c>
      <c r="C668" s="143">
        <v>10230000</v>
      </c>
      <c r="D668" s="143">
        <v>10205000</v>
      </c>
      <c r="E668" s="144">
        <v>42483</v>
      </c>
      <c r="F668" s="145" t="s">
        <v>1934</v>
      </c>
    </row>
    <row r="669" spans="1:6">
      <c r="A669" s="143">
        <v>10295000</v>
      </c>
      <c r="B669" s="143">
        <v>10270000</v>
      </c>
      <c r="C669" s="143">
        <v>10335000</v>
      </c>
      <c r="D669" s="143">
        <v>10295000</v>
      </c>
      <c r="E669" s="144">
        <v>42481</v>
      </c>
      <c r="F669" s="145" t="s">
        <v>1935</v>
      </c>
    </row>
    <row r="670" spans="1:6">
      <c r="A670" s="143">
        <v>10300000</v>
      </c>
      <c r="B670" s="143">
        <v>10265000</v>
      </c>
      <c r="C670" s="143">
        <v>10305000</v>
      </c>
      <c r="D670" s="143">
        <v>10300000</v>
      </c>
      <c r="E670" s="144">
        <v>42480</v>
      </c>
      <c r="F670" s="145" t="s">
        <v>1936</v>
      </c>
    </row>
    <row r="671" spans="1:6">
      <c r="A671" s="143">
        <v>10310000</v>
      </c>
      <c r="B671" s="143">
        <v>10255000</v>
      </c>
      <c r="C671" s="143">
        <v>10310000</v>
      </c>
      <c r="D671" s="143">
        <v>10310000</v>
      </c>
      <c r="E671" s="144">
        <v>42479</v>
      </c>
      <c r="F671" s="145" t="s">
        <v>1937</v>
      </c>
    </row>
    <row r="672" spans="1:6">
      <c r="A672" s="143">
        <v>10270000</v>
      </c>
      <c r="B672" s="143">
        <v>10250000</v>
      </c>
      <c r="C672" s="143">
        <v>10300000</v>
      </c>
      <c r="D672" s="143">
        <v>10270000</v>
      </c>
      <c r="E672" s="144">
        <v>42478</v>
      </c>
      <c r="F672" s="145" t="s">
        <v>1938</v>
      </c>
    </row>
    <row r="673" spans="1:6">
      <c r="A673" s="143">
        <v>10275000</v>
      </c>
      <c r="B673" s="143">
        <v>10260000</v>
      </c>
      <c r="C673" s="143">
        <v>10280000</v>
      </c>
      <c r="D673" s="143">
        <v>10275000</v>
      </c>
      <c r="E673" s="144">
        <v>42477</v>
      </c>
      <c r="F673" s="145" t="s">
        <v>1939</v>
      </c>
    </row>
    <row r="674" spans="1:6">
      <c r="A674" s="143">
        <v>10260000</v>
      </c>
      <c r="B674" s="143">
        <v>10260000</v>
      </c>
      <c r="C674" s="143">
        <v>10295000</v>
      </c>
      <c r="D674" s="143">
        <v>10260000</v>
      </c>
      <c r="E674" s="144">
        <v>42476</v>
      </c>
      <c r="F674" s="145" t="s">
        <v>1940</v>
      </c>
    </row>
    <row r="675" spans="1:6">
      <c r="A675" s="143">
        <v>10225000</v>
      </c>
      <c r="B675" s="143">
        <v>10215000</v>
      </c>
      <c r="C675" s="143">
        <v>10270000</v>
      </c>
      <c r="D675" s="143">
        <v>10225000</v>
      </c>
      <c r="E675" s="144">
        <v>42474</v>
      </c>
      <c r="F675" s="145" t="s">
        <v>1941</v>
      </c>
    </row>
    <row r="676" spans="1:6">
      <c r="A676" s="143">
        <v>10330000</v>
      </c>
      <c r="B676" s="143">
        <v>10300000</v>
      </c>
      <c r="C676" s="143">
        <v>10410000</v>
      </c>
      <c r="D676" s="143">
        <v>10330000</v>
      </c>
      <c r="E676" s="144">
        <v>42473</v>
      </c>
      <c r="F676" s="145" t="s">
        <v>1942</v>
      </c>
    </row>
    <row r="677" spans="1:6">
      <c r="A677" s="143">
        <v>10390000</v>
      </c>
      <c r="B677" s="143">
        <v>10390000</v>
      </c>
      <c r="C677" s="143">
        <v>10450000</v>
      </c>
      <c r="D677" s="143">
        <v>10390000</v>
      </c>
      <c r="E677" s="144">
        <v>42472</v>
      </c>
      <c r="F677" s="145" t="s">
        <v>1943</v>
      </c>
    </row>
    <row r="678" spans="1:6">
      <c r="A678" s="143">
        <v>10425000</v>
      </c>
      <c r="B678" s="143">
        <v>10365000</v>
      </c>
      <c r="C678" s="143">
        <v>10430000</v>
      </c>
      <c r="D678" s="143">
        <v>10425000</v>
      </c>
      <c r="E678" s="144">
        <v>42471</v>
      </c>
      <c r="F678" s="145" t="s">
        <v>1944</v>
      </c>
    </row>
    <row r="679" spans="1:6">
      <c r="A679" s="143">
        <v>10320000</v>
      </c>
      <c r="B679" s="143">
        <v>10310000</v>
      </c>
      <c r="C679" s="143">
        <v>10350000</v>
      </c>
      <c r="D679" s="143">
        <v>10320000</v>
      </c>
      <c r="E679" s="144">
        <v>42470</v>
      </c>
      <c r="F679" s="145" t="s">
        <v>1945</v>
      </c>
    </row>
    <row r="680" spans="1:6">
      <c r="A680" s="143">
        <v>10330000</v>
      </c>
      <c r="B680" s="143">
        <v>10290000</v>
      </c>
      <c r="C680" s="143">
        <v>10335000</v>
      </c>
      <c r="D680" s="143">
        <v>10330000</v>
      </c>
      <c r="E680" s="144">
        <v>42469</v>
      </c>
      <c r="F680" s="145" t="s">
        <v>1946</v>
      </c>
    </row>
    <row r="681" spans="1:6">
      <c r="A681" s="143">
        <v>10255000</v>
      </c>
      <c r="B681" s="143">
        <v>10205000</v>
      </c>
      <c r="C681" s="143">
        <v>10275000</v>
      </c>
      <c r="D681" s="143">
        <v>10255000</v>
      </c>
      <c r="E681" s="144">
        <v>42467</v>
      </c>
      <c r="F681" s="145" t="s">
        <v>1947</v>
      </c>
    </row>
    <row r="682" spans="1:6">
      <c r="A682" s="143">
        <v>10230000</v>
      </c>
      <c r="B682" s="143">
        <v>10210000</v>
      </c>
      <c r="C682" s="143">
        <v>10280000</v>
      </c>
      <c r="D682" s="143">
        <v>10230000</v>
      </c>
      <c r="E682" s="144">
        <v>42466</v>
      </c>
      <c r="F682" s="145" t="s">
        <v>1948</v>
      </c>
    </row>
    <row r="683" spans="1:6">
      <c r="A683" s="143">
        <v>10290000</v>
      </c>
      <c r="B683" s="143">
        <v>10170000</v>
      </c>
      <c r="C683" s="143">
        <v>10300000</v>
      </c>
      <c r="D683" s="143">
        <v>10290000</v>
      </c>
      <c r="E683" s="144">
        <v>42465</v>
      </c>
      <c r="F683" s="145" t="s">
        <v>1949</v>
      </c>
    </row>
    <row r="684" spans="1:6">
      <c r="A684" s="143">
        <v>10160000</v>
      </c>
      <c r="B684" s="143">
        <v>10130000</v>
      </c>
      <c r="C684" s="143">
        <v>10170000</v>
      </c>
      <c r="D684" s="143">
        <v>10160000</v>
      </c>
      <c r="E684" s="144">
        <v>42464</v>
      </c>
      <c r="F684" s="145" t="s">
        <v>1950</v>
      </c>
    </row>
    <row r="685" spans="1:6">
      <c r="A685" s="143">
        <v>10185000</v>
      </c>
      <c r="B685" s="143">
        <v>10170000</v>
      </c>
      <c r="C685" s="143">
        <v>10190000</v>
      </c>
      <c r="D685" s="143">
        <v>10185000</v>
      </c>
      <c r="E685" s="144">
        <v>42463</v>
      </c>
      <c r="F685" s="145" t="s">
        <v>1951</v>
      </c>
    </row>
    <row r="686" spans="1:6">
      <c r="A686" s="143">
        <v>10200000</v>
      </c>
      <c r="B686" s="143">
        <v>10125000</v>
      </c>
      <c r="C686" s="143">
        <v>10210000</v>
      </c>
      <c r="D686" s="143">
        <v>10200000</v>
      </c>
      <c r="E686" s="144">
        <v>42462</v>
      </c>
      <c r="F686" s="145" t="s">
        <v>1952</v>
      </c>
    </row>
    <row r="687" spans="1:6">
      <c r="A687" s="143">
        <v>10190000</v>
      </c>
      <c r="B687" s="143">
        <v>10185000</v>
      </c>
      <c r="C687" s="143">
        <v>10195000</v>
      </c>
      <c r="D687" s="143">
        <v>10190000</v>
      </c>
      <c r="E687" s="144">
        <v>42460</v>
      </c>
      <c r="F687" s="145" t="s">
        <v>1953</v>
      </c>
    </row>
    <row r="688" spans="1:6">
      <c r="A688" s="143">
        <v>10190000</v>
      </c>
      <c r="B688" s="143">
        <v>10165000</v>
      </c>
      <c r="C688" s="143">
        <v>10190000</v>
      </c>
      <c r="D688" s="143">
        <v>10190000</v>
      </c>
      <c r="E688" s="144">
        <v>42459</v>
      </c>
      <c r="F688" s="145" t="s">
        <v>1954</v>
      </c>
    </row>
    <row r="689" spans="1:6">
      <c r="A689" s="143">
        <v>10135000</v>
      </c>
      <c r="B689" s="143">
        <v>10095000</v>
      </c>
      <c r="C689" s="143">
        <v>10135000</v>
      </c>
      <c r="D689" s="143">
        <v>10135000</v>
      </c>
      <c r="E689" s="144">
        <v>42458</v>
      </c>
      <c r="F689" s="145" t="s">
        <v>1955</v>
      </c>
    </row>
    <row r="690" spans="1:6">
      <c r="A690" s="143">
        <v>10090000</v>
      </c>
      <c r="B690" s="143">
        <v>10070000</v>
      </c>
      <c r="C690" s="143">
        <v>10090000</v>
      </c>
      <c r="D690" s="143">
        <v>10090000</v>
      </c>
      <c r="E690" s="144">
        <v>42457</v>
      </c>
      <c r="F690" s="145" t="s">
        <v>1956</v>
      </c>
    </row>
    <row r="691" spans="1:6">
      <c r="A691" s="143">
        <v>10070000</v>
      </c>
      <c r="B691" s="143">
        <v>10070000</v>
      </c>
      <c r="C691" s="143">
        <v>10070000</v>
      </c>
      <c r="D691" s="143">
        <v>10070000</v>
      </c>
      <c r="E691" s="144">
        <v>42456</v>
      </c>
      <c r="F691" s="145" t="s">
        <v>1957</v>
      </c>
    </row>
    <row r="692" spans="1:6">
      <c r="A692" s="143">
        <v>10050000</v>
      </c>
      <c r="B692" s="143">
        <v>10050000</v>
      </c>
      <c r="C692" s="143">
        <v>10125000</v>
      </c>
      <c r="D692" s="143">
        <v>10050000</v>
      </c>
      <c r="E692" s="144">
        <v>42455</v>
      </c>
      <c r="F692" s="145" t="s">
        <v>1958</v>
      </c>
    </row>
    <row r="693" spans="1:6">
      <c r="A693" s="143">
        <v>10150000</v>
      </c>
      <c r="B693" s="143">
        <v>10125000</v>
      </c>
      <c r="C693" s="143">
        <v>10150000</v>
      </c>
      <c r="D693" s="143">
        <v>10150000</v>
      </c>
      <c r="E693" s="144">
        <v>42448</v>
      </c>
      <c r="F693" s="145" t="s">
        <v>1959</v>
      </c>
    </row>
    <row r="694" spans="1:6">
      <c r="A694" s="143">
        <v>10130000</v>
      </c>
      <c r="B694" s="143">
        <v>10120000</v>
      </c>
      <c r="C694" s="143">
        <v>10200000</v>
      </c>
      <c r="D694" s="143">
        <v>10130000</v>
      </c>
      <c r="E694" s="144">
        <v>42446</v>
      </c>
      <c r="F694" s="145" t="s">
        <v>1960</v>
      </c>
    </row>
    <row r="695" spans="1:6">
      <c r="A695" s="143">
        <v>10130000</v>
      </c>
      <c r="B695" s="143">
        <v>10025000</v>
      </c>
      <c r="C695" s="143">
        <v>10130000</v>
      </c>
      <c r="D695" s="143">
        <v>10130000</v>
      </c>
      <c r="E695" s="144">
        <v>42445</v>
      </c>
      <c r="F695" s="145" t="s">
        <v>1961</v>
      </c>
    </row>
    <row r="696" spans="1:6">
      <c r="A696" s="143">
        <v>10065000</v>
      </c>
      <c r="B696" s="143">
        <v>10035000</v>
      </c>
      <c r="C696" s="143">
        <v>10100000</v>
      </c>
      <c r="D696" s="143">
        <v>10065000</v>
      </c>
      <c r="E696" s="144">
        <v>42444</v>
      </c>
      <c r="F696" s="145" t="s">
        <v>1962</v>
      </c>
    </row>
    <row r="697" spans="1:6">
      <c r="A697" s="143">
        <v>10105000</v>
      </c>
      <c r="B697" s="143">
        <v>10100000</v>
      </c>
      <c r="C697" s="143">
        <v>10185000</v>
      </c>
      <c r="D697" s="143">
        <v>10105000</v>
      </c>
      <c r="E697" s="144">
        <v>42443</v>
      </c>
      <c r="F697" s="145" t="s">
        <v>1963</v>
      </c>
    </row>
    <row r="698" spans="1:6">
      <c r="A698" s="143">
        <v>10105000</v>
      </c>
      <c r="B698" s="143">
        <v>10080000</v>
      </c>
      <c r="C698" s="143">
        <v>10115000</v>
      </c>
      <c r="D698" s="143">
        <v>10105000</v>
      </c>
      <c r="E698" s="144">
        <v>42441</v>
      </c>
      <c r="F698" s="145" t="s">
        <v>1964</v>
      </c>
    </row>
    <row r="699" spans="1:6">
      <c r="A699" s="143">
        <v>10135000</v>
      </c>
      <c r="B699" s="143">
        <v>10100000</v>
      </c>
      <c r="C699" s="143">
        <v>10135000</v>
      </c>
      <c r="D699" s="143">
        <v>10135000</v>
      </c>
      <c r="E699" s="144">
        <v>42439</v>
      </c>
      <c r="F699" s="145" t="s">
        <v>1965</v>
      </c>
    </row>
    <row r="700" spans="1:6">
      <c r="A700" s="143">
        <v>10125000</v>
      </c>
      <c r="B700" s="143">
        <v>10100000</v>
      </c>
      <c r="C700" s="143">
        <v>10140000</v>
      </c>
      <c r="D700" s="143">
        <v>10125000</v>
      </c>
      <c r="E700" s="144">
        <v>42438</v>
      </c>
      <c r="F700" s="145" t="s">
        <v>1966</v>
      </c>
    </row>
    <row r="701" spans="1:6">
      <c r="A701" s="143">
        <v>10140000</v>
      </c>
      <c r="B701" s="143">
        <v>10105000</v>
      </c>
      <c r="C701" s="143">
        <v>10170000</v>
      </c>
      <c r="D701" s="143">
        <v>10140000</v>
      </c>
      <c r="E701" s="144">
        <v>42437</v>
      </c>
      <c r="F701" s="145" t="s">
        <v>1967</v>
      </c>
    </row>
    <row r="702" spans="1:6">
      <c r="A702" s="143">
        <v>10085000</v>
      </c>
      <c r="B702" s="143">
        <v>10085000</v>
      </c>
      <c r="C702" s="143">
        <v>10150000</v>
      </c>
      <c r="D702" s="143">
        <v>10085000</v>
      </c>
      <c r="E702" s="144">
        <v>42436</v>
      </c>
      <c r="F702" s="145" t="s">
        <v>1968</v>
      </c>
    </row>
    <row r="703" spans="1:6">
      <c r="A703" s="143">
        <v>10115000</v>
      </c>
      <c r="B703" s="143">
        <v>10100000</v>
      </c>
      <c r="C703" s="143">
        <v>10140000</v>
      </c>
      <c r="D703" s="143">
        <v>10115000</v>
      </c>
      <c r="E703" s="144">
        <v>42435</v>
      </c>
      <c r="F703" s="145" t="s">
        <v>1969</v>
      </c>
    </row>
    <row r="704" spans="1:6">
      <c r="A704" s="143">
        <v>10130000</v>
      </c>
      <c r="B704" s="143">
        <v>10110000</v>
      </c>
      <c r="C704" s="143">
        <v>10160000</v>
      </c>
      <c r="D704" s="143">
        <v>10130000</v>
      </c>
      <c r="E704" s="144">
        <v>42434</v>
      </c>
      <c r="F704" s="145" t="s">
        <v>1970</v>
      </c>
    </row>
    <row r="705" spans="1:6">
      <c r="A705" s="143">
        <v>10095000</v>
      </c>
      <c r="B705" s="143">
        <v>10040000</v>
      </c>
      <c r="C705" s="143">
        <v>10105000</v>
      </c>
      <c r="D705" s="143">
        <v>10095000</v>
      </c>
      <c r="E705" s="144">
        <v>42432</v>
      </c>
      <c r="F705" s="145" t="s">
        <v>1971</v>
      </c>
    </row>
    <row r="706" spans="1:6">
      <c r="A706" s="143">
        <v>10045000</v>
      </c>
      <c r="B706" s="143">
        <v>9995000</v>
      </c>
      <c r="C706" s="143">
        <v>10065000</v>
      </c>
      <c r="D706" s="143">
        <v>10045000</v>
      </c>
      <c r="E706" s="144">
        <v>42431</v>
      </c>
      <c r="F706" s="145" t="s">
        <v>1972</v>
      </c>
    </row>
    <row r="707" spans="1:6">
      <c r="A707" s="143">
        <v>10015000</v>
      </c>
      <c r="B707" s="143">
        <v>10015000</v>
      </c>
      <c r="C707" s="143">
        <v>10105000</v>
      </c>
      <c r="D707" s="143">
        <v>10015000</v>
      </c>
      <c r="E707" s="144">
        <v>42430</v>
      </c>
      <c r="F707" s="145" t="s">
        <v>1973</v>
      </c>
    </row>
    <row r="708" spans="1:6">
      <c r="A708" s="143">
        <v>10035000</v>
      </c>
      <c r="B708" s="143">
        <v>9940000</v>
      </c>
      <c r="C708" s="143">
        <v>10040000</v>
      </c>
      <c r="D708" s="143">
        <v>10035000</v>
      </c>
      <c r="E708" s="144">
        <v>42429</v>
      </c>
      <c r="F708" s="145" t="s">
        <v>1974</v>
      </c>
    </row>
    <row r="709" spans="1:6">
      <c r="A709" s="143">
        <v>9945000</v>
      </c>
      <c r="B709" s="143">
        <v>9920000</v>
      </c>
      <c r="C709" s="143">
        <v>9975000</v>
      </c>
      <c r="D709" s="143">
        <v>9945000</v>
      </c>
      <c r="E709" s="144">
        <v>42428</v>
      </c>
      <c r="F709" s="145" t="s">
        <v>1975</v>
      </c>
    </row>
    <row r="710" spans="1:6">
      <c r="A710" s="143">
        <v>9970000</v>
      </c>
      <c r="B710" s="143">
        <v>9960000</v>
      </c>
      <c r="C710" s="143">
        <v>10025000</v>
      </c>
      <c r="D710" s="143">
        <v>9970000</v>
      </c>
      <c r="E710" s="144">
        <v>42427</v>
      </c>
      <c r="F710" s="145" t="s">
        <v>1976</v>
      </c>
    </row>
    <row r="711" spans="1:6">
      <c r="A711" s="143">
        <v>10050000</v>
      </c>
      <c r="B711" s="143">
        <v>10025000</v>
      </c>
      <c r="C711" s="143">
        <v>10095000</v>
      </c>
      <c r="D711" s="143">
        <v>10050000</v>
      </c>
      <c r="E711" s="144">
        <v>42425</v>
      </c>
      <c r="F711" s="145" t="s">
        <v>1977</v>
      </c>
    </row>
    <row r="712" spans="1:6">
      <c r="A712" s="143">
        <v>10080000</v>
      </c>
      <c r="B712" s="143">
        <v>9925000</v>
      </c>
      <c r="C712" s="143">
        <v>10150000</v>
      </c>
      <c r="D712" s="143">
        <v>10080000</v>
      </c>
      <c r="E712" s="144">
        <v>42424</v>
      </c>
      <c r="F712" s="145" t="s">
        <v>1978</v>
      </c>
    </row>
    <row r="713" spans="1:6">
      <c r="A713" s="143">
        <v>9935000</v>
      </c>
      <c r="B713" s="143">
        <v>9830000</v>
      </c>
      <c r="C713" s="143">
        <v>9945000</v>
      </c>
      <c r="D713" s="143">
        <v>9935000</v>
      </c>
      <c r="E713" s="144">
        <v>42423</v>
      </c>
      <c r="F713" s="145" t="s">
        <v>1979</v>
      </c>
    </row>
    <row r="714" spans="1:6">
      <c r="A714" s="143">
        <v>9810000</v>
      </c>
      <c r="B714" s="143">
        <v>9730000</v>
      </c>
      <c r="C714" s="143">
        <v>9870000</v>
      </c>
      <c r="D714" s="143">
        <v>9810000</v>
      </c>
      <c r="E714" s="144">
        <v>42422</v>
      </c>
      <c r="F714" s="145" t="s">
        <v>1980</v>
      </c>
    </row>
    <row r="715" spans="1:6">
      <c r="A715" s="143">
        <v>9885000</v>
      </c>
      <c r="B715" s="143">
        <v>9835000</v>
      </c>
      <c r="C715" s="143">
        <v>9905000</v>
      </c>
      <c r="D715" s="143">
        <v>9885000</v>
      </c>
      <c r="E715" s="144">
        <v>42421</v>
      </c>
      <c r="F715" s="145" t="s">
        <v>1981</v>
      </c>
    </row>
    <row r="716" spans="1:6">
      <c r="A716" s="143">
        <v>9850000</v>
      </c>
      <c r="B716" s="143">
        <v>9835000</v>
      </c>
      <c r="C716" s="143">
        <v>9965000</v>
      </c>
      <c r="D716" s="143">
        <v>9850000</v>
      </c>
      <c r="E716" s="144">
        <v>42420</v>
      </c>
      <c r="F716" s="145" t="s">
        <v>1982</v>
      </c>
    </row>
    <row r="717" spans="1:6">
      <c r="A717" s="143">
        <v>9890000</v>
      </c>
      <c r="B717" s="143">
        <v>9825000</v>
      </c>
      <c r="C717" s="143">
        <v>9895000</v>
      </c>
      <c r="D717" s="143">
        <v>9890000</v>
      </c>
      <c r="E717" s="144">
        <v>42418</v>
      </c>
      <c r="F717" s="145" t="s">
        <v>1983</v>
      </c>
    </row>
    <row r="718" spans="1:6">
      <c r="A718" s="143">
        <v>9865000</v>
      </c>
      <c r="B718" s="143">
        <v>9735000</v>
      </c>
      <c r="C718" s="143">
        <v>9865000</v>
      </c>
      <c r="D718" s="143">
        <v>9865000</v>
      </c>
      <c r="E718" s="144">
        <v>42417</v>
      </c>
      <c r="F718" s="145" t="s">
        <v>1984</v>
      </c>
    </row>
    <row r="719" spans="1:6">
      <c r="A719" s="143">
        <v>9785000</v>
      </c>
      <c r="B719" s="143">
        <v>9635000</v>
      </c>
      <c r="C719" s="143">
        <v>9810000</v>
      </c>
      <c r="D719" s="143">
        <v>9785000</v>
      </c>
      <c r="E719" s="144">
        <v>42416</v>
      </c>
      <c r="F719" s="145" t="s">
        <v>1985</v>
      </c>
    </row>
    <row r="720" spans="1:6">
      <c r="A720" s="143">
        <v>9760000</v>
      </c>
      <c r="B720" s="143">
        <v>9730000</v>
      </c>
      <c r="C720" s="143">
        <v>9900000</v>
      </c>
      <c r="D720" s="143">
        <v>9760000</v>
      </c>
      <c r="E720" s="144">
        <v>42415</v>
      </c>
      <c r="F720" s="145" t="s">
        <v>1986</v>
      </c>
    </row>
    <row r="721" spans="1:6">
      <c r="A721" s="143">
        <v>9995000</v>
      </c>
      <c r="B721" s="143">
        <v>9995000</v>
      </c>
      <c r="C721" s="143">
        <v>10065000</v>
      </c>
      <c r="D721" s="143">
        <v>9995000</v>
      </c>
      <c r="E721" s="144">
        <v>42414</v>
      </c>
      <c r="F721" s="145" t="s">
        <v>1987</v>
      </c>
    </row>
    <row r="722" spans="1:6">
      <c r="A722" s="143">
        <v>10055000</v>
      </c>
      <c r="B722" s="143">
        <v>10035000</v>
      </c>
      <c r="C722" s="143">
        <v>10115000</v>
      </c>
      <c r="D722" s="143">
        <v>10055000</v>
      </c>
      <c r="E722" s="144">
        <v>42413</v>
      </c>
      <c r="F722" s="145" t="s">
        <v>1988</v>
      </c>
    </row>
    <row r="723" spans="1:6">
      <c r="A723" s="143">
        <v>9770000</v>
      </c>
      <c r="B723" s="143">
        <v>9720000</v>
      </c>
      <c r="C723" s="143">
        <v>9775000</v>
      </c>
      <c r="D723" s="143">
        <v>9770000</v>
      </c>
      <c r="E723" s="144">
        <v>42410</v>
      </c>
      <c r="F723" s="145" t="s">
        <v>1989</v>
      </c>
    </row>
    <row r="724" spans="1:6">
      <c r="A724" s="143">
        <v>9795000</v>
      </c>
      <c r="B724" s="143">
        <v>9775000</v>
      </c>
      <c r="C724" s="143">
        <v>9870000</v>
      </c>
      <c r="D724" s="143">
        <v>9795000</v>
      </c>
      <c r="E724" s="144">
        <v>42409</v>
      </c>
      <c r="F724" s="145" t="s">
        <v>1990</v>
      </c>
    </row>
    <row r="725" spans="1:6">
      <c r="A725" s="143">
        <v>9865000</v>
      </c>
      <c r="B725" s="143">
        <v>9630000</v>
      </c>
      <c r="C725" s="143">
        <v>9875000</v>
      </c>
      <c r="D725" s="143">
        <v>9865000</v>
      </c>
      <c r="E725" s="144">
        <v>42408</v>
      </c>
      <c r="F725" s="145" t="s">
        <v>1991</v>
      </c>
    </row>
    <row r="726" spans="1:6">
      <c r="A726" s="143">
        <v>9725000</v>
      </c>
      <c r="B726" s="143">
        <v>9725000</v>
      </c>
      <c r="C726" s="143">
        <v>9895000</v>
      </c>
      <c r="D726" s="143">
        <v>9725000</v>
      </c>
      <c r="E726" s="144">
        <v>42407</v>
      </c>
      <c r="F726" s="145" t="s">
        <v>1992</v>
      </c>
    </row>
    <row r="727" spans="1:6">
      <c r="A727" s="143">
        <v>9845000</v>
      </c>
      <c r="B727" s="143">
        <v>9810000</v>
      </c>
      <c r="C727" s="143">
        <v>9870000</v>
      </c>
      <c r="D727" s="143">
        <v>9845000</v>
      </c>
      <c r="E727" s="144">
        <v>42406</v>
      </c>
      <c r="F727" s="145" t="s">
        <v>1993</v>
      </c>
    </row>
    <row r="728" spans="1:6">
      <c r="A728" s="143">
        <v>9665000</v>
      </c>
      <c r="B728" s="143">
        <v>9580000</v>
      </c>
      <c r="C728" s="143">
        <v>9665000</v>
      </c>
      <c r="D728" s="143">
        <v>9665000</v>
      </c>
      <c r="E728" s="144">
        <v>42404</v>
      </c>
      <c r="F728" s="145" t="s">
        <v>1994</v>
      </c>
    </row>
    <row r="729" spans="1:6">
      <c r="A729" s="143">
        <v>9585000</v>
      </c>
      <c r="B729" s="143">
        <v>9535000</v>
      </c>
      <c r="C729" s="143">
        <v>9585000</v>
      </c>
      <c r="D729" s="143">
        <v>9585000</v>
      </c>
      <c r="E729" s="144">
        <v>42403</v>
      </c>
      <c r="F729" s="145" t="s">
        <v>1995</v>
      </c>
    </row>
    <row r="730" spans="1:6">
      <c r="A730" s="143">
        <v>9550000</v>
      </c>
      <c r="B730" s="143">
        <v>9540000</v>
      </c>
      <c r="C730" s="143">
        <v>9575000</v>
      </c>
      <c r="D730" s="143">
        <v>9550000</v>
      </c>
      <c r="E730" s="144">
        <v>42402</v>
      </c>
      <c r="F730" s="145" t="s">
        <v>1996</v>
      </c>
    </row>
    <row r="731" spans="1:6">
      <c r="A731" s="143">
        <v>9550000</v>
      </c>
      <c r="B731" s="143">
        <v>9510000</v>
      </c>
      <c r="C731" s="143">
        <v>9565000</v>
      </c>
      <c r="D731" s="143">
        <v>9550000</v>
      </c>
      <c r="E731" s="144">
        <v>42401</v>
      </c>
      <c r="F731" s="145" t="s">
        <v>1997</v>
      </c>
    </row>
    <row r="732" spans="1:6">
      <c r="A732" s="143">
        <v>9490000</v>
      </c>
      <c r="B732" s="143">
        <v>9440000</v>
      </c>
      <c r="C732" s="143">
        <v>9490000</v>
      </c>
      <c r="D732" s="143">
        <v>9490000</v>
      </c>
      <c r="E732" s="144">
        <v>42400</v>
      </c>
      <c r="F732" s="145" t="s">
        <v>1998</v>
      </c>
    </row>
    <row r="733" spans="1:6">
      <c r="A733" s="143">
        <v>9460000</v>
      </c>
      <c r="B733" s="143">
        <v>9455000</v>
      </c>
      <c r="C733" s="143">
        <v>9510000</v>
      </c>
      <c r="D733" s="143">
        <v>9460000</v>
      </c>
      <c r="E733" s="144">
        <v>42399</v>
      </c>
      <c r="F733" s="145" t="s">
        <v>1999</v>
      </c>
    </row>
    <row r="734" spans="1:6">
      <c r="A734" s="143">
        <v>9445000</v>
      </c>
      <c r="B734" s="143">
        <v>9445000</v>
      </c>
      <c r="C734" s="143">
        <v>9520000</v>
      </c>
      <c r="D734" s="143">
        <v>9445000</v>
      </c>
      <c r="E734" s="144">
        <v>42397</v>
      </c>
      <c r="F734" s="145" t="s">
        <v>2000</v>
      </c>
    </row>
    <row r="735" spans="1:6">
      <c r="A735" s="143">
        <v>9490000</v>
      </c>
      <c r="B735" s="143">
        <v>9490000</v>
      </c>
      <c r="C735" s="143">
        <v>9585000</v>
      </c>
      <c r="D735" s="143">
        <v>9490000</v>
      </c>
      <c r="E735" s="144">
        <v>42396</v>
      </c>
      <c r="F735" s="145" t="s">
        <v>2001</v>
      </c>
    </row>
    <row r="736" spans="1:6">
      <c r="A736" s="143">
        <v>9550000</v>
      </c>
      <c r="B736" s="143">
        <v>9460000</v>
      </c>
      <c r="C736" s="143">
        <v>9550000</v>
      </c>
      <c r="D736" s="143">
        <v>9550000</v>
      </c>
      <c r="E736" s="144">
        <v>42395</v>
      </c>
      <c r="F736" s="145" t="s">
        <v>2002</v>
      </c>
    </row>
    <row r="737" spans="1:6">
      <c r="A737" s="143">
        <v>9445000</v>
      </c>
      <c r="B737" s="143">
        <v>9345000</v>
      </c>
      <c r="C737" s="143">
        <v>9455000</v>
      </c>
      <c r="D737" s="143">
        <v>9445000</v>
      </c>
      <c r="E737" s="144">
        <v>42394</v>
      </c>
      <c r="F737" s="145" t="s">
        <v>2003</v>
      </c>
    </row>
    <row r="738" spans="1:6">
      <c r="A738" s="143">
        <v>9360000</v>
      </c>
      <c r="B738" s="143">
        <v>9360000</v>
      </c>
      <c r="C738" s="143">
        <v>9360000</v>
      </c>
      <c r="D738" s="143">
        <v>9360000</v>
      </c>
      <c r="E738" s="144">
        <v>42393</v>
      </c>
      <c r="F738" s="145" t="s">
        <v>2004</v>
      </c>
    </row>
    <row r="739" spans="1:6">
      <c r="A739" s="143">
        <v>9410000</v>
      </c>
      <c r="B739" s="143">
        <v>9350000</v>
      </c>
      <c r="C739" s="143">
        <v>9430000</v>
      </c>
      <c r="D739" s="143">
        <v>9410000</v>
      </c>
      <c r="E739" s="144">
        <v>42392</v>
      </c>
      <c r="F739" s="145" t="s">
        <v>2005</v>
      </c>
    </row>
    <row r="740" spans="1:6">
      <c r="A740" s="143">
        <v>9305000</v>
      </c>
      <c r="B740" s="143">
        <v>9300000</v>
      </c>
      <c r="C740" s="143">
        <v>9345000</v>
      </c>
      <c r="D740" s="143">
        <v>9305000</v>
      </c>
      <c r="E740" s="144">
        <v>42390</v>
      </c>
      <c r="F740" s="145" t="s">
        <v>2006</v>
      </c>
    </row>
    <row r="741" spans="1:6">
      <c r="A741" s="143">
        <v>9300000</v>
      </c>
      <c r="B741" s="143">
        <v>9205000</v>
      </c>
      <c r="C741" s="143">
        <v>9300000</v>
      </c>
      <c r="D741" s="143">
        <v>9300000</v>
      </c>
      <c r="E741" s="144">
        <v>42389</v>
      </c>
      <c r="F741" s="145" t="s">
        <v>2007</v>
      </c>
    </row>
    <row r="742" spans="1:6">
      <c r="A742" s="143">
        <v>9200000</v>
      </c>
      <c r="B742" s="143">
        <v>9180000</v>
      </c>
      <c r="C742" s="143">
        <v>9230000</v>
      </c>
      <c r="D742" s="143">
        <v>9200000</v>
      </c>
      <c r="E742" s="144">
        <v>42388</v>
      </c>
      <c r="F742" s="145" t="s">
        <v>2008</v>
      </c>
    </row>
    <row r="743" spans="1:6">
      <c r="A743" s="143">
        <v>9200000</v>
      </c>
      <c r="B743" s="143">
        <v>9200000</v>
      </c>
      <c r="C743" s="143">
        <v>9250000</v>
      </c>
      <c r="D743" s="143">
        <v>9200000</v>
      </c>
      <c r="E743" s="144">
        <v>42387</v>
      </c>
      <c r="F743" s="145" t="s">
        <v>2009</v>
      </c>
    </row>
    <row r="744" spans="1:6">
      <c r="A744" s="143">
        <v>9270000</v>
      </c>
      <c r="B744" s="143">
        <v>9155000</v>
      </c>
      <c r="C744" s="143">
        <v>9295000</v>
      </c>
      <c r="D744" s="143">
        <v>9270000</v>
      </c>
      <c r="E744" s="144">
        <v>42386</v>
      </c>
      <c r="F744" s="145" t="s">
        <v>2010</v>
      </c>
    </row>
    <row r="745" spans="1:6">
      <c r="A745" s="143">
        <v>9180000</v>
      </c>
      <c r="B745" s="143">
        <v>9160000</v>
      </c>
      <c r="C745" s="143">
        <v>9240000</v>
      </c>
      <c r="D745" s="143">
        <v>9180000</v>
      </c>
      <c r="E745" s="144">
        <v>42385</v>
      </c>
      <c r="F745" s="145" t="s">
        <v>2011</v>
      </c>
    </row>
    <row r="746" spans="1:6">
      <c r="A746" s="143">
        <v>9305000</v>
      </c>
      <c r="B746" s="143">
        <v>9290000</v>
      </c>
      <c r="C746" s="143">
        <v>9345000</v>
      </c>
      <c r="D746" s="143">
        <v>9305000</v>
      </c>
      <c r="E746" s="144">
        <v>42383</v>
      </c>
      <c r="F746" s="145" t="s">
        <v>2012</v>
      </c>
    </row>
    <row r="747" spans="1:6">
      <c r="A747" s="143">
        <v>9345000</v>
      </c>
      <c r="B747" s="143">
        <v>9280000</v>
      </c>
      <c r="C747" s="143">
        <v>9355000</v>
      </c>
      <c r="D747" s="143">
        <v>9345000</v>
      </c>
      <c r="E747" s="144">
        <v>42382</v>
      </c>
      <c r="F747" s="145" t="s">
        <v>2013</v>
      </c>
    </row>
    <row r="748" spans="1:6">
      <c r="A748" s="143">
        <v>9385000</v>
      </c>
      <c r="B748" s="143">
        <v>9385000</v>
      </c>
      <c r="C748" s="143">
        <v>9445000</v>
      </c>
      <c r="D748" s="143">
        <v>9385000</v>
      </c>
      <c r="E748" s="144">
        <v>42381</v>
      </c>
      <c r="F748" s="145" t="s">
        <v>2014</v>
      </c>
    </row>
    <row r="749" spans="1:6">
      <c r="A749" s="143">
        <v>9485000</v>
      </c>
      <c r="B749" s="143">
        <v>9470000</v>
      </c>
      <c r="C749" s="143">
        <v>9575000</v>
      </c>
      <c r="D749" s="143">
        <v>9485000</v>
      </c>
      <c r="E749" s="144">
        <v>42380</v>
      </c>
      <c r="F749" s="145" t="s">
        <v>2015</v>
      </c>
    </row>
    <row r="750" spans="1:6">
      <c r="A750" s="143">
        <v>9600000</v>
      </c>
      <c r="B750" s="143">
        <v>9580000</v>
      </c>
      <c r="C750" s="143">
        <v>9660000</v>
      </c>
      <c r="D750" s="143">
        <v>9600000</v>
      </c>
      <c r="E750" s="144">
        <v>42379</v>
      </c>
      <c r="F750" s="145" t="s">
        <v>2016</v>
      </c>
    </row>
    <row r="751" spans="1:6">
      <c r="A751" s="143">
        <v>9655000</v>
      </c>
      <c r="B751" s="143">
        <v>9555000</v>
      </c>
      <c r="C751" s="143">
        <v>9670000</v>
      </c>
      <c r="D751" s="143">
        <v>9655000</v>
      </c>
      <c r="E751" s="144">
        <v>42378</v>
      </c>
      <c r="F751" s="145" t="s">
        <v>2017</v>
      </c>
    </row>
    <row r="752" spans="1:6">
      <c r="A752" s="143">
        <v>9540000</v>
      </c>
      <c r="B752" s="143">
        <v>9465000</v>
      </c>
      <c r="C752" s="143">
        <v>9540000</v>
      </c>
      <c r="D752" s="143">
        <v>9540000</v>
      </c>
      <c r="E752" s="144">
        <v>42376</v>
      </c>
      <c r="F752" s="145" t="s">
        <v>2018</v>
      </c>
    </row>
    <row r="753" spans="1:6">
      <c r="A753" s="143">
        <v>9460000</v>
      </c>
      <c r="B753" s="143">
        <v>9430000</v>
      </c>
      <c r="C753" s="143">
        <v>9475000</v>
      </c>
      <c r="D753" s="143">
        <v>9460000</v>
      </c>
      <c r="E753" s="144">
        <v>42375</v>
      </c>
      <c r="F753" s="145" t="s">
        <v>2019</v>
      </c>
    </row>
    <row r="754" spans="1:6">
      <c r="A754" s="143">
        <v>9400000</v>
      </c>
      <c r="B754" s="143">
        <v>9390000</v>
      </c>
      <c r="C754" s="143">
        <v>9430000</v>
      </c>
      <c r="D754" s="143">
        <v>9400000</v>
      </c>
      <c r="E754" s="144">
        <v>42374</v>
      </c>
      <c r="F754" s="145" t="s">
        <v>2020</v>
      </c>
    </row>
    <row r="755" spans="1:6">
      <c r="A755" s="143">
        <v>9400000</v>
      </c>
      <c r="B755" s="143">
        <v>9350000</v>
      </c>
      <c r="C755" s="143">
        <v>9435000</v>
      </c>
      <c r="D755" s="143">
        <v>9400000</v>
      </c>
      <c r="E755" s="144">
        <v>42373</v>
      </c>
      <c r="F755" s="145" t="s">
        <v>2021</v>
      </c>
    </row>
    <row r="756" spans="1:6">
      <c r="A756" s="143">
        <v>9340000</v>
      </c>
      <c r="B756" s="143">
        <v>9310000</v>
      </c>
      <c r="C756" s="143">
        <v>9350000</v>
      </c>
      <c r="D756" s="143">
        <v>9340000</v>
      </c>
      <c r="E756" s="144">
        <v>42372</v>
      </c>
      <c r="F756" s="145" t="s">
        <v>2022</v>
      </c>
    </row>
    <row r="757" spans="1:6">
      <c r="A757" s="143">
        <v>9310000</v>
      </c>
      <c r="B757" s="143">
        <v>9300000</v>
      </c>
      <c r="C757" s="143">
        <v>9335000</v>
      </c>
      <c r="D757" s="143">
        <v>9310000</v>
      </c>
      <c r="E757" s="144">
        <v>42371</v>
      </c>
      <c r="F757" s="145" t="s">
        <v>2023</v>
      </c>
    </row>
    <row r="758" spans="1:6">
      <c r="A758" s="143">
        <v>9335000</v>
      </c>
      <c r="B758" s="143">
        <v>9325000</v>
      </c>
      <c r="C758" s="143">
        <v>9340000</v>
      </c>
      <c r="D758" s="143">
        <v>9335000</v>
      </c>
      <c r="E758" s="144">
        <v>42369</v>
      </c>
      <c r="F758" s="145" t="s">
        <v>2024</v>
      </c>
    </row>
    <row r="759" spans="1:6">
      <c r="A759" s="143">
        <v>9315000</v>
      </c>
      <c r="B759" s="143">
        <v>9295000</v>
      </c>
      <c r="C759" s="143">
        <v>9340000</v>
      </c>
      <c r="D759" s="143">
        <v>9315000</v>
      </c>
      <c r="E759" s="144">
        <v>42368</v>
      </c>
      <c r="F759" s="145" t="s">
        <v>2025</v>
      </c>
    </row>
    <row r="760" spans="1:6">
      <c r="A760" s="143">
        <v>9355000</v>
      </c>
      <c r="B760" s="143">
        <v>9350000</v>
      </c>
      <c r="C760" s="143">
        <v>9355000</v>
      </c>
      <c r="D760" s="143">
        <v>9355000</v>
      </c>
      <c r="E760" s="144">
        <v>42367</v>
      </c>
      <c r="F760" s="145" t="s">
        <v>2026</v>
      </c>
    </row>
    <row r="761" spans="1:6">
      <c r="A761" s="143">
        <v>9345000</v>
      </c>
      <c r="B761" s="143">
        <v>9345000</v>
      </c>
      <c r="C761" s="143">
        <v>9415000</v>
      </c>
      <c r="D761" s="143">
        <v>9345000</v>
      </c>
      <c r="E761" s="144">
        <v>42366</v>
      </c>
      <c r="F761" s="145" t="s">
        <v>2027</v>
      </c>
    </row>
    <row r="762" spans="1:6">
      <c r="A762" s="143">
        <v>9420000</v>
      </c>
      <c r="B762" s="143">
        <v>9395000</v>
      </c>
      <c r="C762" s="143">
        <v>9440000</v>
      </c>
      <c r="D762" s="143">
        <v>9420000</v>
      </c>
      <c r="E762" s="144">
        <v>42365</v>
      </c>
      <c r="F762" s="145" t="s">
        <v>2028</v>
      </c>
    </row>
    <row r="763" spans="1:6">
      <c r="A763" s="143">
        <v>9420000</v>
      </c>
      <c r="B763" s="143">
        <v>9335000</v>
      </c>
      <c r="C763" s="143">
        <v>9430000</v>
      </c>
      <c r="D763" s="143">
        <v>9420000</v>
      </c>
      <c r="E763" s="144">
        <v>42364</v>
      </c>
      <c r="F763" s="145" t="s">
        <v>2029</v>
      </c>
    </row>
    <row r="764" spans="1:6">
      <c r="A764" s="143">
        <v>9320000</v>
      </c>
      <c r="B764" s="143">
        <v>9295000</v>
      </c>
      <c r="C764" s="143">
        <v>9335000</v>
      </c>
      <c r="D764" s="143">
        <v>9320000</v>
      </c>
      <c r="E764" s="144">
        <v>42362</v>
      </c>
      <c r="F764" s="145" t="s">
        <v>2030</v>
      </c>
    </row>
    <row r="765" spans="1:6">
      <c r="A765" s="143">
        <v>9285000</v>
      </c>
      <c r="B765" s="143">
        <v>9235000</v>
      </c>
      <c r="C765" s="143">
        <v>9295000</v>
      </c>
      <c r="D765" s="143">
        <v>9285000</v>
      </c>
      <c r="E765" s="144">
        <v>42361</v>
      </c>
      <c r="F765" s="145" t="s">
        <v>2031</v>
      </c>
    </row>
    <row r="766" spans="1:6">
      <c r="A766" s="143">
        <v>9255000</v>
      </c>
      <c r="B766" s="143">
        <v>9225000</v>
      </c>
      <c r="C766" s="143">
        <v>9270000</v>
      </c>
      <c r="D766" s="143">
        <v>9255000</v>
      </c>
      <c r="E766" s="144">
        <v>42360</v>
      </c>
      <c r="F766" s="145" t="s">
        <v>2032</v>
      </c>
    </row>
    <row r="767" spans="1:6">
      <c r="A767" s="143">
        <v>9235000</v>
      </c>
      <c r="B767" s="143">
        <v>9180000</v>
      </c>
      <c r="C767" s="143">
        <v>9240000</v>
      </c>
      <c r="D767" s="143">
        <v>9235000</v>
      </c>
      <c r="E767" s="144">
        <v>42359</v>
      </c>
      <c r="F767" s="145" t="s">
        <v>2033</v>
      </c>
    </row>
    <row r="768" spans="1:6">
      <c r="A768" s="143">
        <v>9175000</v>
      </c>
      <c r="B768" s="143">
        <v>9160000</v>
      </c>
      <c r="C768" s="143">
        <v>9185000</v>
      </c>
      <c r="D768" s="143">
        <v>9175000</v>
      </c>
      <c r="E768" s="144">
        <v>42358</v>
      </c>
      <c r="F768" s="145" t="s">
        <v>2034</v>
      </c>
    </row>
    <row r="769" spans="1:6">
      <c r="A769" s="143">
        <v>9170000</v>
      </c>
      <c r="B769" s="143">
        <v>9135000</v>
      </c>
      <c r="C769" s="143">
        <v>9175000</v>
      </c>
      <c r="D769" s="143">
        <v>9170000</v>
      </c>
      <c r="E769" s="144">
        <v>42357</v>
      </c>
      <c r="F769" s="145" t="s">
        <v>2035</v>
      </c>
    </row>
    <row r="770" spans="1:6">
      <c r="A770" s="143">
        <v>9110000</v>
      </c>
      <c r="B770" s="143">
        <v>9100000</v>
      </c>
      <c r="C770" s="143">
        <v>9155000</v>
      </c>
      <c r="D770" s="143">
        <v>9110000</v>
      </c>
      <c r="E770" s="144">
        <v>42355</v>
      </c>
      <c r="F770" s="145" t="s">
        <v>2036</v>
      </c>
    </row>
    <row r="771" spans="1:6">
      <c r="A771" s="143">
        <v>9145000</v>
      </c>
      <c r="B771" s="143">
        <v>9110000</v>
      </c>
      <c r="C771" s="143">
        <v>9155000</v>
      </c>
      <c r="D771" s="143">
        <v>9145000</v>
      </c>
      <c r="E771" s="144">
        <v>42354</v>
      </c>
      <c r="F771" s="145" t="s">
        <v>2037</v>
      </c>
    </row>
    <row r="772" spans="1:6">
      <c r="A772" s="143">
        <v>9080000</v>
      </c>
      <c r="B772" s="143">
        <v>9075000</v>
      </c>
      <c r="C772" s="143">
        <v>9140000</v>
      </c>
      <c r="D772" s="143">
        <v>9080000</v>
      </c>
      <c r="E772" s="144">
        <v>42353</v>
      </c>
      <c r="F772" s="145" t="s">
        <v>2038</v>
      </c>
    </row>
    <row r="773" spans="1:6">
      <c r="A773" s="143">
        <v>9165000</v>
      </c>
      <c r="B773" s="143">
        <v>9155000</v>
      </c>
      <c r="C773" s="143">
        <v>9205000</v>
      </c>
      <c r="D773" s="143">
        <v>9165000</v>
      </c>
      <c r="E773" s="144">
        <v>42352</v>
      </c>
      <c r="F773" s="145" t="s">
        <v>2039</v>
      </c>
    </row>
    <row r="774" spans="1:6">
      <c r="A774" s="143">
        <v>9210000</v>
      </c>
      <c r="B774" s="143">
        <v>9195000</v>
      </c>
      <c r="C774" s="143">
        <v>9215000</v>
      </c>
      <c r="D774" s="143">
        <v>9210000</v>
      </c>
      <c r="E774" s="144">
        <v>42351</v>
      </c>
      <c r="F774" s="145" t="s">
        <v>2040</v>
      </c>
    </row>
    <row r="775" spans="1:6">
      <c r="A775" s="143">
        <v>9195000</v>
      </c>
      <c r="B775" s="143">
        <v>9125000</v>
      </c>
      <c r="C775" s="143">
        <v>9205000</v>
      </c>
      <c r="D775" s="143">
        <v>9195000</v>
      </c>
      <c r="E775" s="144">
        <v>42348</v>
      </c>
      <c r="F775" s="145" t="s">
        <v>2041</v>
      </c>
    </row>
    <row r="776" spans="1:6">
      <c r="A776" s="143">
        <v>9200000</v>
      </c>
      <c r="B776" s="143">
        <v>9190000</v>
      </c>
      <c r="C776" s="143">
        <v>9225000</v>
      </c>
      <c r="D776" s="143">
        <v>9200000</v>
      </c>
      <c r="E776" s="144">
        <v>42347</v>
      </c>
      <c r="F776" s="145" t="s">
        <v>2042</v>
      </c>
    </row>
    <row r="777" spans="1:6">
      <c r="A777" s="143">
        <v>9200000</v>
      </c>
      <c r="B777" s="143">
        <v>9120000</v>
      </c>
      <c r="C777" s="143">
        <v>9205000</v>
      </c>
      <c r="D777" s="143">
        <v>9200000</v>
      </c>
      <c r="E777" s="144">
        <v>42346</v>
      </c>
      <c r="F777" s="145" t="s">
        <v>2043</v>
      </c>
    </row>
    <row r="778" spans="1:6">
      <c r="A778" s="143">
        <v>9215000</v>
      </c>
      <c r="B778" s="143">
        <v>9210000</v>
      </c>
      <c r="C778" s="143">
        <v>9245000</v>
      </c>
      <c r="D778" s="143">
        <v>9215000</v>
      </c>
      <c r="E778" s="144">
        <v>42345</v>
      </c>
      <c r="F778" s="145" t="s">
        <v>2044</v>
      </c>
    </row>
    <row r="779" spans="1:6">
      <c r="A779" s="143">
        <v>9210000</v>
      </c>
      <c r="B779" s="143">
        <v>9175000</v>
      </c>
      <c r="C779" s="143">
        <v>9225000</v>
      </c>
      <c r="D779" s="143">
        <v>9210000</v>
      </c>
      <c r="E779" s="144">
        <v>42344</v>
      </c>
      <c r="F779" s="145" t="s">
        <v>2045</v>
      </c>
    </row>
    <row r="780" spans="1:6">
      <c r="A780" s="143">
        <v>9195000</v>
      </c>
      <c r="B780" s="143">
        <v>9195000</v>
      </c>
      <c r="C780" s="143">
        <v>9230000</v>
      </c>
      <c r="D780" s="143">
        <v>9195000</v>
      </c>
      <c r="E780" s="144">
        <v>42343</v>
      </c>
      <c r="F780" s="145" t="s">
        <v>2046</v>
      </c>
    </row>
    <row r="781" spans="1:6">
      <c r="A781" s="143">
        <v>9105000</v>
      </c>
      <c r="B781" s="143">
        <v>9080000</v>
      </c>
      <c r="C781" s="143">
        <v>9115000</v>
      </c>
      <c r="D781" s="143">
        <v>9105000</v>
      </c>
      <c r="E781" s="144">
        <v>42341</v>
      </c>
      <c r="F781" s="145" t="s">
        <v>2047</v>
      </c>
    </row>
    <row r="782" spans="1:6">
      <c r="A782" s="143">
        <v>9145000</v>
      </c>
      <c r="B782" s="143">
        <v>9125000</v>
      </c>
      <c r="C782" s="143">
        <v>9160000</v>
      </c>
      <c r="D782" s="143">
        <v>9145000</v>
      </c>
      <c r="E782" s="144">
        <v>42339</v>
      </c>
      <c r="F782" s="145" t="s">
        <v>2048</v>
      </c>
    </row>
    <row r="783" spans="1:6">
      <c r="A783" s="143">
        <v>9110000</v>
      </c>
      <c r="B783" s="143">
        <v>9050000</v>
      </c>
      <c r="C783" s="143">
        <v>9120000</v>
      </c>
      <c r="D783" s="143">
        <v>9110000</v>
      </c>
      <c r="E783" s="144">
        <v>42338</v>
      </c>
      <c r="F783" s="145" t="s">
        <v>2049</v>
      </c>
    </row>
    <row r="784" spans="1:6">
      <c r="A784" s="143">
        <v>9085000</v>
      </c>
      <c r="B784" s="143">
        <v>9070000</v>
      </c>
      <c r="C784" s="143">
        <v>9095000</v>
      </c>
      <c r="D784" s="143">
        <v>9085000</v>
      </c>
      <c r="E784" s="144">
        <v>42337</v>
      </c>
      <c r="F784" s="145" t="s">
        <v>2050</v>
      </c>
    </row>
    <row r="785" spans="1:6">
      <c r="A785" s="143">
        <v>9060000</v>
      </c>
      <c r="B785" s="143">
        <v>9050000</v>
      </c>
      <c r="C785" s="143">
        <v>9085000</v>
      </c>
      <c r="D785" s="143">
        <v>9060000</v>
      </c>
      <c r="E785" s="144">
        <v>42336</v>
      </c>
      <c r="F785" s="145" t="s">
        <v>2051</v>
      </c>
    </row>
    <row r="786" spans="1:6">
      <c r="A786" s="143">
        <v>9115000</v>
      </c>
      <c r="B786" s="143">
        <v>9095000</v>
      </c>
      <c r="C786" s="143">
        <v>9120000</v>
      </c>
      <c r="D786" s="143">
        <v>9115000</v>
      </c>
      <c r="E786" s="144">
        <v>42334</v>
      </c>
      <c r="F786" s="145" t="s">
        <v>2052</v>
      </c>
    </row>
    <row r="787" spans="1:6">
      <c r="A787" s="143">
        <v>9105000</v>
      </c>
      <c r="B787" s="143">
        <v>9080000</v>
      </c>
      <c r="C787" s="143">
        <v>9130000</v>
      </c>
      <c r="D787" s="143">
        <v>9105000</v>
      </c>
      <c r="E787" s="144">
        <v>42333</v>
      </c>
      <c r="F787" s="145" t="s">
        <v>2053</v>
      </c>
    </row>
    <row r="788" spans="1:6">
      <c r="A788" s="143">
        <v>9080000</v>
      </c>
      <c r="B788" s="143">
        <v>9040000</v>
      </c>
      <c r="C788" s="143">
        <v>9100000</v>
      </c>
      <c r="D788" s="143">
        <v>9080000</v>
      </c>
      <c r="E788" s="144">
        <v>42332</v>
      </c>
      <c r="F788" s="145" t="s">
        <v>2054</v>
      </c>
    </row>
    <row r="789" spans="1:6">
      <c r="A789" s="143">
        <v>9035000</v>
      </c>
      <c r="B789" s="143">
        <v>9020000</v>
      </c>
      <c r="C789" s="143">
        <v>9055000</v>
      </c>
      <c r="D789" s="143">
        <v>9035000</v>
      </c>
      <c r="E789" s="144">
        <v>42331</v>
      </c>
      <c r="F789" s="145" t="s">
        <v>2055</v>
      </c>
    </row>
    <row r="790" spans="1:6">
      <c r="A790" s="143">
        <v>9080000</v>
      </c>
      <c r="B790" s="143">
        <v>9060000</v>
      </c>
      <c r="C790" s="143">
        <v>9085000</v>
      </c>
      <c r="D790" s="143">
        <v>9080000</v>
      </c>
      <c r="E790" s="144">
        <v>42330</v>
      </c>
      <c r="F790" s="145" t="s">
        <v>2056</v>
      </c>
    </row>
    <row r="791" spans="1:6">
      <c r="A791" s="143">
        <v>9070000</v>
      </c>
      <c r="B791" s="143">
        <v>9040000</v>
      </c>
      <c r="C791" s="143">
        <v>9075000</v>
      </c>
      <c r="D791" s="143">
        <v>9070000</v>
      </c>
      <c r="E791" s="144">
        <v>42329</v>
      </c>
      <c r="F791" s="145" t="s">
        <v>2057</v>
      </c>
    </row>
    <row r="792" spans="1:6">
      <c r="A792" s="143">
        <v>9135000</v>
      </c>
      <c r="B792" s="143">
        <v>9085000</v>
      </c>
      <c r="C792" s="143">
        <v>9135000</v>
      </c>
      <c r="D792" s="143">
        <v>9135000</v>
      </c>
      <c r="E792" s="144">
        <v>42327</v>
      </c>
      <c r="F792" s="145" t="s">
        <v>2058</v>
      </c>
    </row>
    <row r="793" spans="1:6">
      <c r="A793" s="143">
        <v>9065000</v>
      </c>
      <c r="B793" s="143">
        <v>9060000</v>
      </c>
      <c r="C793" s="143">
        <v>9080000</v>
      </c>
      <c r="D793" s="143">
        <v>9065000</v>
      </c>
      <c r="E793" s="144">
        <v>42326</v>
      </c>
      <c r="F793" s="145" t="s">
        <v>2059</v>
      </c>
    </row>
    <row r="794" spans="1:6">
      <c r="A794" s="143">
        <v>9080000</v>
      </c>
      <c r="B794" s="143">
        <v>9080000</v>
      </c>
      <c r="C794" s="143">
        <v>9130000</v>
      </c>
      <c r="D794" s="143">
        <v>9080000</v>
      </c>
      <c r="E794" s="144">
        <v>42325</v>
      </c>
      <c r="F794" s="145" t="s">
        <v>2060</v>
      </c>
    </row>
    <row r="795" spans="1:6">
      <c r="A795" s="143">
        <v>9160000</v>
      </c>
      <c r="B795" s="143">
        <v>9155000</v>
      </c>
      <c r="C795" s="143">
        <v>9240000</v>
      </c>
      <c r="D795" s="143">
        <v>9160000</v>
      </c>
      <c r="E795" s="144">
        <v>42324</v>
      </c>
      <c r="F795" s="145" t="s">
        <v>2061</v>
      </c>
    </row>
    <row r="796" spans="1:6">
      <c r="A796" s="143">
        <v>9180000</v>
      </c>
      <c r="B796" s="143">
        <v>9170000</v>
      </c>
      <c r="C796" s="143">
        <v>9200000</v>
      </c>
      <c r="D796" s="143">
        <v>9180000</v>
      </c>
      <c r="E796" s="144">
        <v>42323</v>
      </c>
      <c r="F796" s="145" t="s">
        <v>2062</v>
      </c>
    </row>
    <row r="797" spans="1:6">
      <c r="A797" s="143">
        <v>9200000</v>
      </c>
      <c r="B797" s="143">
        <v>9160000</v>
      </c>
      <c r="C797" s="143">
        <v>9210000</v>
      </c>
      <c r="D797" s="143">
        <v>9200000</v>
      </c>
      <c r="E797" s="144">
        <v>42322</v>
      </c>
      <c r="F797" s="145" t="s">
        <v>2063</v>
      </c>
    </row>
    <row r="798" spans="1:6">
      <c r="A798" s="143">
        <v>9145000</v>
      </c>
      <c r="B798" s="143">
        <v>9105000</v>
      </c>
      <c r="C798" s="143">
        <v>9155000</v>
      </c>
      <c r="D798" s="143">
        <v>9145000</v>
      </c>
      <c r="E798" s="144">
        <v>42320</v>
      </c>
      <c r="F798" s="145" t="s">
        <v>2064</v>
      </c>
    </row>
    <row r="799" spans="1:6">
      <c r="A799" s="143">
        <v>9150000</v>
      </c>
      <c r="B799" s="143">
        <v>9120000</v>
      </c>
      <c r="C799" s="143">
        <v>9155000</v>
      </c>
      <c r="D799" s="143">
        <v>9150000</v>
      </c>
      <c r="E799" s="144">
        <v>42319</v>
      </c>
      <c r="F799" s="145" t="s">
        <v>2065</v>
      </c>
    </row>
    <row r="800" spans="1:6">
      <c r="A800" s="143">
        <v>9150000</v>
      </c>
      <c r="B800" s="143">
        <v>9115000</v>
      </c>
      <c r="C800" s="143">
        <v>9225000</v>
      </c>
      <c r="D800" s="143">
        <v>9150000</v>
      </c>
      <c r="E800" s="144">
        <v>42318</v>
      </c>
      <c r="F800" s="145" t="s">
        <v>2066</v>
      </c>
    </row>
    <row r="801" spans="1:6">
      <c r="A801" s="143">
        <v>9155000</v>
      </c>
      <c r="B801" s="143">
        <v>9115000</v>
      </c>
      <c r="C801" s="143">
        <v>9165000</v>
      </c>
      <c r="D801" s="143">
        <v>9155000</v>
      </c>
      <c r="E801" s="144">
        <v>42317</v>
      </c>
      <c r="F801" s="145" t="s">
        <v>2067</v>
      </c>
    </row>
    <row r="802" spans="1:6">
      <c r="A802" s="143">
        <v>9100000</v>
      </c>
      <c r="B802" s="143">
        <v>9085000</v>
      </c>
      <c r="C802" s="143">
        <v>9115000</v>
      </c>
      <c r="D802" s="143">
        <v>9100000</v>
      </c>
      <c r="E802" s="144">
        <v>42316</v>
      </c>
      <c r="F802" s="145" t="s">
        <v>2068</v>
      </c>
    </row>
    <row r="803" spans="1:6">
      <c r="A803" s="143">
        <v>9085000</v>
      </c>
      <c r="B803" s="143">
        <v>9065000</v>
      </c>
      <c r="C803" s="143">
        <v>9095000</v>
      </c>
      <c r="D803" s="143">
        <v>9085000</v>
      </c>
      <c r="E803" s="144">
        <v>42315</v>
      </c>
      <c r="F803" s="145" t="s">
        <v>2069</v>
      </c>
    </row>
    <row r="804" spans="1:6">
      <c r="A804" s="143">
        <v>9180000</v>
      </c>
      <c r="B804" s="143">
        <v>9170000</v>
      </c>
      <c r="C804" s="143">
        <v>9200000</v>
      </c>
      <c r="D804" s="143">
        <v>9180000</v>
      </c>
      <c r="E804" s="144">
        <v>42313</v>
      </c>
      <c r="F804" s="145" t="s">
        <v>2070</v>
      </c>
    </row>
    <row r="805" spans="1:6">
      <c r="A805" s="143">
        <v>9220000</v>
      </c>
      <c r="B805" s="143">
        <v>9220000</v>
      </c>
      <c r="C805" s="143">
        <v>9285000</v>
      </c>
      <c r="D805" s="143">
        <v>9220000</v>
      </c>
      <c r="E805" s="144">
        <v>42312</v>
      </c>
      <c r="F805" s="145" t="s">
        <v>2071</v>
      </c>
    </row>
    <row r="806" spans="1:6">
      <c r="A806" s="143">
        <v>9300000</v>
      </c>
      <c r="B806" s="143">
        <v>9300000</v>
      </c>
      <c r="C806" s="143">
        <v>9345000</v>
      </c>
      <c r="D806" s="143">
        <v>9300000</v>
      </c>
      <c r="E806" s="144">
        <v>42311</v>
      </c>
      <c r="F806" s="145" t="s">
        <v>2072</v>
      </c>
    </row>
    <row r="807" spans="1:6">
      <c r="A807" s="143">
        <v>9340000</v>
      </c>
      <c r="B807" s="143">
        <v>9330000</v>
      </c>
      <c r="C807" s="143">
        <v>9370000</v>
      </c>
      <c r="D807" s="143">
        <v>9340000</v>
      </c>
      <c r="E807" s="144">
        <v>42310</v>
      </c>
      <c r="F807" s="145" t="s">
        <v>2073</v>
      </c>
    </row>
    <row r="808" spans="1:6">
      <c r="A808" s="143">
        <v>9365000</v>
      </c>
      <c r="B808" s="143">
        <v>9360000</v>
      </c>
      <c r="C808" s="143">
        <v>9385000</v>
      </c>
      <c r="D808" s="143">
        <v>9365000</v>
      </c>
      <c r="E808" s="144">
        <v>42309</v>
      </c>
      <c r="F808" s="145" t="s">
        <v>2074</v>
      </c>
    </row>
    <row r="809" spans="1:6">
      <c r="A809" s="143">
        <v>9375000</v>
      </c>
      <c r="B809" s="143">
        <v>9320000</v>
      </c>
      <c r="C809" s="143">
        <v>9375000</v>
      </c>
      <c r="D809" s="143">
        <v>9375000</v>
      </c>
      <c r="E809" s="144">
        <v>42308</v>
      </c>
      <c r="F809" s="145" t="s">
        <v>2075</v>
      </c>
    </row>
    <row r="810" spans="1:6">
      <c r="A810" s="143">
        <v>9420000</v>
      </c>
      <c r="B810" s="143">
        <v>9410000</v>
      </c>
      <c r="C810" s="143">
        <v>9445000</v>
      </c>
      <c r="D810" s="143">
        <v>9420000</v>
      </c>
      <c r="E810" s="144">
        <v>42306</v>
      </c>
      <c r="F810" s="145" t="s">
        <v>2076</v>
      </c>
    </row>
    <row r="811" spans="1:6">
      <c r="A811" s="143">
        <v>9535000</v>
      </c>
      <c r="B811" s="143">
        <v>9480000</v>
      </c>
      <c r="C811" s="143">
        <v>9545000</v>
      </c>
      <c r="D811" s="143">
        <v>9535000</v>
      </c>
      <c r="E811" s="144">
        <v>42305</v>
      </c>
      <c r="F811" s="145" t="s">
        <v>2077</v>
      </c>
    </row>
    <row r="812" spans="1:6">
      <c r="A812" s="143">
        <v>9465000</v>
      </c>
      <c r="B812" s="143">
        <v>9425000</v>
      </c>
      <c r="C812" s="143">
        <v>9470000</v>
      </c>
      <c r="D812" s="143">
        <v>9465000</v>
      </c>
      <c r="E812" s="144">
        <v>42304</v>
      </c>
      <c r="F812" s="145" t="s">
        <v>2078</v>
      </c>
    </row>
    <row r="813" spans="1:6">
      <c r="A813" s="143">
        <v>9430000</v>
      </c>
      <c r="B813" s="143">
        <v>9405000</v>
      </c>
      <c r="C813" s="143">
        <v>9430000</v>
      </c>
      <c r="D813" s="143">
        <v>9430000</v>
      </c>
      <c r="E813" s="144">
        <v>42303</v>
      </c>
      <c r="F813" s="145" t="s">
        <v>2079</v>
      </c>
    </row>
    <row r="814" spans="1:6">
      <c r="A814" s="143">
        <v>9415000</v>
      </c>
      <c r="B814" s="143">
        <v>9390000</v>
      </c>
      <c r="C814" s="143">
        <v>9415000</v>
      </c>
      <c r="D814" s="143">
        <v>9415000</v>
      </c>
      <c r="E814" s="144">
        <v>42302</v>
      </c>
      <c r="F814" s="145" t="s">
        <v>2080</v>
      </c>
    </row>
    <row r="815" spans="1:6">
      <c r="A815" s="143">
        <v>9415000</v>
      </c>
      <c r="B815" s="143">
        <v>9400000</v>
      </c>
      <c r="C815" s="143">
        <v>9425000</v>
      </c>
      <c r="D815" s="143">
        <v>9415000</v>
      </c>
      <c r="E815" s="144">
        <v>42299</v>
      </c>
      <c r="F815" s="145" t="s">
        <v>2081</v>
      </c>
    </row>
    <row r="816" spans="1:6">
      <c r="A816" s="143">
        <v>9410000</v>
      </c>
      <c r="B816" s="143">
        <v>9405000</v>
      </c>
      <c r="C816" s="143">
        <v>9450000</v>
      </c>
      <c r="D816" s="143">
        <v>9410000</v>
      </c>
      <c r="E816" s="144">
        <v>42298</v>
      </c>
      <c r="F816" s="145" t="s">
        <v>2082</v>
      </c>
    </row>
    <row r="817" spans="1:6">
      <c r="A817" s="143">
        <v>9435000</v>
      </c>
      <c r="B817" s="143">
        <v>9345000</v>
      </c>
      <c r="C817" s="143">
        <v>9445000</v>
      </c>
      <c r="D817" s="143">
        <v>9435000</v>
      </c>
      <c r="E817" s="144">
        <v>42297</v>
      </c>
      <c r="F817" s="145" t="s">
        <v>2083</v>
      </c>
    </row>
    <row r="818" spans="1:6">
      <c r="A818" s="143">
        <v>9395000</v>
      </c>
      <c r="B818" s="143">
        <v>9375000</v>
      </c>
      <c r="C818" s="143">
        <v>9470000</v>
      </c>
      <c r="D818" s="143">
        <v>9395000</v>
      </c>
      <c r="E818" s="144">
        <v>42296</v>
      </c>
      <c r="F818" s="145" t="s">
        <v>2084</v>
      </c>
    </row>
    <row r="819" spans="1:6">
      <c r="A819" s="143">
        <v>9485000</v>
      </c>
      <c r="B819" s="143">
        <v>9470000</v>
      </c>
      <c r="C819" s="143">
        <v>9510000</v>
      </c>
      <c r="D819" s="143">
        <v>9485000</v>
      </c>
      <c r="E819" s="144">
        <v>42295</v>
      </c>
      <c r="F819" s="145" t="s">
        <v>2085</v>
      </c>
    </row>
    <row r="820" spans="1:6">
      <c r="A820" s="143">
        <v>9490000</v>
      </c>
      <c r="B820" s="143">
        <v>9480000</v>
      </c>
      <c r="C820" s="143">
        <v>9530000</v>
      </c>
      <c r="D820" s="143">
        <v>9490000</v>
      </c>
      <c r="E820" s="144">
        <v>42294</v>
      </c>
      <c r="F820" s="145" t="s">
        <v>2086</v>
      </c>
    </row>
    <row r="821" spans="1:6">
      <c r="A821" s="143">
        <v>9565000</v>
      </c>
      <c r="B821" s="143">
        <v>9535000</v>
      </c>
      <c r="C821" s="143">
        <v>9580000</v>
      </c>
      <c r="D821" s="143">
        <v>9565000</v>
      </c>
      <c r="E821" s="144">
        <v>42292</v>
      </c>
      <c r="F821" s="145" t="s">
        <v>2087</v>
      </c>
    </row>
    <row r="822" spans="1:6">
      <c r="A822" s="143">
        <v>9500000</v>
      </c>
      <c r="B822" s="143">
        <v>9445000</v>
      </c>
      <c r="C822" s="143">
        <v>9520000</v>
      </c>
      <c r="D822" s="143">
        <v>9500000</v>
      </c>
      <c r="E822" s="144">
        <v>42291</v>
      </c>
      <c r="F822" s="145" t="s">
        <v>2088</v>
      </c>
    </row>
    <row r="823" spans="1:6">
      <c r="A823" s="143">
        <v>9400000</v>
      </c>
      <c r="B823" s="143">
        <v>9350000</v>
      </c>
      <c r="C823" s="143">
        <v>9405000</v>
      </c>
      <c r="D823" s="143">
        <v>9400000</v>
      </c>
      <c r="E823" s="144">
        <v>42290</v>
      </c>
      <c r="F823" s="145" t="s">
        <v>2089</v>
      </c>
    </row>
    <row r="824" spans="1:6">
      <c r="A824" s="143">
        <v>9415000</v>
      </c>
      <c r="B824" s="143">
        <v>9405000</v>
      </c>
      <c r="C824" s="143">
        <v>9480000</v>
      </c>
      <c r="D824" s="143">
        <v>9415000</v>
      </c>
      <c r="E824" s="144">
        <v>42289</v>
      </c>
      <c r="F824" s="145" t="s">
        <v>2090</v>
      </c>
    </row>
    <row r="825" spans="1:6">
      <c r="A825" s="143">
        <v>9425000</v>
      </c>
      <c r="B825" s="143">
        <v>9385000</v>
      </c>
      <c r="C825" s="143">
        <v>9430000</v>
      </c>
      <c r="D825" s="143">
        <v>9425000</v>
      </c>
      <c r="E825" s="144">
        <v>42288</v>
      </c>
      <c r="F825" s="145" t="s">
        <v>2091</v>
      </c>
    </row>
    <row r="826" spans="1:6">
      <c r="A826" s="143">
        <v>9390000</v>
      </c>
      <c r="B826" s="143">
        <v>9385000</v>
      </c>
      <c r="C826" s="143">
        <v>9425000</v>
      </c>
      <c r="D826" s="143">
        <v>9390000</v>
      </c>
      <c r="E826" s="144">
        <v>42287</v>
      </c>
      <c r="F826" s="145" t="s">
        <v>2092</v>
      </c>
    </row>
    <row r="827" spans="1:6">
      <c r="A827" s="143">
        <v>9340000</v>
      </c>
      <c r="B827" s="143">
        <v>9325000</v>
      </c>
      <c r="C827" s="143">
        <v>9350000</v>
      </c>
      <c r="D827" s="143">
        <v>9340000</v>
      </c>
      <c r="E827" s="144">
        <v>42285</v>
      </c>
      <c r="F827" s="145" t="s">
        <v>2093</v>
      </c>
    </row>
    <row r="828" spans="1:6">
      <c r="A828" s="143">
        <v>9345000</v>
      </c>
      <c r="B828" s="143">
        <v>9305000</v>
      </c>
      <c r="C828" s="143">
        <v>9365000</v>
      </c>
      <c r="D828" s="143">
        <v>9345000</v>
      </c>
      <c r="E828" s="144">
        <v>42284</v>
      </c>
      <c r="F828" s="145" t="s">
        <v>2094</v>
      </c>
    </row>
    <row r="829" spans="1:6">
      <c r="A829" s="143">
        <v>9285000</v>
      </c>
      <c r="B829" s="143">
        <v>9235000</v>
      </c>
      <c r="C829" s="143">
        <v>9290000</v>
      </c>
      <c r="D829" s="143">
        <v>9285000</v>
      </c>
      <c r="E829" s="144">
        <v>42283</v>
      </c>
      <c r="F829" s="145" t="s">
        <v>2095</v>
      </c>
    </row>
    <row r="830" spans="1:6">
      <c r="A830" s="143">
        <v>9230000</v>
      </c>
      <c r="B830" s="143">
        <v>9205000</v>
      </c>
      <c r="C830" s="143">
        <v>9235000</v>
      </c>
      <c r="D830" s="143">
        <v>9230000</v>
      </c>
      <c r="E830" s="144">
        <v>42282</v>
      </c>
      <c r="F830" s="145" t="s">
        <v>2096</v>
      </c>
    </row>
    <row r="831" spans="1:6">
      <c r="A831" s="143">
        <v>9215000</v>
      </c>
      <c r="B831" s="143">
        <v>9200000</v>
      </c>
      <c r="C831" s="143">
        <v>9220000</v>
      </c>
      <c r="D831" s="143">
        <v>9215000</v>
      </c>
      <c r="E831" s="144">
        <v>42281</v>
      </c>
      <c r="F831" s="145" t="s">
        <v>2097</v>
      </c>
    </row>
    <row r="832" spans="1:6">
      <c r="A832" s="143">
        <v>9220000</v>
      </c>
      <c r="B832" s="143">
        <v>9220000</v>
      </c>
      <c r="C832" s="143">
        <v>9260000</v>
      </c>
      <c r="D832" s="143">
        <v>9220000</v>
      </c>
      <c r="E832" s="144">
        <v>42280</v>
      </c>
      <c r="F832" s="145" t="s">
        <v>2098</v>
      </c>
    </row>
    <row r="833" spans="1:6">
      <c r="A833" s="143">
        <v>9145000</v>
      </c>
      <c r="B833" s="143">
        <v>9140000</v>
      </c>
      <c r="C833" s="143">
        <v>9155000</v>
      </c>
      <c r="D833" s="143">
        <v>9145000</v>
      </c>
      <c r="E833" s="144">
        <v>42278</v>
      </c>
      <c r="F833" s="145" t="s">
        <v>2099</v>
      </c>
    </row>
    <row r="834" spans="1:6">
      <c r="A834" s="143">
        <v>9160000</v>
      </c>
      <c r="B834" s="143">
        <v>9160000</v>
      </c>
      <c r="C834" s="143">
        <v>9220000</v>
      </c>
      <c r="D834" s="143">
        <v>9160000</v>
      </c>
      <c r="E834" s="144">
        <v>42277</v>
      </c>
      <c r="F834" s="145" t="s">
        <v>2100</v>
      </c>
    </row>
    <row r="835" spans="1:6">
      <c r="A835" s="143">
        <v>9220000</v>
      </c>
      <c r="B835" s="143">
        <v>9160000</v>
      </c>
      <c r="C835" s="143">
        <v>9235000</v>
      </c>
      <c r="D835" s="143">
        <v>9220000</v>
      </c>
      <c r="E835" s="144">
        <v>42276</v>
      </c>
      <c r="F835" s="145" t="s">
        <v>2101</v>
      </c>
    </row>
    <row r="836" spans="1:6">
      <c r="A836" s="143">
        <v>9185000</v>
      </c>
      <c r="B836" s="143">
        <v>9170000</v>
      </c>
      <c r="C836" s="143">
        <v>9210000</v>
      </c>
      <c r="D836" s="143">
        <v>9185000</v>
      </c>
      <c r="E836" s="144">
        <v>42275</v>
      </c>
      <c r="F836" s="145" t="s">
        <v>2102</v>
      </c>
    </row>
    <row r="837" spans="1:6">
      <c r="A837" s="143">
        <v>9220000</v>
      </c>
      <c r="B837" s="143">
        <v>9210000</v>
      </c>
      <c r="C837" s="143">
        <v>9235000</v>
      </c>
      <c r="D837" s="143">
        <v>9220000</v>
      </c>
      <c r="E837" s="144">
        <v>42274</v>
      </c>
      <c r="F837" s="145" t="s">
        <v>2103</v>
      </c>
    </row>
    <row r="838" spans="1:6">
      <c r="A838" s="143">
        <v>9220000</v>
      </c>
      <c r="B838" s="143">
        <v>9160000</v>
      </c>
      <c r="C838" s="143">
        <v>9220000</v>
      </c>
      <c r="D838" s="143">
        <v>9220000</v>
      </c>
      <c r="E838" s="144">
        <v>42273</v>
      </c>
      <c r="F838" s="145" t="s">
        <v>2104</v>
      </c>
    </row>
    <row r="839" spans="1:6">
      <c r="A839" s="143">
        <v>9200000</v>
      </c>
      <c r="B839" s="143">
        <v>9100000</v>
      </c>
      <c r="C839" s="143">
        <v>9205000</v>
      </c>
      <c r="D839" s="143">
        <v>9200000</v>
      </c>
      <c r="E839" s="144">
        <v>42271</v>
      </c>
      <c r="F839" s="145" t="s">
        <v>2105</v>
      </c>
    </row>
    <row r="840" spans="1:6">
      <c r="A840" s="143">
        <v>9080000</v>
      </c>
      <c r="B840" s="143">
        <v>9080000</v>
      </c>
      <c r="C840" s="143">
        <v>9180000</v>
      </c>
      <c r="D840" s="143">
        <v>9080000</v>
      </c>
      <c r="E840" s="144">
        <v>42269</v>
      </c>
      <c r="F840" s="145" t="s">
        <v>2106</v>
      </c>
    </row>
    <row r="841" spans="1:6">
      <c r="A841" s="143">
        <v>9100000</v>
      </c>
      <c r="B841" s="143">
        <v>9075000</v>
      </c>
      <c r="C841" s="143">
        <v>9115000</v>
      </c>
      <c r="D841" s="143">
        <v>9100000</v>
      </c>
      <c r="E841" s="144">
        <v>42270</v>
      </c>
      <c r="F841" s="145" t="s">
        <v>2107</v>
      </c>
    </row>
    <row r="842" spans="1:6">
      <c r="A842" s="143">
        <v>9155000</v>
      </c>
      <c r="B842" s="143">
        <v>9150000</v>
      </c>
      <c r="C842" s="143">
        <v>9170000</v>
      </c>
      <c r="D842" s="143">
        <v>9155000</v>
      </c>
      <c r="E842" s="144">
        <v>42268</v>
      </c>
      <c r="F842" s="145" t="s">
        <v>2108</v>
      </c>
    </row>
    <row r="843" spans="1:6">
      <c r="A843" s="143">
        <v>9165000</v>
      </c>
      <c r="B843" s="143">
        <v>9165000</v>
      </c>
      <c r="C843" s="143">
        <v>9190000</v>
      </c>
      <c r="D843" s="143">
        <v>9165000</v>
      </c>
      <c r="E843" s="144">
        <v>42267</v>
      </c>
      <c r="F843" s="145" t="s">
        <v>2109</v>
      </c>
    </row>
    <row r="844" spans="1:6">
      <c r="A844" s="143">
        <v>9180000</v>
      </c>
      <c r="B844" s="143">
        <v>9160000</v>
      </c>
      <c r="C844" s="143">
        <v>9185000</v>
      </c>
      <c r="D844" s="143">
        <v>9180000</v>
      </c>
      <c r="E844" s="144">
        <v>42266</v>
      </c>
      <c r="F844" s="145" t="s">
        <v>2110</v>
      </c>
    </row>
    <row r="845" spans="1:6">
      <c r="A845" s="143">
        <v>9100000</v>
      </c>
      <c r="B845" s="143">
        <v>9080000</v>
      </c>
      <c r="C845" s="143">
        <v>9100000</v>
      </c>
      <c r="D845" s="143">
        <v>9100000</v>
      </c>
      <c r="E845" s="144">
        <v>42264</v>
      </c>
      <c r="F845" s="145" t="s">
        <v>2111</v>
      </c>
    </row>
    <row r="846" spans="1:6">
      <c r="A846" s="143">
        <v>9115000</v>
      </c>
      <c r="B846" s="143">
        <v>9070000</v>
      </c>
      <c r="C846" s="143">
        <v>9115000</v>
      </c>
      <c r="D846" s="143">
        <v>9115000</v>
      </c>
      <c r="E846" s="144">
        <v>42263</v>
      </c>
      <c r="F846" s="145" t="s">
        <v>2112</v>
      </c>
    </row>
    <row r="847" spans="1:6">
      <c r="A847" s="143">
        <v>9095000</v>
      </c>
      <c r="B847" s="143">
        <v>9085000</v>
      </c>
      <c r="C847" s="143">
        <v>9125000</v>
      </c>
      <c r="D847" s="143">
        <v>9095000</v>
      </c>
      <c r="E847" s="144">
        <v>42262</v>
      </c>
      <c r="F847" s="145" t="s">
        <v>2113</v>
      </c>
    </row>
    <row r="848" spans="1:6">
      <c r="A848" s="143">
        <v>9115000</v>
      </c>
      <c r="B848" s="143">
        <v>9095000</v>
      </c>
      <c r="C848" s="143">
        <v>9130000</v>
      </c>
      <c r="D848" s="143">
        <v>9115000</v>
      </c>
      <c r="E848" s="144">
        <v>42261</v>
      </c>
      <c r="F848" s="145" t="s">
        <v>2114</v>
      </c>
    </row>
    <row r="849" spans="1:6">
      <c r="A849" s="143">
        <v>9115000</v>
      </c>
      <c r="B849" s="143">
        <v>9105000</v>
      </c>
      <c r="C849" s="143">
        <v>9130000</v>
      </c>
      <c r="D849" s="143">
        <v>9115000</v>
      </c>
      <c r="E849" s="144">
        <v>42260</v>
      </c>
      <c r="F849" s="145" t="s">
        <v>2115</v>
      </c>
    </row>
    <row r="850" spans="1:6">
      <c r="A850" s="143">
        <v>9110000</v>
      </c>
      <c r="B850" s="143">
        <v>9090000</v>
      </c>
      <c r="C850" s="143">
        <v>9125000</v>
      </c>
      <c r="D850" s="143">
        <v>9110000</v>
      </c>
      <c r="E850" s="144">
        <v>42259</v>
      </c>
      <c r="F850" s="145" t="s">
        <v>2116</v>
      </c>
    </row>
    <row r="851" spans="1:6">
      <c r="A851" s="143">
        <v>9120000</v>
      </c>
      <c r="B851" s="143">
        <v>9100000</v>
      </c>
      <c r="C851" s="143">
        <v>9130000</v>
      </c>
      <c r="D851" s="143">
        <v>9120000</v>
      </c>
      <c r="E851" s="144">
        <v>42257</v>
      </c>
      <c r="F851" s="145" t="s">
        <v>2117</v>
      </c>
    </row>
    <row r="852" spans="1:6">
      <c r="A852" s="143">
        <v>9145000</v>
      </c>
      <c r="B852" s="143">
        <v>9135000</v>
      </c>
      <c r="C852" s="143">
        <v>9180000</v>
      </c>
      <c r="D852" s="143">
        <v>9145000</v>
      </c>
      <c r="E852" s="144">
        <v>42256</v>
      </c>
      <c r="F852" s="145" t="s">
        <v>2118</v>
      </c>
    </row>
    <row r="853" spans="1:6">
      <c r="A853" s="143">
        <v>9195000</v>
      </c>
      <c r="B853" s="143">
        <v>9145000</v>
      </c>
      <c r="C853" s="143">
        <v>9195000</v>
      </c>
      <c r="D853" s="143">
        <v>9195000</v>
      </c>
      <c r="E853" s="144">
        <v>42255</v>
      </c>
      <c r="F853" s="145" t="s">
        <v>2119</v>
      </c>
    </row>
    <row r="854" spans="1:6">
      <c r="A854" s="143">
        <v>9150000</v>
      </c>
      <c r="B854" s="143">
        <v>9145000</v>
      </c>
      <c r="C854" s="143">
        <v>9215000</v>
      </c>
      <c r="D854" s="143">
        <v>9150000</v>
      </c>
      <c r="E854" s="144">
        <v>42254</v>
      </c>
      <c r="F854" s="145" t="s">
        <v>2120</v>
      </c>
    </row>
    <row r="855" spans="1:6">
      <c r="A855" s="143">
        <v>9205000</v>
      </c>
      <c r="B855" s="143">
        <v>9125000</v>
      </c>
      <c r="C855" s="143">
        <v>9230000</v>
      </c>
      <c r="D855" s="143">
        <v>9205000</v>
      </c>
      <c r="E855" s="144">
        <v>42253</v>
      </c>
      <c r="F855" s="145" t="s">
        <v>2121</v>
      </c>
    </row>
    <row r="856" spans="1:6">
      <c r="A856" s="143">
        <v>9200000</v>
      </c>
      <c r="B856" s="143">
        <v>9150000</v>
      </c>
      <c r="C856" s="143">
        <v>9205000</v>
      </c>
      <c r="D856" s="143">
        <v>9200000</v>
      </c>
      <c r="E856" s="144">
        <v>42252</v>
      </c>
      <c r="F856" s="145" t="s">
        <v>2122</v>
      </c>
    </row>
    <row r="857" spans="1:6">
      <c r="A857" s="143">
        <v>9165000</v>
      </c>
      <c r="B857" s="143">
        <v>9155000</v>
      </c>
      <c r="C857" s="143">
        <v>9180000</v>
      </c>
      <c r="D857" s="143">
        <v>9165000</v>
      </c>
      <c r="E857" s="144">
        <v>42250</v>
      </c>
      <c r="F857" s="145" t="s">
        <v>2123</v>
      </c>
    </row>
    <row r="858" spans="1:6">
      <c r="A858" s="143">
        <v>9185000</v>
      </c>
      <c r="B858" s="143">
        <v>9180000</v>
      </c>
      <c r="C858" s="143">
        <v>9260000</v>
      </c>
      <c r="D858" s="143">
        <v>9185000</v>
      </c>
      <c r="E858" s="144">
        <v>42249</v>
      </c>
      <c r="F858" s="145" t="s">
        <v>2124</v>
      </c>
    </row>
    <row r="859" spans="1:6">
      <c r="A859" s="143">
        <v>9275000</v>
      </c>
      <c r="B859" s="143">
        <v>9225000</v>
      </c>
      <c r="C859" s="143">
        <v>9275000</v>
      </c>
      <c r="D859" s="143">
        <v>9275000</v>
      </c>
      <c r="E859" s="144">
        <v>42248</v>
      </c>
      <c r="F859" s="145" t="s">
        <v>2125</v>
      </c>
    </row>
    <row r="860" spans="1:6">
      <c r="A860" s="143">
        <v>9200000</v>
      </c>
      <c r="B860" s="143">
        <v>9185000</v>
      </c>
      <c r="C860" s="143">
        <v>9225000</v>
      </c>
      <c r="D860" s="143">
        <v>9200000</v>
      </c>
      <c r="E860" s="144">
        <v>42247</v>
      </c>
      <c r="F860" s="145" t="s">
        <v>2126</v>
      </c>
    </row>
    <row r="861" spans="1:6">
      <c r="A861" s="143">
        <v>9190000</v>
      </c>
      <c r="B861" s="143">
        <v>9090000</v>
      </c>
      <c r="C861" s="143">
        <v>9190000</v>
      </c>
      <c r="D861" s="143">
        <v>9190000</v>
      </c>
      <c r="E861" s="144">
        <v>42246</v>
      </c>
      <c r="F861" s="145" t="s">
        <v>2127</v>
      </c>
    </row>
    <row r="862" spans="1:6">
      <c r="A862" s="143">
        <v>9085000</v>
      </c>
      <c r="B862" s="143">
        <v>9075000</v>
      </c>
      <c r="C862" s="143">
        <v>9140000</v>
      </c>
      <c r="D862" s="143">
        <v>9085000</v>
      </c>
      <c r="E862" s="144">
        <v>42245</v>
      </c>
      <c r="F862" s="145" t="s">
        <v>2128</v>
      </c>
    </row>
    <row r="863" spans="1:6">
      <c r="A863" s="143">
        <v>9110000</v>
      </c>
      <c r="B863" s="143">
        <v>9090000</v>
      </c>
      <c r="C863" s="143">
        <v>9165000</v>
      </c>
      <c r="D863" s="143">
        <v>9110000</v>
      </c>
      <c r="E863" s="144">
        <v>42243</v>
      </c>
      <c r="F863" s="145" t="s">
        <v>2129</v>
      </c>
    </row>
    <row r="864" spans="1:6">
      <c r="A864" s="143">
        <v>9160000</v>
      </c>
      <c r="B864" s="143">
        <v>9130000</v>
      </c>
      <c r="C864" s="143">
        <v>9285000</v>
      </c>
      <c r="D864" s="143">
        <v>9160000</v>
      </c>
      <c r="E864" s="144">
        <v>42242</v>
      </c>
      <c r="F864" s="145" t="s">
        <v>2130</v>
      </c>
    </row>
    <row r="865" spans="1:6">
      <c r="A865" s="143">
        <v>9255000</v>
      </c>
      <c r="B865" s="143">
        <v>9245000</v>
      </c>
      <c r="C865" s="143">
        <v>9300000</v>
      </c>
      <c r="D865" s="143">
        <v>9255000</v>
      </c>
      <c r="E865" s="144">
        <v>42241</v>
      </c>
      <c r="F865" s="145" t="s">
        <v>2131</v>
      </c>
    </row>
    <row r="866" spans="1:6">
      <c r="A866" s="143">
        <v>9355000</v>
      </c>
      <c r="B866" s="143">
        <v>9295000</v>
      </c>
      <c r="C866" s="143">
        <v>9370000</v>
      </c>
      <c r="D866" s="143">
        <v>9355000</v>
      </c>
      <c r="E866" s="144">
        <v>42240</v>
      </c>
      <c r="F866" s="145" t="s">
        <v>2132</v>
      </c>
    </row>
    <row r="867" spans="1:6">
      <c r="A867" s="143">
        <v>9380000</v>
      </c>
      <c r="B867" s="143">
        <v>9330000</v>
      </c>
      <c r="C867" s="143">
        <v>9505000</v>
      </c>
      <c r="D867" s="143">
        <v>9380000</v>
      </c>
      <c r="E867" s="144">
        <v>42239</v>
      </c>
      <c r="F867" s="145" t="s">
        <v>2133</v>
      </c>
    </row>
    <row r="868" spans="1:6">
      <c r="A868" s="143">
        <v>9410000</v>
      </c>
      <c r="B868" s="143">
        <v>9225000</v>
      </c>
      <c r="C868" s="143">
        <v>9410000</v>
      </c>
      <c r="D868" s="143">
        <v>9410000</v>
      </c>
      <c r="E868" s="144">
        <v>42238</v>
      </c>
      <c r="F868" s="145" t="s">
        <v>2134</v>
      </c>
    </row>
    <row r="869" spans="1:6">
      <c r="A869" s="143">
        <v>9095000</v>
      </c>
      <c r="B869" s="143">
        <v>9050000</v>
      </c>
      <c r="C869" s="143">
        <v>9105000</v>
      </c>
      <c r="D869" s="143">
        <v>9095000</v>
      </c>
      <c r="E869" s="144">
        <v>42236</v>
      </c>
      <c r="F869" s="145" t="s">
        <v>2135</v>
      </c>
    </row>
    <row r="870" spans="1:6">
      <c r="A870" s="143">
        <v>9000000</v>
      </c>
      <c r="B870" s="143">
        <v>8940000</v>
      </c>
      <c r="C870" s="143">
        <v>9015000</v>
      </c>
      <c r="D870" s="143">
        <v>9000000</v>
      </c>
      <c r="E870" s="144">
        <v>42235</v>
      </c>
      <c r="F870" s="145" t="s">
        <v>2136</v>
      </c>
    </row>
    <row r="871" spans="1:6">
      <c r="A871" s="143">
        <v>8930000</v>
      </c>
      <c r="B871" s="143">
        <v>8925000</v>
      </c>
      <c r="C871" s="143">
        <v>8970000</v>
      </c>
      <c r="D871" s="143">
        <v>8930000</v>
      </c>
      <c r="E871" s="144">
        <v>42234</v>
      </c>
      <c r="F871" s="145" t="s">
        <v>2137</v>
      </c>
    </row>
    <row r="872" spans="1:6">
      <c r="A872" s="143">
        <v>8935000</v>
      </c>
      <c r="B872" s="143">
        <v>8910000</v>
      </c>
      <c r="C872" s="143">
        <v>8940000</v>
      </c>
      <c r="D872" s="143">
        <v>8935000</v>
      </c>
      <c r="E872" s="144">
        <v>42233</v>
      </c>
      <c r="F872" s="145" t="s">
        <v>2138</v>
      </c>
    </row>
    <row r="873" spans="1:6">
      <c r="A873" s="143">
        <v>8910000</v>
      </c>
      <c r="B873" s="143">
        <v>8860000</v>
      </c>
      <c r="C873" s="143">
        <v>8910000</v>
      </c>
      <c r="D873" s="143">
        <v>8910000</v>
      </c>
      <c r="E873" s="144">
        <v>42232</v>
      </c>
      <c r="F873" s="145" t="s">
        <v>2139</v>
      </c>
    </row>
    <row r="874" spans="1:6">
      <c r="A874" s="143">
        <v>8875000</v>
      </c>
      <c r="B874" s="143">
        <v>8860000</v>
      </c>
      <c r="C874" s="143">
        <v>8890000</v>
      </c>
      <c r="D874" s="143">
        <v>8875000</v>
      </c>
      <c r="E874" s="144">
        <v>42231</v>
      </c>
      <c r="F874" s="145" t="s">
        <v>2140</v>
      </c>
    </row>
    <row r="875" spans="1:6">
      <c r="A875" s="143">
        <v>8860000</v>
      </c>
      <c r="B875" s="143">
        <v>8860000</v>
      </c>
      <c r="C875" s="143">
        <v>8930000</v>
      </c>
      <c r="D875" s="143">
        <v>8860000</v>
      </c>
      <c r="E875" s="144">
        <v>42229</v>
      </c>
      <c r="F875" s="145" t="s">
        <v>2141</v>
      </c>
    </row>
    <row r="876" spans="1:6">
      <c r="A876" s="143">
        <v>8925000</v>
      </c>
      <c r="B876" s="143">
        <v>8845000</v>
      </c>
      <c r="C876" s="143">
        <v>8925000</v>
      </c>
      <c r="D876" s="143">
        <v>8925000</v>
      </c>
      <c r="E876" s="144">
        <v>42228</v>
      </c>
      <c r="F876" s="145" t="s">
        <v>2142</v>
      </c>
    </row>
    <row r="877" spans="1:6">
      <c r="A877" s="143">
        <v>8810000</v>
      </c>
      <c r="B877" s="143">
        <v>8745000</v>
      </c>
      <c r="C877" s="143">
        <v>8810000</v>
      </c>
      <c r="D877" s="143">
        <v>8810000</v>
      </c>
      <c r="E877" s="144">
        <v>42226</v>
      </c>
      <c r="F877" s="145" t="s">
        <v>2143</v>
      </c>
    </row>
    <row r="878" spans="1:6">
      <c r="A878" s="143">
        <v>8755000</v>
      </c>
      <c r="B878" s="143">
        <v>8755000</v>
      </c>
      <c r="C878" s="143">
        <v>8790000</v>
      </c>
      <c r="D878" s="143">
        <v>8755000</v>
      </c>
      <c r="E878" s="144">
        <v>42225</v>
      </c>
      <c r="F878" s="145" t="s">
        <v>2144</v>
      </c>
    </row>
    <row r="879" spans="1:6">
      <c r="A879" s="143">
        <v>8780000</v>
      </c>
      <c r="B879" s="143">
        <v>8735000</v>
      </c>
      <c r="C879" s="143">
        <v>8795000</v>
      </c>
      <c r="D879" s="143">
        <v>8780000</v>
      </c>
      <c r="E879" s="144">
        <v>42224</v>
      </c>
      <c r="F879" s="145" t="s">
        <v>2145</v>
      </c>
    </row>
    <row r="880" spans="1:6">
      <c r="A880" s="143">
        <v>8703000</v>
      </c>
      <c r="B880" s="143">
        <v>8690000</v>
      </c>
      <c r="C880" s="143">
        <v>8715000</v>
      </c>
      <c r="D880" s="143">
        <v>8703000</v>
      </c>
      <c r="E880" s="144">
        <v>42222</v>
      </c>
      <c r="F880" s="145" t="s">
        <v>2146</v>
      </c>
    </row>
    <row r="881" spans="1:6">
      <c r="A881" s="143">
        <v>8710000</v>
      </c>
      <c r="B881" s="143">
        <v>8705000</v>
      </c>
      <c r="C881" s="143">
        <v>8730000</v>
      </c>
      <c r="D881" s="143">
        <v>8710000</v>
      </c>
      <c r="E881" s="144">
        <v>42221</v>
      </c>
      <c r="F881" s="145" t="s">
        <v>2147</v>
      </c>
    </row>
    <row r="882" spans="1:6">
      <c r="A882" s="143">
        <v>8740000</v>
      </c>
      <c r="B882" s="143">
        <v>8725000</v>
      </c>
      <c r="C882" s="143">
        <v>8755000</v>
      </c>
      <c r="D882" s="143">
        <v>8740000</v>
      </c>
      <c r="E882" s="144">
        <v>42220</v>
      </c>
      <c r="F882" s="145" t="s">
        <v>2148</v>
      </c>
    </row>
    <row r="883" spans="1:6">
      <c r="A883" s="143">
        <v>8750000</v>
      </c>
      <c r="B883" s="143">
        <v>8740000</v>
      </c>
      <c r="C883" s="143">
        <v>8775000</v>
      </c>
      <c r="D883" s="143">
        <v>8750000</v>
      </c>
      <c r="E883" s="144">
        <v>42219</v>
      </c>
      <c r="F883" s="145" t="s">
        <v>2149</v>
      </c>
    </row>
    <row r="884" spans="1:6">
      <c r="A884" s="143">
        <v>8785000</v>
      </c>
      <c r="B884" s="143">
        <v>8775000</v>
      </c>
      <c r="C884" s="143">
        <v>8815000</v>
      </c>
      <c r="D884" s="143">
        <v>8785000</v>
      </c>
      <c r="E884" s="144">
        <v>42218</v>
      </c>
      <c r="F884" s="145" t="s">
        <v>2150</v>
      </c>
    </row>
    <row r="885" spans="1:6">
      <c r="A885" s="143">
        <v>8788000</v>
      </c>
      <c r="B885" s="143">
        <v>8745000</v>
      </c>
      <c r="C885" s="143">
        <v>8790000</v>
      </c>
      <c r="D885" s="143">
        <v>8788000</v>
      </c>
      <c r="E885" s="144">
        <v>42217</v>
      </c>
      <c r="F885" s="145" t="s">
        <v>2151</v>
      </c>
    </row>
    <row r="886" spans="1:6">
      <c r="A886" s="143">
        <v>8730000</v>
      </c>
      <c r="B886" s="143">
        <v>8670000</v>
      </c>
      <c r="C886" s="143">
        <v>8735000</v>
      </c>
      <c r="D886" s="143">
        <v>8730000</v>
      </c>
      <c r="E886" s="144">
        <v>42215</v>
      </c>
      <c r="F886" s="145" t="s">
        <v>2152</v>
      </c>
    </row>
    <row r="887" spans="1:6">
      <c r="A887" s="143">
        <v>8770000</v>
      </c>
      <c r="B887" s="143">
        <v>8765000</v>
      </c>
      <c r="C887" s="143">
        <v>8825000</v>
      </c>
      <c r="D887" s="143">
        <v>8770000</v>
      </c>
      <c r="E887" s="144">
        <v>42214</v>
      </c>
      <c r="F887" s="145" t="s">
        <v>2153</v>
      </c>
    </row>
    <row r="888" spans="1:6">
      <c r="A888" s="143">
        <v>8800000</v>
      </c>
      <c r="B888" s="143">
        <v>8745000</v>
      </c>
      <c r="C888" s="143">
        <v>8805000</v>
      </c>
      <c r="D888" s="143">
        <v>8800000</v>
      </c>
      <c r="E888" s="144">
        <v>42213</v>
      </c>
      <c r="F888" s="145" t="s">
        <v>2154</v>
      </c>
    </row>
    <row r="889" spans="1:6">
      <c r="A889" s="143">
        <v>8764000</v>
      </c>
      <c r="B889" s="143">
        <v>8725000</v>
      </c>
      <c r="C889" s="143">
        <v>8775000</v>
      </c>
      <c r="D889" s="143">
        <v>8764000</v>
      </c>
      <c r="E889" s="144">
        <v>42212</v>
      </c>
      <c r="F889" s="145" t="s">
        <v>2155</v>
      </c>
    </row>
    <row r="890" spans="1:6">
      <c r="A890" s="143">
        <v>8730000</v>
      </c>
      <c r="B890" s="143">
        <v>8725000</v>
      </c>
      <c r="C890" s="143">
        <v>8830000</v>
      </c>
      <c r="D890" s="143">
        <v>8730000</v>
      </c>
      <c r="E890" s="144">
        <v>42211</v>
      </c>
      <c r="F890" s="145" t="s">
        <v>2156</v>
      </c>
    </row>
    <row r="891" spans="1:6">
      <c r="A891" s="143">
        <v>8735000</v>
      </c>
      <c r="B891" s="143">
        <v>8650000</v>
      </c>
      <c r="C891" s="143">
        <v>8755000</v>
      </c>
      <c r="D891" s="143">
        <v>8735000</v>
      </c>
      <c r="E891" s="144">
        <v>42210</v>
      </c>
      <c r="F891" s="145" t="s">
        <v>2157</v>
      </c>
    </row>
    <row r="892" spans="1:6">
      <c r="A892" s="143">
        <v>8610000</v>
      </c>
      <c r="B892" s="143">
        <v>8570000</v>
      </c>
      <c r="C892" s="143">
        <v>8645000</v>
      </c>
      <c r="D892" s="143">
        <v>8610000</v>
      </c>
      <c r="E892" s="144">
        <v>42207</v>
      </c>
      <c r="F892" s="145" t="s">
        <v>2158</v>
      </c>
    </row>
    <row r="893" spans="1:6">
      <c r="A893" s="143">
        <v>8645000</v>
      </c>
      <c r="B893" s="143">
        <v>8630000</v>
      </c>
      <c r="C893" s="143">
        <v>8670000</v>
      </c>
      <c r="D893" s="143">
        <v>8645000</v>
      </c>
      <c r="E893" s="144">
        <v>42208</v>
      </c>
      <c r="F893" s="145" t="s">
        <v>2159</v>
      </c>
    </row>
    <row r="894" spans="1:6">
      <c r="A894" s="143">
        <v>8675000</v>
      </c>
      <c r="B894" s="143">
        <v>8545000</v>
      </c>
      <c r="C894" s="143">
        <v>8675000</v>
      </c>
      <c r="D894" s="143">
        <v>8675000</v>
      </c>
      <c r="E894" s="144">
        <v>42206</v>
      </c>
      <c r="F894" s="145" t="s">
        <v>2160</v>
      </c>
    </row>
    <row r="895" spans="1:6">
      <c r="A895" s="143">
        <v>8560000</v>
      </c>
      <c r="B895" s="143">
        <v>8515000</v>
      </c>
      <c r="C895" s="143">
        <v>8645000</v>
      </c>
      <c r="D895" s="143">
        <v>8560000</v>
      </c>
      <c r="E895" s="144">
        <v>42205</v>
      </c>
      <c r="F895" s="145" t="s">
        <v>2161</v>
      </c>
    </row>
    <row r="896" spans="1:6">
      <c r="A896" s="143">
        <v>8750000</v>
      </c>
      <c r="B896" s="143">
        <v>8750000</v>
      </c>
      <c r="C896" s="143">
        <v>8870000</v>
      </c>
      <c r="D896" s="143">
        <v>8750000</v>
      </c>
      <c r="E896" s="144">
        <v>42201</v>
      </c>
      <c r="F896" s="145" t="s">
        <v>2162</v>
      </c>
    </row>
    <row r="897" spans="1:6">
      <c r="A897" s="143">
        <v>8880000</v>
      </c>
      <c r="B897" s="143">
        <v>8840000</v>
      </c>
      <c r="C897" s="143">
        <v>9020000</v>
      </c>
      <c r="D897" s="143">
        <v>8880000</v>
      </c>
      <c r="E897" s="144">
        <v>42200</v>
      </c>
      <c r="F897" s="145" t="s">
        <v>2163</v>
      </c>
    </row>
    <row r="898" spans="1:6">
      <c r="A898" s="143">
        <v>8915000</v>
      </c>
      <c r="B898" s="143">
        <v>8660000</v>
      </c>
      <c r="C898" s="143">
        <v>8955000</v>
      </c>
      <c r="D898" s="143">
        <v>8915000</v>
      </c>
      <c r="E898" s="144">
        <v>42199</v>
      </c>
      <c r="F898" s="145" t="s">
        <v>2164</v>
      </c>
    </row>
    <row r="899" spans="1:6">
      <c r="A899" s="143">
        <v>8755000</v>
      </c>
      <c r="B899" s="143">
        <v>8610000</v>
      </c>
      <c r="C899" s="143">
        <v>8770000</v>
      </c>
      <c r="D899" s="143">
        <v>8755000</v>
      </c>
      <c r="E899" s="144">
        <v>42198</v>
      </c>
      <c r="F899" s="145" t="s">
        <v>2165</v>
      </c>
    </row>
    <row r="900" spans="1:6">
      <c r="A900" s="143">
        <v>8655000</v>
      </c>
      <c r="B900" s="143">
        <v>8620000</v>
      </c>
      <c r="C900" s="143">
        <v>8800000</v>
      </c>
      <c r="D900" s="143">
        <v>8655000</v>
      </c>
      <c r="E900" s="144">
        <v>42197</v>
      </c>
      <c r="F900" s="145" t="s">
        <v>2166</v>
      </c>
    </row>
    <row r="901" spans="1:6">
      <c r="A901" s="143">
        <v>8855000</v>
      </c>
      <c r="B901" s="143">
        <v>8680000</v>
      </c>
      <c r="C901" s="143">
        <v>8875000</v>
      </c>
      <c r="D901" s="143">
        <v>8855000</v>
      </c>
      <c r="E901" s="144">
        <v>42196</v>
      </c>
      <c r="F901" s="145" t="s">
        <v>2167</v>
      </c>
    </row>
    <row r="902" spans="1:6">
      <c r="A902" s="143">
        <v>8640000</v>
      </c>
      <c r="B902" s="143">
        <v>8640000</v>
      </c>
      <c r="C902" s="143">
        <v>8735000</v>
      </c>
      <c r="D902" s="143">
        <v>8640000</v>
      </c>
      <c r="E902" s="144">
        <v>42194</v>
      </c>
      <c r="F902" s="145" t="s">
        <v>2168</v>
      </c>
    </row>
    <row r="903" spans="1:6">
      <c r="A903" s="143">
        <v>8755000</v>
      </c>
      <c r="B903" s="143">
        <v>8705000</v>
      </c>
      <c r="C903" s="143">
        <v>8755000</v>
      </c>
      <c r="D903" s="143">
        <v>8755000</v>
      </c>
      <c r="E903" s="144">
        <v>42193</v>
      </c>
      <c r="F903" s="145" t="s">
        <v>2169</v>
      </c>
    </row>
    <row r="904" spans="1:6">
      <c r="A904" s="143">
        <v>8735000</v>
      </c>
      <c r="B904" s="143">
        <v>8675000</v>
      </c>
      <c r="C904" s="143">
        <v>8800000</v>
      </c>
      <c r="D904" s="143">
        <v>8735000</v>
      </c>
      <c r="E904" s="144">
        <v>42192</v>
      </c>
      <c r="F904" s="145" t="s">
        <v>2170</v>
      </c>
    </row>
    <row r="905" spans="1:6">
      <c r="A905" s="143">
        <v>8750000</v>
      </c>
      <c r="B905" s="143">
        <v>8750000</v>
      </c>
      <c r="C905" s="143">
        <v>8885000</v>
      </c>
      <c r="D905" s="143">
        <v>8750000</v>
      </c>
      <c r="E905" s="144">
        <v>42191</v>
      </c>
      <c r="F905" s="145" t="s">
        <v>2171</v>
      </c>
    </row>
    <row r="906" spans="1:6">
      <c r="A906" s="143">
        <v>8870000</v>
      </c>
      <c r="B906" s="143">
        <v>8860000</v>
      </c>
      <c r="C906" s="143">
        <v>8930000</v>
      </c>
      <c r="D906" s="143">
        <v>8870000</v>
      </c>
      <c r="E906" s="144">
        <v>42190</v>
      </c>
      <c r="F906" s="145" t="s">
        <v>2172</v>
      </c>
    </row>
    <row r="907" spans="1:6">
      <c r="A907" s="143">
        <v>8935000</v>
      </c>
      <c r="B907" s="143">
        <v>8930000</v>
      </c>
      <c r="C907" s="143">
        <v>8980000</v>
      </c>
      <c r="D907" s="143">
        <v>8935000</v>
      </c>
      <c r="E907" s="144">
        <v>42189</v>
      </c>
      <c r="F907" s="145" t="s">
        <v>2173</v>
      </c>
    </row>
    <row r="908" spans="1:6">
      <c r="A908" s="143">
        <v>8970000</v>
      </c>
      <c r="B908" s="143">
        <v>8945000</v>
      </c>
      <c r="C908" s="143">
        <v>8985000</v>
      </c>
      <c r="D908" s="143">
        <v>8970000</v>
      </c>
      <c r="E908" s="144">
        <v>42187</v>
      </c>
      <c r="F908" s="145" t="s">
        <v>2174</v>
      </c>
    </row>
    <row r="909" spans="1:6">
      <c r="A909" s="143">
        <v>9021000</v>
      </c>
      <c r="B909" s="143">
        <v>9021000</v>
      </c>
      <c r="C909" s="143">
        <v>9085000</v>
      </c>
      <c r="D909" s="143">
        <v>9021000</v>
      </c>
      <c r="E909" s="144">
        <v>42186</v>
      </c>
      <c r="F909" s="145" t="s">
        <v>2175</v>
      </c>
    </row>
    <row r="910" spans="1:6">
      <c r="A910" s="143">
        <v>9050000</v>
      </c>
      <c r="B910" s="143">
        <v>9025000</v>
      </c>
      <c r="C910" s="143">
        <v>9055000</v>
      </c>
      <c r="D910" s="143">
        <v>9050000</v>
      </c>
      <c r="E910" s="144">
        <v>42185</v>
      </c>
      <c r="F910" s="145" t="s">
        <v>2176</v>
      </c>
    </row>
    <row r="911" spans="1:6">
      <c r="A911" s="143">
        <v>9080000</v>
      </c>
      <c r="B911" s="143">
        <v>9080000</v>
      </c>
      <c r="C911" s="143">
        <v>9185000</v>
      </c>
      <c r="D911" s="143">
        <v>9080000</v>
      </c>
      <c r="E911" s="144">
        <v>42184</v>
      </c>
      <c r="F911" s="145" t="s">
        <v>2177</v>
      </c>
    </row>
    <row r="912" spans="1:6">
      <c r="A912" s="143">
        <v>9120000</v>
      </c>
      <c r="B912" s="143">
        <v>9110000</v>
      </c>
      <c r="C912" s="143">
        <v>9170000</v>
      </c>
      <c r="D912" s="143">
        <v>9120000</v>
      </c>
      <c r="E912" s="144">
        <v>42183</v>
      </c>
      <c r="F912" s="145" t="s">
        <v>2178</v>
      </c>
    </row>
    <row r="913" spans="1:6">
      <c r="A913" s="143">
        <v>9090000</v>
      </c>
      <c r="B913" s="143">
        <v>9070000</v>
      </c>
      <c r="C913" s="143">
        <v>9115000</v>
      </c>
      <c r="D913" s="143">
        <v>9090000</v>
      </c>
      <c r="E913" s="144">
        <v>42182</v>
      </c>
      <c r="F913" s="145" t="s">
        <v>2179</v>
      </c>
    </row>
    <row r="914" spans="1:6">
      <c r="A914" s="143">
        <v>9090000</v>
      </c>
      <c r="B914" s="143">
        <v>9090000</v>
      </c>
      <c r="C914" s="143">
        <v>9125000</v>
      </c>
      <c r="D914" s="143">
        <v>9090000</v>
      </c>
      <c r="E914" s="144">
        <v>42180</v>
      </c>
      <c r="F914" s="145" t="s">
        <v>2180</v>
      </c>
    </row>
    <row r="915" spans="1:6">
      <c r="A915" s="143">
        <v>9085000</v>
      </c>
      <c r="B915" s="143">
        <v>9045000</v>
      </c>
      <c r="C915" s="143">
        <v>9096000</v>
      </c>
      <c r="D915" s="143">
        <v>9085000</v>
      </c>
      <c r="E915" s="144">
        <v>42179</v>
      </c>
      <c r="F915" s="145" t="s">
        <v>2181</v>
      </c>
    </row>
    <row r="916" spans="1:6">
      <c r="A916" s="143">
        <v>9035000</v>
      </c>
      <c r="B916" s="143">
        <v>9020000</v>
      </c>
      <c r="C916" s="143">
        <v>9055000</v>
      </c>
      <c r="D916" s="143">
        <v>9035000</v>
      </c>
      <c r="E916" s="144">
        <v>42178</v>
      </c>
      <c r="F916" s="145" t="s">
        <v>2182</v>
      </c>
    </row>
    <row r="917" spans="1:6">
      <c r="A917" s="143">
        <v>9070000</v>
      </c>
      <c r="B917" s="143">
        <v>9050000</v>
      </c>
      <c r="C917" s="143">
        <v>9095000</v>
      </c>
      <c r="D917" s="143">
        <v>9070000</v>
      </c>
      <c r="E917" s="144">
        <v>42177</v>
      </c>
      <c r="F917" s="145" t="s">
        <v>2183</v>
      </c>
    </row>
    <row r="918" spans="1:6">
      <c r="A918" s="143">
        <v>9105000</v>
      </c>
      <c r="B918" s="143">
        <v>9100000</v>
      </c>
      <c r="C918" s="143">
        <v>9180000</v>
      </c>
      <c r="D918" s="143">
        <v>9105000</v>
      </c>
      <c r="E918" s="144">
        <v>42176</v>
      </c>
      <c r="F918" s="145" t="s">
        <v>2184</v>
      </c>
    </row>
    <row r="919" spans="1:6">
      <c r="A919" s="143">
        <v>9160000</v>
      </c>
      <c r="B919" s="143">
        <v>9110000</v>
      </c>
      <c r="C919" s="143">
        <v>9160000</v>
      </c>
      <c r="D919" s="143">
        <v>9160000</v>
      </c>
      <c r="E919" s="144">
        <v>42175</v>
      </c>
      <c r="F919" s="145" t="s">
        <v>2185</v>
      </c>
    </row>
    <row r="920" spans="1:6">
      <c r="A920" s="143">
        <v>9090000</v>
      </c>
      <c r="B920" s="143">
        <v>9040000</v>
      </c>
      <c r="C920" s="143">
        <v>9095000</v>
      </c>
      <c r="D920" s="143">
        <v>9090000</v>
      </c>
      <c r="E920" s="144">
        <v>42173</v>
      </c>
      <c r="F920" s="145" t="s">
        <v>2186</v>
      </c>
    </row>
    <row r="921" spans="1:6">
      <c r="A921" s="143">
        <v>9030000</v>
      </c>
      <c r="B921" s="143">
        <v>9030000</v>
      </c>
      <c r="C921" s="143">
        <v>9095000</v>
      </c>
      <c r="D921" s="143">
        <v>9030000</v>
      </c>
      <c r="E921" s="144">
        <v>42172</v>
      </c>
      <c r="F921" s="145" t="s">
        <v>2187</v>
      </c>
    </row>
    <row r="922" spans="1:6">
      <c r="A922" s="143">
        <v>9070000</v>
      </c>
      <c r="B922" s="143">
        <v>9035000</v>
      </c>
      <c r="C922" s="143">
        <v>9095000</v>
      </c>
      <c r="D922" s="143">
        <v>9070000</v>
      </c>
      <c r="E922" s="144">
        <v>42171</v>
      </c>
      <c r="F922" s="145" t="s">
        <v>2188</v>
      </c>
    </row>
    <row r="923" spans="1:6">
      <c r="A923" s="143">
        <v>9050000</v>
      </c>
      <c r="B923" s="143">
        <v>9040000</v>
      </c>
      <c r="C923" s="143">
        <v>9095000</v>
      </c>
      <c r="D923" s="143">
        <v>9050000</v>
      </c>
      <c r="E923" s="144">
        <v>42170</v>
      </c>
      <c r="F923" s="145" t="s">
        <v>2189</v>
      </c>
    </row>
    <row r="924" spans="1:6">
      <c r="A924" s="143">
        <v>9070000</v>
      </c>
      <c r="B924" s="143">
        <v>9070000</v>
      </c>
      <c r="C924" s="143">
        <v>9110000</v>
      </c>
      <c r="D924" s="143">
        <v>9070000</v>
      </c>
      <c r="E924" s="144">
        <v>42169</v>
      </c>
      <c r="F924" s="145" t="s">
        <v>2190</v>
      </c>
    </row>
    <row r="925" spans="1:6">
      <c r="A925" s="143">
        <v>9100000</v>
      </c>
      <c r="B925" s="143">
        <v>9100000</v>
      </c>
      <c r="C925" s="143">
        <v>9180000</v>
      </c>
      <c r="D925" s="143">
        <v>9100000</v>
      </c>
      <c r="E925" s="144">
        <v>42168</v>
      </c>
      <c r="F925" s="145" t="s">
        <v>2191</v>
      </c>
    </row>
    <row r="926" spans="1:6">
      <c r="A926" s="143">
        <v>9185000</v>
      </c>
      <c r="B926" s="143">
        <v>9180000</v>
      </c>
      <c r="C926" s="143">
        <v>9210000</v>
      </c>
      <c r="D926" s="143">
        <v>9185000</v>
      </c>
      <c r="E926" s="144">
        <v>42166</v>
      </c>
      <c r="F926" s="145" t="s">
        <v>2192</v>
      </c>
    </row>
    <row r="927" spans="1:6">
      <c r="A927" s="143">
        <v>9230000</v>
      </c>
      <c r="B927" s="143">
        <v>9180000</v>
      </c>
      <c r="C927" s="143">
        <v>9235000</v>
      </c>
      <c r="D927" s="143">
        <v>9230000</v>
      </c>
      <c r="E927" s="144">
        <v>42165</v>
      </c>
      <c r="F927" s="145" t="s">
        <v>2193</v>
      </c>
    </row>
    <row r="928" spans="1:6">
      <c r="A928" s="143">
        <v>9185000</v>
      </c>
      <c r="B928" s="143">
        <v>9175000</v>
      </c>
      <c r="C928" s="143">
        <v>9190000</v>
      </c>
      <c r="D928" s="143">
        <v>9185000</v>
      </c>
      <c r="E928" s="144">
        <v>42164</v>
      </c>
      <c r="F928" s="145" t="s">
        <v>2194</v>
      </c>
    </row>
    <row r="929" spans="1:6">
      <c r="A929" s="143">
        <v>9160000</v>
      </c>
      <c r="B929" s="143">
        <v>9150000</v>
      </c>
      <c r="C929" s="143">
        <v>9170000</v>
      </c>
      <c r="D929" s="143">
        <v>9160000</v>
      </c>
      <c r="E929" s="144">
        <v>42163</v>
      </c>
      <c r="F929" s="145" t="s">
        <v>2195</v>
      </c>
    </row>
    <row r="930" spans="1:6">
      <c r="A930" s="143">
        <v>9160000</v>
      </c>
      <c r="B930" s="143">
        <v>9160000</v>
      </c>
      <c r="C930" s="143">
        <v>9190000</v>
      </c>
      <c r="D930" s="143">
        <v>9160000</v>
      </c>
      <c r="E930" s="144">
        <v>42162</v>
      </c>
      <c r="F930" s="145" t="s">
        <v>2196</v>
      </c>
    </row>
    <row r="931" spans="1:6">
      <c r="A931" s="143">
        <v>9185000</v>
      </c>
      <c r="B931" s="143">
        <v>9185000</v>
      </c>
      <c r="C931" s="143">
        <v>9235000</v>
      </c>
      <c r="D931" s="143">
        <v>9185000</v>
      </c>
      <c r="E931" s="144">
        <v>42161</v>
      </c>
      <c r="F931" s="145" t="s">
        <v>2197</v>
      </c>
    </row>
    <row r="932" spans="1:6">
      <c r="A932" s="143">
        <v>9310000</v>
      </c>
      <c r="B932" s="143">
        <v>9300000</v>
      </c>
      <c r="C932" s="143">
        <v>9315000</v>
      </c>
      <c r="D932" s="143">
        <v>9310000</v>
      </c>
      <c r="E932" s="144">
        <v>42157</v>
      </c>
      <c r="F932" s="145" t="s">
        <v>2198</v>
      </c>
    </row>
    <row r="933" spans="1:6">
      <c r="A933" s="143">
        <v>9315000</v>
      </c>
      <c r="B933" s="143">
        <v>9280000</v>
      </c>
      <c r="C933" s="143">
        <v>9315000</v>
      </c>
      <c r="D933" s="143">
        <v>9315000</v>
      </c>
      <c r="E933" s="144">
        <v>42156</v>
      </c>
      <c r="F933" s="145" t="s">
        <v>2199</v>
      </c>
    </row>
    <row r="934" spans="1:6">
      <c r="A934" s="143">
        <v>9325000</v>
      </c>
      <c r="B934" s="143">
        <v>9320000</v>
      </c>
      <c r="C934" s="143">
        <v>9335000</v>
      </c>
      <c r="D934" s="143">
        <v>9325000</v>
      </c>
      <c r="E934" s="144">
        <v>42155</v>
      </c>
      <c r="F934" s="145" t="s">
        <v>2200</v>
      </c>
    </row>
    <row r="935" spans="1:6">
      <c r="A935" s="143">
        <v>9315000</v>
      </c>
      <c r="B935" s="143">
        <v>9310000</v>
      </c>
      <c r="C935" s="143">
        <v>9330000</v>
      </c>
      <c r="D935" s="143">
        <v>9315000</v>
      </c>
      <c r="E935" s="144">
        <v>42154</v>
      </c>
      <c r="F935" s="145" t="s">
        <v>2201</v>
      </c>
    </row>
    <row r="936" spans="1:6">
      <c r="A936" s="143">
        <v>9320000</v>
      </c>
      <c r="B936" s="143">
        <v>9280000</v>
      </c>
      <c r="C936" s="143">
        <v>9325000</v>
      </c>
      <c r="D936" s="143">
        <v>9320000</v>
      </c>
      <c r="E936" s="144">
        <v>42152</v>
      </c>
      <c r="F936" s="145" t="s">
        <v>2202</v>
      </c>
    </row>
    <row r="937" spans="1:6">
      <c r="A937" s="143">
        <v>9280000</v>
      </c>
      <c r="B937" s="143">
        <v>9280000</v>
      </c>
      <c r="C937" s="143">
        <v>9310000</v>
      </c>
      <c r="D937" s="143">
        <v>9280000</v>
      </c>
      <c r="E937" s="144">
        <v>42151</v>
      </c>
      <c r="F937" s="145" t="s">
        <v>2203</v>
      </c>
    </row>
    <row r="938" spans="1:6">
      <c r="A938" s="143">
        <v>9305000</v>
      </c>
      <c r="B938" s="143">
        <v>9300000</v>
      </c>
      <c r="C938" s="143">
        <v>9325000</v>
      </c>
      <c r="D938" s="143">
        <v>9305000</v>
      </c>
      <c r="E938" s="144">
        <v>42150</v>
      </c>
      <c r="F938" s="145" t="s">
        <v>2204</v>
      </c>
    </row>
    <row r="939" spans="1:6">
      <c r="A939" s="143">
        <v>9330000</v>
      </c>
      <c r="B939" s="143">
        <v>9330000</v>
      </c>
      <c r="C939" s="143">
        <v>9385000</v>
      </c>
      <c r="D939" s="143">
        <v>9330000</v>
      </c>
      <c r="E939" s="144">
        <v>42149</v>
      </c>
      <c r="F939" s="145" t="s">
        <v>2205</v>
      </c>
    </row>
    <row r="940" spans="1:6">
      <c r="A940" s="143">
        <v>9375000</v>
      </c>
      <c r="B940" s="143">
        <v>9370000</v>
      </c>
      <c r="C940" s="143">
        <v>9385000</v>
      </c>
      <c r="D940" s="143">
        <v>9375000</v>
      </c>
      <c r="E940" s="144">
        <v>42145</v>
      </c>
      <c r="F940" s="145" t="s">
        <v>2206</v>
      </c>
    </row>
    <row r="941" spans="1:6">
      <c r="A941" s="143">
        <v>9345000</v>
      </c>
      <c r="B941" s="143">
        <v>9310000</v>
      </c>
      <c r="C941" s="143">
        <v>9350000</v>
      </c>
      <c r="D941" s="143">
        <v>9345000</v>
      </c>
      <c r="E941" s="144">
        <v>42148</v>
      </c>
      <c r="F941" s="145" t="s">
        <v>2207</v>
      </c>
    </row>
    <row r="942" spans="1:6">
      <c r="A942" s="143">
        <v>9410000</v>
      </c>
      <c r="B942" s="143">
        <v>9360000</v>
      </c>
      <c r="C942" s="143">
        <v>9410000</v>
      </c>
      <c r="D942" s="143">
        <v>9410000</v>
      </c>
      <c r="E942" s="144">
        <v>42144</v>
      </c>
      <c r="F942" s="145" t="s">
        <v>2208</v>
      </c>
    </row>
    <row r="943" spans="1:6">
      <c r="A943" s="143">
        <v>9330000</v>
      </c>
      <c r="B943" s="143">
        <v>9325000</v>
      </c>
      <c r="C943" s="143">
        <v>9365000</v>
      </c>
      <c r="D943" s="143">
        <v>9330000</v>
      </c>
      <c r="E943" s="144">
        <v>42147</v>
      </c>
      <c r="F943" s="145" t="s">
        <v>2209</v>
      </c>
    </row>
    <row r="944" spans="1:6">
      <c r="A944" s="143">
        <v>9410000</v>
      </c>
      <c r="B944" s="143">
        <v>9400000</v>
      </c>
      <c r="C944" s="143">
        <v>9430000</v>
      </c>
      <c r="D944" s="143">
        <v>9410000</v>
      </c>
      <c r="E944" s="144">
        <v>42143</v>
      </c>
      <c r="F944" s="145" t="s">
        <v>2210</v>
      </c>
    </row>
    <row r="945" spans="1:6">
      <c r="A945" s="143">
        <v>9480000</v>
      </c>
      <c r="B945" s="143">
        <v>9478000</v>
      </c>
      <c r="C945" s="143">
        <v>9535000</v>
      </c>
      <c r="D945" s="143">
        <v>9480000</v>
      </c>
      <c r="E945" s="144">
        <v>42142</v>
      </c>
      <c r="F945" s="145" t="s">
        <v>2211</v>
      </c>
    </row>
    <row r="946" spans="1:6">
      <c r="A946" s="143">
        <v>9500000</v>
      </c>
      <c r="B946" s="143">
        <v>9500000</v>
      </c>
      <c r="C946" s="143">
        <v>9515000</v>
      </c>
      <c r="D946" s="143">
        <v>9500000</v>
      </c>
      <c r="E946" s="144">
        <v>42141</v>
      </c>
      <c r="F946" s="145" t="s">
        <v>2212</v>
      </c>
    </row>
    <row r="947" spans="1:6">
      <c r="A947" s="143">
        <v>9490000</v>
      </c>
      <c r="B947" s="143">
        <v>9490000</v>
      </c>
      <c r="C947" s="143">
        <v>9505000</v>
      </c>
      <c r="D947" s="143">
        <v>9490000</v>
      </c>
      <c r="E947" s="144">
        <v>42140</v>
      </c>
      <c r="F947" s="145" t="s">
        <v>2213</v>
      </c>
    </row>
    <row r="948" spans="1:6">
      <c r="A948" s="143">
        <v>9490000</v>
      </c>
      <c r="B948" s="143">
        <v>9455000</v>
      </c>
      <c r="C948" s="143">
        <v>9515000</v>
      </c>
      <c r="D948" s="143">
        <v>9490000</v>
      </c>
      <c r="E948" s="144">
        <v>42138</v>
      </c>
      <c r="F948" s="145" t="s">
        <v>2214</v>
      </c>
    </row>
    <row r="949" spans="1:6">
      <c r="A949" s="143">
        <v>9440000</v>
      </c>
      <c r="B949" s="143">
        <v>9360000</v>
      </c>
      <c r="C949" s="143">
        <v>9450000</v>
      </c>
      <c r="D949" s="143">
        <v>9440000</v>
      </c>
      <c r="E949" s="144">
        <v>42137</v>
      </c>
      <c r="F949" s="145" t="s">
        <v>2215</v>
      </c>
    </row>
    <row r="950" spans="1:6">
      <c r="A950" s="143">
        <v>9340000</v>
      </c>
      <c r="B950" s="143">
        <v>9295000</v>
      </c>
      <c r="C950" s="143">
        <v>9345000</v>
      </c>
      <c r="D950" s="143">
        <v>9340000</v>
      </c>
      <c r="E950" s="144">
        <v>42136</v>
      </c>
      <c r="F950" s="145" t="s">
        <v>2216</v>
      </c>
    </row>
    <row r="951" spans="1:6">
      <c r="A951" s="143">
        <v>9345000</v>
      </c>
      <c r="B951" s="143">
        <v>9340000</v>
      </c>
      <c r="C951" s="143">
        <v>9365000</v>
      </c>
      <c r="D951" s="143">
        <v>9345000</v>
      </c>
      <c r="E951" s="144">
        <v>42135</v>
      </c>
      <c r="F951" s="145" t="s">
        <v>2217</v>
      </c>
    </row>
    <row r="952" spans="1:6">
      <c r="A952" s="143">
        <v>9375000</v>
      </c>
      <c r="B952" s="143">
        <v>9375000</v>
      </c>
      <c r="C952" s="143">
        <v>9420000</v>
      </c>
      <c r="D952" s="143">
        <v>9375000</v>
      </c>
      <c r="E952" s="144">
        <v>42134</v>
      </c>
      <c r="F952" s="145" t="s">
        <v>2218</v>
      </c>
    </row>
    <row r="953" spans="1:6">
      <c r="A953" s="143">
        <v>9400000</v>
      </c>
      <c r="B953" s="143">
        <v>9395000</v>
      </c>
      <c r="C953" s="143">
        <v>9430000</v>
      </c>
      <c r="D953" s="143">
        <v>9400000</v>
      </c>
      <c r="E953" s="144">
        <v>42133</v>
      </c>
      <c r="F953" s="145" t="s">
        <v>2219</v>
      </c>
    </row>
    <row r="954" spans="1:6">
      <c r="A954" s="143">
        <v>9420000</v>
      </c>
      <c r="B954" s="143">
        <v>9420000</v>
      </c>
      <c r="C954" s="143">
        <v>9420000</v>
      </c>
      <c r="D954" s="143">
        <v>9420000</v>
      </c>
      <c r="E954" s="144">
        <v>42131</v>
      </c>
      <c r="F954" s="145" t="s">
        <v>2220</v>
      </c>
    </row>
    <row r="955" spans="1:6">
      <c r="A955" s="143">
        <v>9460000</v>
      </c>
      <c r="B955" s="143">
        <v>9450000</v>
      </c>
      <c r="C955" s="143">
        <v>9465000</v>
      </c>
      <c r="D955" s="143">
        <v>9460000</v>
      </c>
      <c r="E955" s="144">
        <v>42130</v>
      </c>
      <c r="F955" s="145" t="s">
        <v>2221</v>
      </c>
    </row>
    <row r="956" spans="1:6">
      <c r="A956" s="143">
        <v>9445000</v>
      </c>
      <c r="B956" s="143">
        <v>9420000</v>
      </c>
      <c r="C956" s="143">
        <v>9450000</v>
      </c>
      <c r="D956" s="143">
        <v>9445000</v>
      </c>
      <c r="E956" s="144">
        <v>42129</v>
      </c>
      <c r="F956" s="145" t="s">
        <v>2222</v>
      </c>
    </row>
    <row r="957" spans="1:6">
      <c r="A957" s="143">
        <v>9465000</v>
      </c>
      <c r="B957" s="143">
        <v>9440000</v>
      </c>
      <c r="C957" s="143">
        <v>9510000</v>
      </c>
      <c r="D957" s="143">
        <v>9465000</v>
      </c>
      <c r="E957" s="144">
        <v>42128</v>
      </c>
      <c r="F957" s="145" t="s">
        <v>2223</v>
      </c>
    </row>
    <row r="958" spans="1:6">
      <c r="A958" s="143">
        <v>9480000</v>
      </c>
      <c r="B958" s="143">
        <v>9470000</v>
      </c>
      <c r="C958" s="143">
        <v>9490000</v>
      </c>
      <c r="D958" s="143">
        <v>9480000</v>
      </c>
      <c r="E958" s="144">
        <v>42127</v>
      </c>
      <c r="F958" s="145" t="s">
        <v>2224</v>
      </c>
    </row>
    <row r="959" spans="1:6">
      <c r="A959" s="143">
        <v>9530000</v>
      </c>
      <c r="B959" s="143">
        <v>9490000</v>
      </c>
      <c r="C959" s="143">
        <v>9545000</v>
      </c>
      <c r="D959" s="143">
        <v>9530000</v>
      </c>
      <c r="E959" s="144">
        <v>42126</v>
      </c>
      <c r="F959" s="145" t="s">
        <v>2225</v>
      </c>
    </row>
    <row r="960" spans="1:6">
      <c r="A960" s="143">
        <v>9580000</v>
      </c>
      <c r="B960" s="143">
        <v>9570000</v>
      </c>
      <c r="C960" s="143">
        <v>9585000</v>
      </c>
      <c r="D960" s="143">
        <v>9580000</v>
      </c>
      <c r="E960" s="144">
        <v>42124</v>
      </c>
      <c r="F960" s="145" t="s">
        <v>2226</v>
      </c>
    </row>
    <row r="961" spans="1:6">
      <c r="A961" s="143">
        <v>9570000</v>
      </c>
      <c r="B961" s="143">
        <v>9570000</v>
      </c>
      <c r="C961" s="143">
        <v>9600000</v>
      </c>
      <c r="D961" s="143">
        <v>9570000</v>
      </c>
      <c r="E961" s="144">
        <v>42123</v>
      </c>
      <c r="F961" s="145" t="s">
        <v>2227</v>
      </c>
    </row>
    <row r="962" spans="1:6">
      <c r="A962" s="143">
        <v>9575000</v>
      </c>
      <c r="B962" s="143">
        <v>9570000</v>
      </c>
      <c r="C962" s="143">
        <v>9610000</v>
      </c>
      <c r="D962" s="143">
        <v>9575000</v>
      </c>
      <c r="E962" s="144">
        <v>42122</v>
      </c>
      <c r="F962" s="145" t="s">
        <v>2228</v>
      </c>
    </row>
    <row r="963" spans="1:6">
      <c r="A963" s="143">
        <v>9530000</v>
      </c>
      <c r="B963" s="143">
        <v>9500000</v>
      </c>
      <c r="C963" s="143">
        <v>9530000</v>
      </c>
      <c r="D963" s="143">
        <v>9530000</v>
      </c>
      <c r="E963" s="144">
        <v>42121</v>
      </c>
      <c r="F963" s="145" t="s">
        <v>2229</v>
      </c>
    </row>
    <row r="964" spans="1:6">
      <c r="A964" s="143">
        <v>9520000</v>
      </c>
      <c r="B964" s="143">
        <v>9500000</v>
      </c>
      <c r="C964" s="143">
        <v>9535000</v>
      </c>
      <c r="D964" s="143">
        <v>9520000</v>
      </c>
      <c r="E964" s="144">
        <v>42120</v>
      </c>
      <c r="F964" s="145" t="s">
        <v>2230</v>
      </c>
    </row>
    <row r="965" spans="1:6">
      <c r="A965" s="143">
        <v>9480000</v>
      </c>
      <c r="B965" s="143">
        <v>9470000</v>
      </c>
      <c r="C965" s="143">
        <v>9510000</v>
      </c>
      <c r="D965" s="143">
        <v>9480000</v>
      </c>
      <c r="E965" s="144">
        <v>42119</v>
      </c>
      <c r="F965" s="145" t="s">
        <v>2231</v>
      </c>
    </row>
    <row r="966" spans="1:6">
      <c r="A966" s="143">
        <v>9560000</v>
      </c>
      <c r="B966" s="143">
        <v>9540000</v>
      </c>
      <c r="C966" s="143">
        <v>9575000</v>
      </c>
      <c r="D966" s="143">
        <v>9560000</v>
      </c>
      <c r="E966" s="144">
        <v>42117</v>
      </c>
      <c r="F966" s="145" t="s">
        <v>2232</v>
      </c>
    </row>
    <row r="967" spans="1:6">
      <c r="A967" s="143">
        <v>9630000</v>
      </c>
      <c r="B967" s="143">
        <v>9620000</v>
      </c>
      <c r="C967" s="143">
        <v>9640000</v>
      </c>
      <c r="D967" s="143">
        <v>9630000</v>
      </c>
      <c r="E967" s="144">
        <v>42116</v>
      </c>
      <c r="F967" s="145" t="s">
        <v>2233</v>
      </c>
    </row>
    <row r="968" spans="1:6">
      <c r="A968" s="143">
        <v>9630000</v>
      </c>
      <c r="B968" s="143">
        <v>9620000</v>
      </c>
      <c r="C968" s="143">
        <v>9645000</v>
      </c>
      <c r="D968" s="143">
        <v>9630000</v>
      </c>
      <c r="E968" s="144">
        <v>42115</v>
      </c>
      <c r="F968" s="145" t="s">
        <v>2234</v>
      </c>
    </row>
    <row r="969" spans="1:6">
      <c r="A969" s="143">
        <v>9630000</v>
      </c>
      <c r="B969" s="143">
        <v>9630000</v>
      </c>
      <c r="C969" s="143">
        <v>9695000</v>
      </c>
      <c r="D969" s="143">
        <v>9630000</v>
      </c>
      <c r="E969" s="144">
        <v>42114</v>
      </c>
      <c r="F969" s="145" t="s">
        <v>2235</v>
      </c>
    </row>
    <row r="970" spans="1:6">
      <c r="A970" s="143">
        <v>9705000</v>
      </c>
      <c r="B970" s="143">
        <v>9670000</v>
      </c>
      <c r="C970" s="143">
        <v>9715000</v>
      </c>
      <c r="D970" s="143">
        <v>9705000</v>
      </c>
      <c r="E970" s="144">
        <v>42113</v>
      </c>
      <c r="F970" s="145" t="s">
        <v>2236</v>
      </c>
    </row>
    <row r="971" spans="1:6">
      <c r="A971" s="143">
        <v>9640000</v>
      </c>
      <c r="B971" s="143">
        <v>9605000</v>
      </c>
      <c r="C971" s="143">
        <v>9650000</v>
      </c>
      <c r="D971" s="143">
        <v>9640000</v>
      </c>
      <c r="E971" s="144">
        <v>42112</v>
      </c>
      <c r="F971" s="145" t="s">
        <v>2237</v>
      </c>
    </row>
    <row r="972" spans="1:6">
      <c r="A972" s="143">
        <v>9690000</v>
      </c>
      <c r="B972" s="143">
        <v>9680000</v>
      </c>
      <c r="C972" s="143">
        <v>9720000</v>
      </c>
      <c r="D972" s="143">
        <v>9690000</v>
      </c>
      <c r="E972" s="144">
        <v>42110</v>
      </c>
      <c r="F972" s="145" t="s">
        <v>2238</v>
      </c>
    </row>
    <row r="973" spans="1:6">
      <c r="A973" s="143">
        <v>9665000</v>
      </c>
      <c r="B973" s="143">
        <v>9650000</v>
      </c>
      <c r="C973" s="143">
        <v>9690000</v>
      </c>
      <c r="D973" s="143">
        <v>9665000</v>
      </c>
      <c r="E973" s="144">
        <v>42109</v>
      </c>
      <c r="F973" s="145" t="s">
        <v>2239</v>
      </c>
    </row>
    <row r="974" spans="1:6">
      <c r="A974" s="143">
        <v>9630000</v>
      </c>
      <c r="B974" s="143">
        <v>9570000</v>
      </c>
      <c r="C974" s="143">
        <v>9630000</v>
      </c>
      <c r="D974" s="143">
        <v>9630000</v>
      </c>
      <c r="E974" s="144">
        <v>42108</v>
      </c>
      <c r="F974" s="145" t="s">
        <v>2240</v>
      </c>
    </row>
    <row r="975" spans="1:6">
      <c r="A975" s="143">
        <v>9715000</v>
      </c>
      <c r="B975" s="143">
        <v>9640000</v>
      </c>
      <c r="C975" s="143">
        <v>9750000</v>
      </c>
      <c r="D975" s="143">
        <v>9715000</v>
      </c>
      <c r="E975" s="144">
        <v>42107</v>
      </c>
      <c r="F975" s="145" t="s">
        <v>2241</v>
      </c>
    </row>
    <row r="976" spans="1:6">
      <c r="A976" s="143">
        <v>9770000</v>
      </c>
      <c r="B976" s="143">
        <v>9770000</v>
      </c>
      <c r="C976" s="143">
        <v>9860000</v>
      </c>
      <c r="D976" s="143">
        <v>9770000</v>
      </c>
      <c r="E976" s="144">
        <v>42106</v>
      </c>
      <c r="F976" s="145" t="s">
        <v>2242</v>
      </c>
    </row>
    <row r="977" spans="1:6">
      <c r="A977" s="143">
        <v>9720000</v>
      </c>
      <c r="B977" s="143">
        <v>9590000</v>
      </c>
      <c r="C977" s="143">
        <v>9730000</v>
      </c>
      <c r="D977" s="143">
        <v>9720000</v>
      </c>
      <c r="E977" s="144">
        <v>42105</v>
      </c>
      <c r="F977" s="145" t="s">
        <v>2243</v>
      </c>
    </row>
    <row r="978" spans="1:6">
      <c r="A978" s="143">
        <v>9510000</v>
      </c>
      <c r="B978" s="143">
        <v>9460000</v>
      </c>
      <c r="C978" s="143">
        <v>9510000</v>
      </c>
      <c r="D978" s="143">
        <v>9510000</v>
      </c>
      <c r="E978" s="144">
        <v>42103</v>
      </c>
      <c r="F978" s="145" t="s">
        <v>2244</v>
      </c>
    </row>
    <row r="979" spans="1:6">
      <c r="A979" s="143">
        <v>9550000</v>
      </c>
      <c r="B979" s="143">
        <v>9540000</v>
      </c>
      <c r="C979" s="143">
        <v>9610000</v>
      </c>
      <c r="D979" s="143">
        <v>9550000</v>
      </c>
      <c r="E979" s="144">
        <v>42102</v>
      </c>
      <c r="F979" s="145" t="s">
        <v>2245</v>
      </c>
    </row>
    <row r="980" spans="1:6">
      <c r="A980" s="143">
        <v>9620000</v>
      </c>
      <c r="B980" s="143">
        <v>9530000</v>
      </c>
      <c r="C980" s="143">
        <v>9620000</v>
      </c>
      <c r="D980" s="143">
        <v>9620000</v>
      </c>
      <c r="E980" s="144">
        <v>42101</v>
      </c>
      <c r="F980" s="145" t="s">
        <v>2246</v>
      </c>
    </row>
    <row r="981" spans="1:6">
      <c r="A981" s="143">
        <v>9600000</v>
      </c>
      <c r="B981" s="143">
        <v>9560000</v>
      </c>
      <c r="C981" s="143">
        <v>9650000</v>
      </c>
      <c r="D981" s="143">
        <v>9600000</v>
      </c>
      <c r="E981" s="144">
        <v>42100</v>
      </c>
      <c r="F981" s="145" t="s">
        <v>2247</v>
      </c>
    </row>
    <row r="982" spans="1:6">
      <c r="A982" s="143">
        <v>9585000</v>
      </c>
      <c r="B982" s="143">
        <v>9500000</v>
      </c>
      <c r="C982" s="143">
        <v>9660000</v>
      </c>
      <c r="D982" s="143">
        <v>9585000</v>
      </c>
      <c r="E982" s="144">
        <v>42099</v>
      </c>
      <c r="F982" s="145" t="s">
        <v>2248</v>
      </c>
    </row>
    <row r="983" spans="1:6">
      <c r="A983" s="143">
        <v>9410000</v>
      </c>
      <c r="B983" s="143">
        <v>9180000</v>
      </c>
      <c r="C983" s="143">
        <v>9450000</v>
      </c>
      <c r="D983" s="143">
        <v>9410000</v>
      </c>
      <c r="E983" s="144">
        <v>42098</v>
      </c>
      <c r="F983" s="145" t="s">
        <v>2249</v>
      </c>
    </row>
    <row r="984" spans="1:6">
      <c r="A984" s="143">
        <v>9360000</v>
      </c>
      <c r="B984" s="143">
        <v>9300000</v>
      </c>
      <c r="C984" s="143">
        <v>9380000</v>
      </c>
      <c r="D984" s="143">
        <v>9360000</v>
      </c>
      <c r="E984" s="144">
        <v>42094</v>
      </c>
      <c r="F984" s="145" t="s">
        <v>2250</v>
      </c>
    </row>
    <row r="985" spans="1:6">
      <c r="A985" s="143">
        <v>9380000</v>
      </c>
      <c r="B985" s="143">
        <v>9300000</v>
      </c>
      <c r="C985" s="143">
        <v>9380000</v>
      </c>
      <c r="D985" s="143">
        <v>9380000</v>
      </c>
      <c r="E985" s="144">
        <v>42093</v>
      </c>
      <c r="F985" s="145" t="s">
        <v>2251</v>
      </c>
    </row>
    <row r="986" spans="1:6">
      <c r="A986" s="143">
        <v>9340000</v>
      </c>
      <c r="B986" s="143">
        <v>9200000</v>
      </c>
      <c r="C986" s="143">
        <v>9360000</v>
      </c>
      <c r="D986" s="143">
        <v>9340000</v>
      </c>
      <c r="E986" s="144">
        <v>42092</v>
      </c>
      <c r="F986" s="145" t="s">
        <v>2252</v>
      </c>
    </row>
    <row r="987" spans="1:6">
      <c r="A987" s="143">
        <v>9500000</v>
      </c>
      <c r="B987" s="143">
        <v>9475000</v>
      </c>
      <c r="C987" s="143">
        <v>9550000</v>
      </c>
      <c r="D987" s="143">
        <v>9500000</v>
      </c>
      <c r="E987" s="144">
        <v>42091</v>
      </c>
      <c r="F987" s="145" t="s">
        <v>2253</v>
      </c>
    </row>
    <row r="988" spans="1:6">
      <c r="A988" s="143">
        <v>9400000</v>
      </c>
      <c r="B988" s="143">
        <v>9400000</v>
      </c>
      <c r="C988" s="143">
        <v>9450000</v>
      </c>
      <c r="D988" s="143">
        <v>9400000</v>
      </c>
      <c r="E988" s="144">
        <v>42082</v>
      </c>
      <c r="F988" s="145" t="s">
        <v>2254</v>
      </c>
    </row>
    <row r="989" spans="1:6">
      <c r="A989" s="143">
        <v>9330000</v>
      </c>
      <c r="B989" s="143">
        <v>9300000</v>
      </c>
      <c r="C989" s="143">
        <v>9420000</v>
      </c>
      <c r="D989" s="143">
        <v>9330000</v>
      </c>
      <c r="E989" s="144">
        <v>42081</v>
      </c>
      <c r="F989" s="145" t="s">
        <v>2255</v>
      </c>
    </row>
    <row r="990" spans="1:6">
      <c r="A990" s="143">
        <v>9350000</v>
      </c>
      <c r="B990" s="143">
        <v>9235000</v>
      </c>
      <c r="C990" s="143">
        <v>9350000</v>
      </c>
      <c r="D990" s="143">
        <v>9350000</v>
      </c>
      <c r="E990" s="144">
        <v>42080</v>
      </c>
      <c r="F990" s="145" t="s">
        <v>2256</v>
      </c>
    </row>
    <row r="991" spans="1:6">
      <c r="A991" s="143">
        <v>9220000</v>
      </c>
      <c r="B991" s="143">
        <v>9170000</v>
      </c>
      <c r="C991" s="143">
        <v>9360000</v>
      </c>
      <c r="D991" s="143">
        <v>9220000</v>
      </c>
      <c r="E991" s="144">
        <v>42079</v>
      </c>
      <c r="F991" s="145" t="s">
        <v>2257</v>
      </c>
    </row>
    <row r="992" spans="1:6">
      <c r="A992" s="143">
        <v>9120000</v>
      </c>
      <c r="B992" s="143">
        <v>9000000</v>
      </c>
      <c r="C992" s="143">
        <v>9220000</v>
      </c>
      <c r="D992" s="143">
        <v>9120000</v>
      </c>
      <c r="E992" s="144">
        <v>42078</v>
      </c>
      <c r="F992" s="145" t="s">
        <v>2258</v>
      </c>
    </row>
    <row r="993" spans="1:6">
      <c r="A993" s="143">
        <v>9120000</v>
      </c>
      <c r="B993" s="143">
        <v>9120000</v>
      </c>
      <c r="C993" s="143">
        <v>9290000</v>
      </c>
      <c r="D993" s="143">
        <v>9120000</v>
      </c>
      <c r="E993" s="144">
        <v>42077</v>
      </c>
      <c r="F993" s="145" t="s">
        <v>2259</v>
      </c>
    </row>
    <row r="994" spans="1:6">
      <c r="A994" s="143">
        <v>9420000</v>
      </c>
      <c r="B994" s="143">
        <v>9350000</v>
      </c>
      <c r="C994" s="143">
        <v>9470000</v>
      </c>
      <c r="D994" s="143">
        <v>9420000</v>
      </c>
      <c r="E994" s="144">
        <v>42075</v>
      </c>
      <c r="F994" s="145" t="s">
        <v>2260</v>
      </c>
    </row>
    <row r="995" spans="1:6">
      <c r="A995" s="143">
        <v>9415000</v>
      </c>
      <c r="B995" s="143">
        <v>9415000</v>
      </c>
      <c r="C995" s="143">
        <v>9555000</v>
      </c>
      <c r="D995" s="143">
        <v>9415000</v>
      </c>
      <c r="E995" s="144">
        <v>42074</v>
      </c>
      <c r="F995" s="145" t="s">
        <v>2261</v>
      </c>
    </row>
    <row r="996" spans="1:6">
      <c r="A996" s="143">
        <v>9550000</v>
      </c>
      <c r="B996" s="143">
        <v>9515000</v>
      </c>
      <c r="C996" s="143">
        <v>9565000</v>
      </c>
      <c r="D996" s="143">
        <v>9550000</v>
      </c>
      <c r="E996" s="144">
        <v>42073</v>
      </c>
      <c r="F996" s="145" t="s">
        <v>2262</v>
      </c>
    </row>
    <row r="997" spans="1:6">
      <c r="A997" s="143">
        <v>9595000</v>
      </c>
      <c r="B997" s="143">
        <v>9590000</v>
      </c>
      <c r="C997" s="143">
        <v>9665000</v>
      </c>
      <c r="D997" s="143">
        <v>9595000</v>
      </c>
      <c r="E997" s="144">
        <v>42072</v>
      </c>
      <c r="F997" s="145" t="s">
        <v>2263</v>
      </c>
    </row>
    <row r="998" spans="1:6">
      <c r="A998" s="143">
        <v>9630000</v>
      </c>
      <c r="B998" s="143">
        <v>9570000</v>
      </c>
      <c r="C998" s="143">
        <v>9630000</v>
      </c>
      <c r="D998" s="143">
        <v>9630000</v>
      </c>
      <c r="E998" s="144">
        <v>42071</v>
      </c>
      <c r="F998" s="145" t="s">
        <v>2264</v>
      </c>
    </row>
    <row r="999" spans="1:6">
      <c r="A999" s="143">
        <v>9595000</v>
      </c>
      <c r="B999" s="143">
        <v>9550000</v>
      </c>
      <c r="C999" s="143">
        <v>9635000</v>
      </c>
      <c r="D999" s="143">
        <v>9595000</v>
      </c>
      <c r="E999" s="144">
        <v>42070</v>
      </c>
      <c r="F999" s="145" t="s">
        <v>2265</v>
      </c>
    </row>
    <row r="1000" spans="1:6">
      <c r="A1000" s="143">
        <v>9795000</v>
      </c>
      <c r="B1000" s="143">
        <v>9790000</v>
      </c>
      <c r="C1000" s="143">
        <v>9805000</v>
      </c>
      <c r="D1000" s="143">
        <v>9795000</v>
      </c>
      <c r="E1000" s="144">
        <v>42068</v>
      </c>
      <c r="F1000" s="145" t="s">
        <v>2266</v>
      </c>
    </row>
    <row r="1001" spans="1:6">
      <c r="A1001" s="143">
        <v>9820000</v>
      </c>
      <c r="B1001" s="143">
        <v>9795000</v>
      </c>
      <c r="C1001" s="143">
        <v>9825000</v>
      </c>
      <c r="D1001" s="143">
        <v>9820000</v>
      </c>
      <c r="E1001" s="144">
        <v>42067</v>
      </c>
      <c r="F1001" s="145" t="s">
        <v>2267</v>
      </c>
    </row>
    <row r="1002" spans="1:6">
      <c r="A1002" s="143">
        <v>9820000</v>
      </c>
      <c r="B1002" s="143">
        <v>9800000</v>
      </c>
      <c r="C1002" s="143">
        <v>9870000</v>
      </c>
      <c r="D1002" s="143">
        <v>9820000</v>
      </c>
      <c r="E1002" s="144">
        <v>42066</v>
      </c>
      <c r="F1002" s="145" t="s">
        <v>2268</v>
      </c>
    </row>
    <row r="1003" spans="1:6">
      <c r="A1003" s="143">
        <v>9900000</v>
      </c>
      <c r="B1003" s="143">
        <v>9885000</v>
      </c>
      <c r="C1003" s="143">
        <v>9915000</v>
      </c>
      <c r="D1003" s="143">
        <v>9900000</v>
      </c>
      <c r="E1003" s="144">
        <v>42065</v>
      </c>
      <c r="F1003" s="145" t="s">
        <v>2269</v>
      </c>
    </row>
    <row r="1004" spans="1:6">
      <c r="A1004" s="143">
        <v>9880000</v>
      </c>
      <c r="B1004" s="143">
        <v>9870000</v>
      </c>
      <c r="C1004" s="143">
        <v>9920000</v>
      </c>
      <c r="D1004" s="143">
        <v>9880000</v>
      </c>
      <c r="E1004" s="144">
        <v>42064</v>
      </c>
      <c r="F1004" s="145" t="s">
        <v>2270</v>
      </c>
    </row>
    <row r="1005" spans="1:6">
      <c r="A1005" s="143">
        <v>9905000</v>
      </c>
      <c r="B1005" s="143">
        <v>9840000</v>
      </c>
      <c r="C1005" s="143">
        <v>9905000</v>
      </c>
      <c r="D1005" s="143">
        <v>9905000</v>
      </c>
      <c r="E1005" s="144">
        <v>42063</v>
      </c>
      <c r="F1005" s="145" t="s">
        <v>2271</v>
      </c>
    </row>
    <row r="1006" spans="1:6">
      <c r="A1006" s="143">
        <v>9940000</v>
      </c>
      <c r="B1006" s="143">
        <v>9940000</v>
      </c>
      <c r="C1006" s="143">
        <v>9995000</v>
      </c>
      <c r="D1006" s="143">
        <v>9940000</v>
      </c>
      <c r="E1006" s="144">
        <v>42061</v>
      </c>
      <c r="F1006" s="145" t="s">
        <v>2272</v>
      </c>
    </row>
    <row r="1007" spans="1:6">
      <c r="A1007" s="143">
        <v>9955000</v>
      </c>
      <c r="B1007" s="143">
        <v>9935000</v>
      </c>
      <c r="C1007" s="143">
        <v>9970000</v>
      </c>
      <c r="D1007" s="143">
        <v>9955000</v>
      </c>
      <c r="E1007" s="144">
        <v>42060</v>
      </c>
      <c r="F1007" s="145" t="s">
        <v>2273</v>
      </c>
    </row>
    <row r="1008" spans="1:6">
      <c r="A1008" s="143">
        <v>9875000</v>
      </c>
      <c r="B1008" s="143">
        <v>9830000</v>
      </c>
      <c r="C1008" s="143">
        <v>9895000</v>
      </c>
      <c r="D1008" s="143">
        <v>9875000</v>
      </c>
      <c r="E1008" s="144">
        <v>42059</v>
      </c>
      <c r="F1008" s="145" t="s">
        <v>2274</v>
      </c>
    </row>
    <row r="1009" spans="1:6">
      <c r="A1009" s="143">
        <v>9815000</v>
      </c>
      <c r="B1009" s="143">
        <v>9770000</v>
      </c>
      <c r="C1009" s="143">
        <v>9820000</v>
      </c>
      <c r="D1009" s="143">
        <v>9815000</v>
      </c>
      <c r="E1009" s="144">
        <v>42058</v>
      </c>
      <c r="F1009" s="145" t="s">
        <v>2275</v>
      </c>
    </row>
    <row r="1010" spans="1:6">
      <c r="A1010" s="143">
        <v>9795000</v>
      </c>
      <c r="B1010" s="143">
        <v>9750000</v>
      </c>
      <c r="C1010" s="143">
        <v>9805000</v>
      </c>
      <c r="D1010" s="143">
        <v>9795000</v>
      </c>
      <c r="E1010" s="144">
        <v>42057</v>
      </c>
      <c r="F1010" s="145" t="s">
        <v>2276</v>
      </c>
    </row>
    <row r="1011" spans="1:6">
      <c r="A1011" s="143">
        <v>9725000</v>
      </c>
      <c r="B1011" s="143">
        <v>9710000</v>
      </c>
      <c r="C1011" s="143">
        <v>9775000</v>
      </c>
      <c r="D1011" s="143">
        <v>9725000</v>
      </c>
      <c r="E1011" s="144">
        <v>42056</v>
      </c>
      <c r="F1011" s="145" t="s">
        <v>2277</v>
      </c>
    </row>
    <row r="1012" spans="1:6">
      <c r="A1012" s="143">
        <v>9920000</v>
      </c>
      <c r="B1012" s="143">
        <v>9855000</v>
      </c>
      <c r="C1012" s="143">
        <v>9935000</v>
      </c>
      <c r="D1012" s="143">
        <v>9920000</v>
      </c>
      <c r="E1012" s="144">
        <v>42054</v>
      </c>
      <c r="F1012" s="145" t="s">
        <v>2278</v>
      </c>
    </row>
    <row r="1013" spans="1:6">
      <c r="A1013" s="143">
        <v>9830000</v>
      </c>
      <c r="B1013" s="143">
        <v>9745000</v>
      </c>
      <c r="C1013" s="143">
        <v>9830000</v>
      </c>
      <c r="D1013" s="143">
        <v>9830000</v>
      </c>
      <c r="E1013" s="144">
        <v>42053</v>
      </c>
      <c r="F1013" s="145" t="s">
        <v>2279</v>
      </c>
    </row>
    <row r="1014" spans="1:6">
      <c r="A1014" s="143">
        <v>9750000</v>
      </c>
      <c r="B1014" s="143">
        <v>9750000</v>
      </c>
      <c r="C1014" s="143">
        <v>9790000</v>
      </c>
      <c r="D1014" s="143">
        <v>9750000</v>
      </c>
      <c r="E1014" s="144">
        <v>42052</v>
      </c>
      <c r="F1014" s="145" t="s">
        <v>2280</v>
      </c>
    </row>
    <row r="1015" spans="1:6">
      <c r="A1015" s="143">
        <v>9890000</v>
      </c>
      <c r="B1015" s="143">
        <v>9890000</v>
      </c>
      <c r="C1015" s="143">
        <v>9950000</v>
      </c>
      <c r="D1015" s="143">
        <v>9890000</v>
      </c>
      <c r="E1015" s="144">
        <v>42051</v>
      </c>
      <c r="F1015" s="145" t="s">
        <v>2281</v>
      </c>
    </row>
    <row r="1016" spans="1:6">
      <c r="A1016" s="143">
        <v>9950000</v>
      </c>
      <c r="B1016" s="143">
        <v>9910000</v>
      </c>
      <c r="C1016" s="143">
        <v>9960000</v>
      </c>
      <c r="D1016" s="143">
        <v>9950000</v>
      </c>
      <c r="E1016" s="144">
        <v>42050</v>
      </c>
      <c r="F1016" s="145" t="s">
        <v>2282</v>
      </c>
    </row>
    <row r="1017" spans="1:6">
      <c r="A1017" s="143">
        <v>9970000</v>
      </c>
      <c r="B1017" s="143">
        <v>9970000</v>
      </c>
      <c r="C1017" s="143">
        <v>10040000</v>
      </c>
      <c r="D1017" s="143">
        <v>9970000</v>
      </c>
      <c r="E1017" s="144">
        <v>42049</v>
      </c>
      <c r="F1017" s="145" t="s">
        <v>2283</v>
      </c>
    </row>
    <row r="1018" spans="1:6">
      <c r="A1018" s="143">
        <v>9910000</v>
      </c>
      <c r="B1018" s="143">
        <v>9890000</v>
      </c>
      <c r="C1018" s="143">
        <v>9915000</v>
      </c>
      <c r="D1018" s="143">
        <v>9910000</v>
      </c>
      <c r="E1018" s="144">
        <v>42047</v>
      </c>
      <c r="F1018" s="145" t="s">
        <v>2284</v>
      </c>
    </row>
    <row r="1019" spans="1:6">
      <c r="A1019" s="143">
        <v>9940000</v>
      </c>
      <c r="B1019" s="143">
        <v>9910000</v>
      </c>
      <c r="C1019" s="143">
        <v>9970000</v>
      </c>
      <c r="D1019" s="143">
        <v>9940000</v>
      </c>
      <c r="E1019" s="144">
        <v>42045</v>
      </c>
      <c r="F1019" s="145" t="s">
        <v>2285</v>
      </c>
    </row>
    <row r="1020" spans="1:6">
      <c r="A1020" s="143">
        <v>9910000</v>
      </c>
      <c r="B1020" s="143">
        <v>9860000</v>
      </c>
      <c r="C1020" s="143">
        <v>9980000</v>
      </c>
      <c r="D1020" s="143">
        <v>9910000</v>
      </c>
      <c r="E1020" s="144">
        <v>42044</v>
      </c>
      <c r="F1020" s="145" t="s">
        <v>2286</v>
      </c>
    </row>
    <row r="1021" spans="1:6">
      <c r="A1021" s="143">
        <v>9840000</v>
      </c>
      <c r="B1021" s="143">
        <v>9720000</v>
      </c>
      <c r="C1021" s="143">
        <v>9840000</v>
      </c>
      <c r="D1021" s="143">
        <v>9840000</v>
      </c>
      <c r="E1021" s="144">
        <v>42043</v>
      </c>
      <c r="F1021" s="145" t="s">
        <v>2287</v>
      </c>
    </row>
    <row r="1022" spans="1:6">
      <c r="A1022" s="143">
        <v>9830000</v>
      </c>
      <c r="B1022" s="143">
        <v>9830000</v>
      </c>
      <c r="C1022" s="143">
        <v>9900000</v>
      </c>
      <c r="D1022" s="143">
        <v>9830000</v>
      </c>
      <c r="E1022" s="144">
        <v>42042</v>
      </c>
      <c r="F1022" s="145" t="s">
        <v>2288</v>
      </c>
    </row>
    <row r="1023" spans="1:6">
      <c r="A1023" s="143">
        <v>10090000</v>
      </c>
      <c r="B1023" s="143">
        <v>10090000</v>
      </c>
      <c r="C1023" s="143">
        <v>10150000</v>
      </c>
      <c r="D1023" s="143">
        <v>10090000</v>
      </c>
      <c r="E1023" s="144">
        <v>42040</v>
      </c>
      <c r="F1023" s="145" t="s">
        <v>2289</v>
      </c>
    </row>
    <row r="1024" spans="1:6">
      <c r="A1024" s="143">
        <v>10140000</v>
      </c>
      <c r="B1024" s="143">
        <v>10140000</v>
      </c>
      <c r="C1024" s="143">
        <v>10230000</v>
      </c>
      <c r="D1024" s="143">
        <v>10140000</v>
      </c>
      <c r="E1024" s="144">
        <v>42039</v>
      </c>
      <c r="F1024" s="145" t="s">
        <v>2290</v>
      </c>
    </row>
    <row r="1025" spans="1:6">
      <c r="A1025" s="143">
        <v>10260000</v>
      </c>
      <c r="B1025" s="143">
        <v>10250000</v>
      </c>
      <c r="C1025" s="143">
        <v>10320000</v>
      </c>
      <c r="D1025" s="143">
        <v>10260000</v>
      </c>
      <c r="E1025" s="144">
        <v>42038</v>
      </c>
      <c r="F1025" s="145" t="s">
        <v>2291</v>
      </c>
    </row>
    <row r="1026" spans="1:6">
      <c r="A1026" s="143">
        <v>10240000</v>
      </c>
      <c r="B1026" s="143">
        <v>10240000</v>
      </c>
      <c r="C1026" s="143">
        <v>10315000</v>
      </c>
      <c r="D1026" s="143">
        <v>10240000</v>
      </c>
      <c r="E1026" s="144">
        <v>42037</v>
      </c>
      <c r="F1026" s="145" t="s">
        <v>2292</v>
      </c>
    </row>
    <row r="1027" spans="1:6">
      <c r="A1027" s="143">
        <v>10320000</v>
      </c>
      <c r="B1027" s="143">
        <v>10320000</v>
      </c>
      <c r="C1027" s="143">
        <v>10340000</v>
      </c>
      <c r="D1027" s="143">
        <v>10320000</v>
      </c>
      <c r="E1027" s="144">
        <v>42036</v>
      </c>
      <c r="F1027" s="145" t="s">
        <v>2293</v>
      </c>
    </row>
    <row r="1028" spans="1:6">
      <c r="A1028" s="143">
        <v>10330000</v>
      </c>
      <c r="B1028" s="143">
        <v>10280000</v>
      </c>
      <c r="C1028" s="143">
        <v>10335000</v>
      </c>
      <c r="D1028" s="143">
        <v>10330000</v>
      </c>
      <c r="E1028" s="144">
        <v>42035</v>
      </c>
      <c r="F1028" s="145" t="s">
        <v>2294</v>
      </c>
    </row>
    <row r="1029" spans="1:6">
      <c r="A1029" s="143">
        <v>10340000</v>
      </c>
      <c r="B1029" s="143">
        <v>10340000</v>
      </c>
      <c r="C1029" s="143">
        <v>10380000</v>
      </c>
      <c r="D1029" s="143">
        <v>10340000</v>
      </c>
      <c r="E1029" s="144">
        <v>42033</v>
      </c>
      <c r="F1029" s="145" t="s">
        <v>2295</v>
      </c>
    </row>
    <row r="1030" spans="1:6">
      <c r="A1030" s="143">
        <v>10390000</v>
      </c>
      <c r="B1030" s="143">
        <v>10340000</v>
      </c>
      <c r="C1030" s="143">
        <v>10390000</v>
      </c>
      <c r="D1030" s="143">
        <v>10390000</v>
      </c>
      <c r="E1030" s="144">
        <v>42032</v>
      </c>
      <c r="F1030" s="145" t="s">
        <v>2296</v>
      </c>
    </row>
    <row r="1031" spans="1:6">
      <c r="A1031" s="143">
        <v>10355000</v>
      </c>
      <c r="B1031" s="143">
        <v>10340000</v>
      </c>
      <c r="C1031" s="143">
        <v>10380000</v>
      </c>
      <c r="D1031" s="143">
        <v>10355000</v>
      </c>
      <c r="E1031" s="144">
        <v>42031</v>
      </c>
      <c r="F1031" s="145" t="s">
        <v>2297</v>
      </c>
    </row>
    <row r="1032" spans="1:6">
      <c r="A1032" s="143">
        <v>10390000</v>
      </c>
      <c r="B1032" s="143">
        <v>10380000</v>
      </c>
      <c r="C1032" s="143">
        <v>10420000</v>
      </c>
      <c r="D1032" s="143">
        <v>10390000</v>
      </c>
      <c r="E1032" s="144">
        <v>42030</v>
      </c>
      <c r="F1032" s="145" t="s">
        <v>2298</v>
      </c>
    </row>
    <row r="1033" spans="1:6">
      <c r="A1033" s="143">
        <v>10420000</v>
      </c>
      <c r="B1033" s="143">
        <v>10380000</v>
      </c>
      <c r="C1033" s="143">
        <v>10420000</v>
      </c>
      <c r="D1033" s="143">
        <v>10420000</v>
      </c>
      <c r="E1033" s="144">
        <v>42029</v>
      </c>
      <c r="F1033" s="145" t="s">
        <v>2299</v>
      </c>
    </row>
    <row r="1034" spans="1:6">
      <c r="A1034" s="143">
        <v>10390000</v>
      </c>
      <c r="B1034" s="143">
        <v>10385000</v>
      </c>
      <c r="C1034" s="143">
        <v>10425000</v>
      </c>
      <c r="D1034" s="143">
        <v>10390000</v>
      </c>
      <c r="E1034" s="144">
        <v>42028</v>
      </c>
      <c r="F1034" s="145" t="s">
        <v>2300</v>
      </c>
    </row>
    <row r="1035" spans="1:6">
      <c r="A1035" s="143">
        <v>10380000</v>
      </c>
      <c r="B1035" s="143">
        <v>10380000</v>
      </c>
      <c r="C1035" s="143">
        <v>10400000</v>
      </c>
      <c r="D1035" s="143">
        <v>10380000</v>
      </c>
      <c r="E1035" s="144">
        <v>42026</v>
      </c>
      <c r="F1035" s="145" t="s">
        <v>2301</v>
      </c>
    </row>
    <row r="1036" spans="1:6">
      <c r="A1036" s="143">
        <v>10445000</v>
      </c>
      <c r="B1036" s="143">
        <v>10385000</v>
      </c>
      <c r="C1036" s="143">
        <v>10445000</v>
      </c>
      <c r="D1036" s="143">
        <v>10445000</v>
      </c>
      <c r="E1036" s="144">
        <v>42025</v>
      </c>
      <c r="F1036" s="145" t="s">
        <v>2302</v>
      </c>
    </row>
    <row r="1037" spans="1:6">
      <c r="A1037" s="143">
        <v>10380000</v>
      </c>
      <c r="B1037" s="143">
        <v>10305000</v>
      </c>
      <c r="C1037" s="143">
        <v>10385000</v>
      </c>
      <c r="D1037" s="143">
        <v>10380000</v>
      </c>
      <c r="E1037" s="144">
        <v>42024</v>
      </c>
      <c r="F1037" s="145" t="s">
        <v>2303</v>
      </c>
    </row>
    <row r="1038" spans="1:6">
      <c r="A1038" s="143">
        <v>10360000</v>
      </c>
      <c r="B1038" s="143">
        <v>10260000</v>
      </c>
      <c r="C1038" s="143">
        <v>10360000</v>
      </c>
      <c r="D1038" s="143">
        <v>10360000</v>
      </c>
      <c r="E1038" s="144">
        <v>42023</v>
      </c>
      <c r="F1038" s="145" t="s">
        <v>2304</v>
      </c>
    </row>
    <row r="1039" spans="1:6">
      <c r="A1039" s="143">
        <v>10260000</v>
      </c>
      <c r="B1039" s="143">
        <v>10205000</v>
      </c>
      <c r="C1039" s="143">
        <v>10260000</v>
      </c>
      <c r="D1039" s="143">
        <v>10260000</v>
      </c>
      <c r="E1039" s="144">
        <v>42022</v>
      </c>
      <c r="F1039" s="145" t="s">
        <v>2305</v>
      </c>
    </row>
    <row r="1040" spans="1:6">
      <c r="A1040" s="143">
        <v>10195000</v>
      </c>
      <c r="B1040" s="143">
        <v>10160000</v>
      </c>
      <c r="C1040" s="143">
        <v>10255000</v>
      </c>
      <c r="D1040" s="143">
        <v>10195000</v>
      </c>
      <c r="E1040" s="144">
        <v>42021</v>
      </c>
      <c r="F1040" s="145" t="s">
        <v>2306</v>
      </c>
    </row>
    <row r="1041" spans="1:6">
      <c r="A1041" s="143">
        <v>9980000</v>
      </c>
      <c r="B1041" s="143">
        <v>9900000</v>
      </c>
      <c r="C1041" s="143">
        <v>9980000</v>
      </c>
      <c r="D1041" s="143">
        <v>9980000</v>
      </c>
      <c r="E1041" s="144">
        <v>42019</v>
      </c>
      <c r="F1041" s="145" t="s">
        <v>2307</v>
      </c>
    </row>
    <row r="1042" spans="1:6">
      <c r="A1042" s="143">
        <v>9935000</v>
      </c>
      <c r="B1042" s="143">
        <v>9860000</v>
      </c>
      <c r="C1042" s="143">
        <v>9950000</v>
      </c>
      <c r="D1042" s="143">
        <v>9935000</v>
      </c>
      <c r="E1042" s="144">
        <v>42018</v>
      </c>
      <c r="F1042" s="145" t="s">
        <v>2308</v>
      </c>
    </row>
    <row r="1043" spans="1:6">
      <c r="A1043" s="143">
        <v>9915000</v>
      </c>
      <c r="B1043" s="143">
        <v>9915000</v>
      </c>
      <c r="C1043" s="143">
        <v>9945000</v>
      </c>
      <c r="D1043" s="143">
        <v>9915000</v>
      </c>
      <c r="E1043" s="144">
        <v>42017</v>
      </c>
      <c r="F1043" s="145" t="s">
        <v>2309</v>
      </c>
    </row>
    <row r="1044" spans="1:6">
      <c r="A1044" s="143">
        <v>9880000</v>
      </c>
      <c r="B1044" s="143">
        <v>9875000</v>
      </c>
      <c r="C1044" s="143">
        <v>9950000</v>
      </c>
      <c r="D1044" s="143">
        <v>9880000</v>
      </c>
      <c r="E1044" s="144">
        <v>42016</v>
      </c>
      <c r="F1044" s="145" t="s">
        <v>2310</v>
      </c>
    </row>
    <row r="1045" spans="1:6">
      <c r="A1045" s="143">
        <v>9925000</v>
      </c>
      <c r="B1045" s="143">
        <v>9925000</v>
      </c>
      <c r="C1045" s="143">
        <v>9955000</v>
      </c>
      <c r="D1045" s="143">
        <v>9925000</v>
      </c>
      <c r="E1045" s="144">
        <v>42015</v>
      </c>
      <c r="F1045" s="145" t="s">
        <v>2311</v>
      </c>
    </row>
    <row r="1046" spans="1:6">
      <c r="A1046" s="143">
        <v>9960000</v>
      </c>
      <c r="B1046" s="143">
        <v>9920000</v>
      </c>
      <c r="C1046" s="143">
        <v>9965000</v>
      </c>
      <c r="D1046" s="143">
        <v>9960000</v>
      </c>
      <c r="E1046" s="144">
        <v>42014</v>
      </c>
      <c r="F1046" s="145" t="s">
        <v>2312</v>
      </c>
    </row>
    <row r="1047" spans="1:6">
      <c r="A1047" s="143">
        <v>9885000</v>
      </c>
      <c r="B1047" s="143">
        <v>9885000</v>
      </c>
      <c r="C1047" s="143">
        <v>9915000</v>
      </c>
      <c r="D1047" s="143">
        <v>9885000</v>
      </c>
      <c r="E1047" s="144">
        <v>42012</v>
      </c>
      <c r="F1047" s="145" t="s">
        <v>2313</v>
      </c>
    </row>
    <row r="1048" spans="1:6">
      <c r="A1048" s="143">
        <v>9935000</v>
      </c>
      <c r="B1048" s="143">
        <v>9935000</v>
      </c>
      <c r="C1048" s="143">
        <v>10000000</v>
      </c>
      <c r="D1048" s="143">
        <v>9935000</v>
      </c>
      <c r="E1048" s="144">
        <v>42011</v>
      </c>
      <c r="F1048" s="145" t="s">
        <v>2314</v>
      </c>
    </row>
    <row r="1049" spans="1:6">
      <c r="A1049" s="143">
        <v>9935000</v>
      </c>
      <c r="B1049" s="143">
        <v>9865000</v>
      </c>
      <c r="C1049" s="143">
        <v>9940000</v>
      </c>
      <c r="D1049" s="143">
        <v>9935000</v>
      </c>
      <c r="E1049" s="144">
        <v>42010</v>
      </c>
      <c r="F1049" s="145" t="s">
        <v>2315</v>
      </c>
    </row>
    <row r="1050" spans="1:6">
      <c r="A1050" s="143">
        <v>9805000</v>
      </c>
      <c r="B1050" s="143">
        <v>9790000</v>
      </c>
      <c r="C1050" s="143">
        <v>9835000</v>
      </c>
      <c r="D1050" s="143">
        <v>9805000</v>
      </c>
      <c r="E1050" s="144">
        <v>42009</v>
      </c>
      <c r="F1050" s="145" t="s">
        <v>2316</v>
      </c>
    </row>
    <row r="1051" spans="1:6">
      <c r="A1051" s="143">
        <v>9815000</v>
      </c>
      <c r="B1051" s="143">
        <v>9805000</v>
      </c>
      <c r="C1051" s="143">
        <v>9850000</v>
      </c>
      <c r="D1051" s="143">
        <v>9815000</v>
      </c>
      <c r="E1051" s="144">
        <v>42008</v>
      </c>
      <c r="F1051" s="145" t="s">
        <v>2317</v>
      </c>
    </row>
    <row r="1052" spans="1:6">
      <c r="A1052" s="143">
        <v>9790000</v>
      </c>
      <c r="B1052" s="143">
        <v>9725000</v>
      </c>
      <c r="C1052" s="143">
        <v>9795000</v>
      </c>
      <c r="D1052" s="143">
        <v>9790000</v>
      </c>
      <c r="E1052" s="144">
        <v>42007</v>
      </c>
      <c r="F1052" s="145" t="s">
        <v>2318</v>
      </c>
    </row>
    <row r="1053" spans="1:6">
      <c r="A1053" s="143">
        <v>9770000</v>
      </c>
      <c r="B1053" s="143">
        <v>9755000</v>
      </c>
      <c r="C1053" s="143">
        <v>9780000</v>
      </c>
      <c r="D1053" s="143">
        <v>9770000</v>
      </c>
      <c r="E1053" s="144">
        <v>42005</v>
      </c>
      <c r="F1053" s="145" t="s">
        <v>2319</v>
      </c>
    </row>
    <row r="1054" spans="1:6">
      <c r="A1054" s="143">
        <v>9830000</v>
      </c>
      <c r="B1054" s="143">
        <v>9815000</v>
      </c>
      <c r="C1054" s="143">
        <v>9875000</v>
      </c>
      <c r="D1054" s="143">
        <v>9830000</v>
      </c>
      <c r="E1054" s="144">
        <v>42004</v>
      </c>
      <c r="F1054" s="145" t="s">
        <v>2320</v>
      </c>
    </row>
    <row r="1055" spans="1:6">
      <c r="A1055" s="143">
        <v>9840000</v>
      </c>
      <c r="B1055" s="143">
        <v>9800000</v>
      </c>
      <c r="C1055" s="143">
        <v>9890000</v>
      </c>
      <c r="D1055" s="143">
        <v>9840000</v>
      </c>
      <c r="E1055" s="144">
        <v>42003</v>
      </c>
      <c r="F1055" s="145" t="s">
        <v>2321</v>
      </c>
    </row>
    <row r="1056" spans="1:6">
      <c r="A1056" s="143">
        <v>9900000</v>
      </c>
      <c r="B1056" s="143">
        <v>9900000</v>
      </c>
      <c r="C1056" s="143">
        <v>9960000</v>
      </c>
      <c r="D1056" s="143">
        <v>9900000</v>
      </c>
      <c r="E1056" s="144">
        <v>42002</v>
      </c>
      <c r="F1056" s="145" t="s">
        <v>2322</v>
      </c>
    </row>
    <row r="1057" spans="1:6">
      <c r="A1057" s="143">
        <v>9955000</v>
      </c>
      <c r="B1057" s="143">
        <v>9940000</v>
      </c>
      <c r="C1057" s="143">
        <v>9975000</v>
      </c>
      <c r="D1057" s="143">
        <v>9955000</v>
      </c>
      <c r="E1057" s="144">
        <v>42001</v>
      </c>
      <c r="F1057" s="145" t="s">
        <v>2323</v>
      </c>
    </row>
    <row r="1058" spans="1:6">
      <c r="A1058" s="143">
        <v>9945000</v>
      </c>
      <c r="B1058" s="143">
        <v>9910000</v>
      </c>
      <c r="C1058" s="143">
        <v>9950000</v>
      </c>
      <c r="D1058" s="143">
        <v>9945000</v>
      </c>
      <c r="E1058" s="144">
        <v>42000</v>
      </c>
      <c r="F1058" s="145" t="s">
        <v>2324</v>
      </c>
    </row>
    <row r="1059" spans="1:6">
      <c r="A1059" s="143">
        <v>9895000</v>
      </c>
      <c r="B1059" s="143">
        <v>9895000</v>
      </c>
      <c r="C1059" s="143">
        <v>9900000</v>
      </c>
      <c r="D1059" s="143">
        <v>9895000</v>
      </c>
      <c r="E1059" s="144">
        <v>41999</v>
      </c>
      <c r="F1059" s="145" t="s">
        <v>2325</v>
      </c>
    </row>
    <row r="1060" spans="1:6">
      <c r="A1060" s="143">
        <v>9895000</v>
      </c>
      <c r="B1060" s="143">
        <v>9890000</v>
      </c>
      <c r="C1060" s="143">
        <v>9920000</v>
      </c>
      <c r="D1060" s="143">
        <v>9895000</v>
      </c>
      <c r="E1060" s="144">
        <v>41998</v>
      </c>
      <c r="F1060" s="145" t="s">
        <v>2326</v>
      </c>
    </row>
    <row r="1061" spans="1:6">
      <c r="A1061" s="143">
        <v>9895000</v>
      </c>
      <c r="B1061" s="143">
        <v>9895000</v>
      </c>
      <c r="C1061" s="143">
        <v>9950000</v>
      </c>
      <c r="D1061" s="143">
        <v>9895000</v>
      </c>
      <c r="E1061" s="144">
        <v>41997</v>
      </c>
      <c r="F1061" s="145" t="s">
        <v>2327</v>
      </c>
    </row>
    <row r="1062" spans="1:6">
      <c r="A1062" s="143">
        <v>9960000</v>
      </c>
      <c r="B1062" s="143">
        <v>9940000</v>
      </c>
      <c r="C1062" s="143">
        <v>9960000</v>
      </c>
      <c r="D1062" s="143">
        <v>9960000</v>
      </c>
      <c r="E1062" s="144">
        <v>41996</v>
      </c>
      <c r="F1062" s="145" t="s">
        <v>2328</v>
      </c>
    </row>
    <row r="1063" spans="1:6">
      <c r="A1063" s="143">
        <v>9960000</v>
      </c>
      <c r="B1063" s="143">
        <v>9910000</v>
      </c>
      <c r="C1063" s="143">
        <v>9960000</v>
      </c>
      <c r="D1063" s="143">
        <v>9960000</v>
      </c>
      <c r="E1063" s="144">
        <v>41995</v>
      </c>
      <c r="F1063" s="145" t="s">
        <v>2329</v>
      </c>
    </row>
    <row r="1064" spans="1:6">
      <c r="A1064" s="143">
        <v>9935000</v>
      </c>
      <c r="B1064" s="143">
        <v>9930000</v>
      </c>
      <c r="C1064" s="143">
        <v>9935000</v>
      </c>
      <c r="D1064" s="143">
        <v>9935000</v>
      </c>
      <c r="E1064" s="144">
        <v>41994</v>
      </c>
      <c r="F1064" s="145" t="s">
        <v>2330</v>
      </c>
    </row>
    <row r="1065" spans="1:6">
      <c r="A1065" s="143">
        <v>9935000</v>
      </c>
      <c r="B1065" s="143">
        <v>9875000</v>
      </c>
      <c r="C1065" s="143">
        <v>9975000</v>
      </c>
      <c r="D1065" s="143">
        <v>9935000</v>
      </c>
      <c r="E1065" s="144">
        <v>41993</v>
      </c>
      <c r="F1065" s="145" t="s">
        <v>2331</v>
      </c>
    </row>
    <row r="1066" spans="1:6">
      <c r="A1066" s="143">
        <v>9990000</v>
      </c>
      <c r="B1066" s="143">
        <v>9910000</v>
      </c>
      <c r="C1066" s="143">
        <v>9995000</v>
      </c>
      <c r="D1066" s="143">
        <v>9990000</v>
      </c>
      <c r="E1066" s="144">
        <v>41991</v>
      </c>
      <c r="F1066" s="145" t="s">
        <v>2332</v>
      </c>
    </row>
    <row r="1067" spans="1:6">
      <c r="A1067" s="143">
        <v>9905000</v>
      </c>
      <c r="B1067" s="143">
        <v>9900000</v>
      </c>
      <c r="C1067" s="143">
        <v>9950000</v>
      </c>
      <c r="D1067" s="143">
        <v>9905000</v>
      </c>
      <c r="E1067" s="144">
        <v>41990</v>
      </c>
      <c r="F1067" s="145" t="s">
        <v>2333</v>
      </c>
    </row>
    <row r="1068" spans="1:6">
      <c r="A1068" s="143">
        <v>9970000</v>
      </c>
      <c r="B1068" s="143">
        <v>9850000</v>
      </c>
      <c r="C1068" s="143">
        <v>10020000</v>
      </c>
      <c r="D1068" s="143">
        <v>9970000</v>
      </c>
      <c r="E1068" s="144">
        <v>41989</v>
      </c>
      <c r="F1068" s="145" t="s">
        <v>2334</v>
      </c>
    </row>
    <row r="1069" spans="1:6">
      <c r="A1069" s="143">
        <v>9960000</v>
      </c>
      <c r="B1069" s="143">
        <v>9950000</v>
      </c>
      <c r="C1069" s="143">
        <v>10120000</v>
      </c>
      <c r="D1069" s="143">
        <v>9960000</v>
      </c>
      <c r="E1069" s="144">
        <v>41988</v>
      </c>
      <c r="F1069" s="145" t="s">
        <v>2335</v>
      </c>
    </row>
    <row r="1070" spans="1:6">
      <c r="A1070" s="143">
        <v>10010000</v>
      </c>
      <c r="B1070" s="143">
        <v>9815000</v>
      </c>
      <c r="C1070" s="143">
        <v>10010000</v>
      </c>
      <c r="D1070" s="143">
        <v>10010000</v>
      </c>
      <c r="E1070" s="144">
        <v>41987</v>
      </c>
      <c r="F1070" s="145" t="s">
        <v>2336</v>
      </c>
    </row>
    <row r="1071" spans="1:6">
      <c r="A1071" s="143">
        <v>9800000</v>
      </c>
      <c r="B1071" s="143">
        <v>9795000</v>
      </c>
      <c r="C1071" s="143">
        <v>9800000</v>
      </c>
      <c r="D1071" s="143">
        <v>9800000</v>
      </c>
      <c r="E1071" s="144">
        <v>41986</v>
      </c>
      <c r="F1071" s="145" t="s">
        <v>2337</v>
      </c>
    </row>
    <row r="1072" spans="1:6">
      <c r="A1072" s="143">
        <v>9800000</v>
      </c>
      <c r="B1072" s="143">
        <v>9795000</v>
      </c>
      <c r="C1072" s="143">
        <v>9800000</v>
      </c>
      <c r="D1072" s="143">
        <v>9800000</v>
      </c>
      <c r="E1072" s="144">
        <v>41985</v>
      </c>
      <c r="F1072" s="145" t="s">
        <v>2338</v>
      </c>
    </row>
    <row r="1073" spans="1:6">
      <c r="A1073" s="143">
        <v>9800000</v>
      </c>
      <c r="B1073" s="143">
        <v>9790000</v>
      </c>
      <c r="C1073" s="143">
        <v>9835000</v>
      </c>
      <c r="D1073" s="143">
        <v>9800000</v>
      </c>
      <c r="E1073" s="144">
        <v>41984</v>
      </c>
      <c r="F1073" s="145" t="s">
        <v>2339</v>
      </c>
    </row>
    <row r="1074" spans="1:6">
      <c r="A1074" s="143">
        <v>9810000</v>
      </c>
      <c r="B1074" s="143">
        <v>9675000</v>
      </c>
      <c r="C1074" s="143">
        <v>9810000</v>
      </c>
      <c r="D1074" s="143">
        <v>9810000</v>
      </c>
      <c r="E1074" s="144">
        <v>41983</v>
      </c>
      <c r="F1074" s="145" t="s">
        <v>2340</v>
      </c>
    </row>
    <row r="1075" spans="1:6">
      <c r="A1075" s="143">
        <v>9680000</v>
      </c>
      <c r="B1075" s="143">
        <v>9630000</v>
      </c>
      <c r="C1075" s="143">
        <v>9680000</v>
      </c>
      <c r="D1075" s="143">
        <v>9680000</v>
      </c>
      <c r="E1075" s="144">
        <v>41982</v>
      </c>
      <c r="F1075" s="145" t="s">
        <v>2341</v>
      </c>
    </row>
    <row r="1076" spans="1:6">
      <c r="A1076" s="143">
        <v>9630000</v>
      </c>
      <c r="B1076" s="143">
        <v>9620000</v>
      </c>
      <c r="C1076" s="143">
        <v>9670000</v>
      </c>
      <c r="D1076" s="143">
        <v>9630000</v>
      </c>
      <c r="E1076" s="144">
        <v>41981</v>
      </c>
      <c r="F1076" s="145" t="s">
        <v>2342</v>
      </c>
    </row>
    <row r="1077" spans="1:6">
      <c r="A1077" s="143">
        <v>9570000</v>
      </c>
      <c r="B1077" s="143">
        <v>9510000</v>
      </c>
      <c r="C1077" s="143">
        <v>9580000</v>
      </c>
      <c r="D1077" s="143">
        <v>9570000</v>
      </c>
      <c r="E1077" s="144">
        <v>41980</v>
      </c>
      <c r="F1077" s="145" t="s">
        <v>2343</v>
      </c>
    </row>
    <row r="1078" spans="1:6">
      <c r="A1078" s="143">
        <v>9490000</v>
      </c>
      <c r="B1078" s="143">
        <v>9490000</v>
      </c>
      <c r="C1078" s="143">
        <v>9520000</v>
      </c>
      <c r="D1078" s="143">
        <v>9490000</v>
      </c>
      <c r="E1078" s="144">
        <v>41979</v>
      </c>
      <c r="F1078" s="145" t="s">
        <v>2344</v>
      </c>
    </row>
    <row r="1079" spans="1:6">
      <c r="A1079" s="143">
        <v>9565000</v>
      </c>
      <c r="B1079" s="143">
        <v>9550000</v>
      </c>
      <c r="C1079" s="143">
        <v>9565000</v>
      </c>
      <c r="D1079" s="143">
        <v>9565000</v>
      </c>
      <c r="E1079" s="144">
        <v>41977</v>
      </c>
      <c r="F1079" s="145" t="s">
        <v>2345</v>
      </c>
    </row>
    <row r="1080" spans="1:6">
      <c r="A1080" s="143">
        <v>9560000</v>
      </c>
      <c r="B1080" s="143">
        <v>9530000</v>
      </c>
      <c r="C1080" s="143">
        <v>9580000</v>
      </c>
      <c r="D1080" s="143">
        <v>9560000</v>
      </c>
      <c r="E1080" s="144">
        <v>41976</v>
      </c>
      <c r="F1080" s="145" t="s">
        <v>2346</v>
      </c>
    </row>
    <row r="1081" spans="1:6">
      <c r="A1081" s="143">
        <v>9555000</v>
      </c>
      <c r="B1081" s="143">
        <v>9550000</v>
      </c>
      <c r="C1081" s="143">
        <v>9605000</v>
      </c>
      <c r="D1081" s="143">
        <v>9555000</v>
      </c>
      <c r="E1081" s="144">
        <v>41975</v>
      </c>
      <c r="F1081" s="145" t="s">
        <v>2347</v>
      </c>
    </row>
    <row r="1082" spans="1:6">
      <c r="A1082" s="143">
        <v>9510000</v>
      </c>
      <c r="B1082" s="143">
        <v>9475000</v>
      </c>
      <c r="C1082" s="143">
        <v>9545000</v>
      </c>
      <c r="D1082" s="143">
        <v>9510000</v>
      </c>
      <c r="E1082" s="144">
        <v>41974</v>
      </c>
      <c r="F1082" s="145" t="s">
        <v>2348</v>
      </c>
    </row>
    <row r="1083" spans="1:6">
      <c r="A1083" s="143">
        <v>9550000</v>
      </c>
      <c r="B1083" s="143">
        <v>9470000</v>
      </c>
      <c r="C1083" s="143">
        <v>9625000</v>
      </c>
      <c r="D1083" s="143">
        <v>9550000</v>
      </c>
      <c r="E1083" s="144">
        <v>41973</v>
      </c>
      <c r="F1083" s="145" t="s">
        <v>2349</v>
      </c>
    </row>
    <row r="1084" spans="1:6">
      <c r="A1084" s="143">
        <v>9450000</v>
      </c>
      <c r="B1084" s="143">
        <v>9350000</v>
      </c>
      <c r="C1084" s="143">
        <v>9465000</v>
      </c>
      <c r="D1084" s="143">
        <v>9450000</v>
      </c>
      <c r="E1084" s="144">
        <v>41972</v>
      </c>
      <c r="F1084" s="145" t="s">
        <v>2350</v>
      </c>
    </row>
    <row r="1085" spans="1:6">
      <c r="A1085" s="143">
        <v>9385000</v>
      </c>
      <c r="B1085" s="143">
        <v>9360000</v>
      </c>
      <c r="C1085" s="143">
        <v>9400000</v>
      </c>
      <c r="D1085" s="143">
        <v>9385000</v>
      </c>
      <c r="E1085" s="144">
        <v>41970</v>
      </c>
      <c r="F1085" s="145" t="s">
        <v>2351</v>
      </c>
    </row>
    <row r="1086" spans="1:6">
      <c r="A1086" s="143">
        <v>9380000</v>
      </c>
      <c r="B1086" s="143">
        <v>9295000</v>
      </c>
      <c r="C1086" s="143">
        <v>9380000</v>
      </c>
      <c r="D1086" s="143">
        <v>9380000</v>
      </c>
      <c r="E1086" s="144">
        <v>41969</v>
      </c>
      <c r="F1086" s="145" t="s">
        <v>2352</v>
      </c>
    </row>
    <row r="1087" spans="1:6">
      <c r="A1087" s="143">
        <v>9290000</v>
      </c>
      <c r="B1087" s="143">
        <v>9215000</v>
      </c>
      <c r="C1087" s="143">
        <v>9305000</v>
      </c>
      <c r="D1087" s="143">
        <v>9290000</v>
      </c>
      <c r="E1087" s="144">
        <v>41968</v>
      </c>
      <c r="F1087" s="145" t="s">
        <v>2353</v>
      </c>
    </row>
    <row r="1088" spans="1:6">
      <c r="A1088" s="143">
        <v>9220000</v>
      </c>
      <c r="B1088" s="143">
        <v>9140000</v>
      </c>
      <c r="C1088" s="143">
        <v>9225000</v>
      </c>
      <c r="D1088" s="143">
        <v>9220000</v>
      </c>
      <c r="E1088" s="144">
        <v>41967</v>
      </c>
      <c r="F1088" s="145" t="s">
        <v>2354</v>
      </c>
    </row>
    <row r="1089" spans="1:6">
      <c r="A1089" s="143">
        <v>9150000</v>
      </c>
      <c r="B1089" s="143">
        <v>9130000</v>
      </c>
      <c r="C1089" s="143">
        <v>9160000</v>
      </c>
      <c r="D1089" s="143">
        <v>9150000</v>
      </c>
      <c r="E1089" s="144">
        <v>41966</v>
      </c>
      <c r="F1089" s="145" t="s">
        <v>2355</v>
      </c>
    </row>
    <row r="1090" spans="1:6">
      <c r="A1090" s="143">
        <v>9150000</v>
      </c>
      <c r="B1090" s="143">
        <v>9140000</v>
      </c>
      <c r="C1090" s="143">
        <v>9165000</v>
      </c>
      <c r="D1090" s="143">
        <v>9150000</v>
      </c>
      <c r="E1090" s="144">
        <v>41965</v>
      </c>
      <c r="F1090" s="145" t="s">
        <v>2356</v>
      </c>
    </row>
    <row r="1091" spans="1:6">
      <c r="A1091" s="143">
        <v>9140000</v>
      </c>
      <c r="B1091" s="143">
        <v>9130000</v>
      </c>
      <c r="C1091" s="143">
        <v>9150000</v>
      </c>
      <c r="D1091" s="143">
        <v>9140000</v>
      </c>
      <c r="E1091" s="144">
        <v>41963</v>
      </c>
      <c r="F1091" s="145" t="s">
        <v>2357</v>
      </c>
    </row>
    <row r="1092" spans="1:6">
      <c r="A1092" s="143">
        <v>9170000</v>
      </c>
      <c r="B1092" s="143">
        <v>9160000</v>
      </c>
      <c r="C1092" s="143">
        <v>9180000</v>
      </c>
      <c r="D1092" s="143">
        <v>9170000</v>
      </c>
      <c r="E1092" s="144">
        <v>41962</v>
      </c>
      <c r="F1092" s="145" t="s">
        <v>2358</v>
      </c>
    </row>
    <row r="1093" spans="1:6">
      <c r="A1093" s="143">
        <v>9170000</v>
      </c>
      <c r="B1093" s="143">
        <v>9130000</v>
      </c>
      <c r="C1093" s="143">
        <v>9185000</v>
      </c>
      <c r="D1093" s="143">
        <v>9170000</v>
      </c>
      <c r="E1093" s="144">
        <v>41961</v>
      </c>
      <c r="F1093" s="145" t="s">
        <v>2359</v>
      </c>
    </row>
    <row r="1094" spans="1:6">
      <c r="A1094" s="143">
        <v>9140000</v>
      </c>
      <c r="B1094" s="143">
        <v>9130000</v>
      </c>
      <c r="C1094" s="143">
        <v>9145000</v>
      </c>
      <c r="D1094" s="143">
        <v>9140000</v>
      </c>
      <c r="E1094" s="144">
        <v>41960</v>
      </c>
      <c r="F1094" s="145" t="s">
        <v>2360</v>
      </c>
    </row>
    <row r="1095" spans="1:6">
      <c r="A1095" s="143">
        <v>9140000</v>
      </c>
      <c r="B1095" s="143">
        <v>9130000</v>
      </c>
      <c r="C1095" s="143">
        <v>9150000</v>
      </c>
      <c r="D1095" s="143">
        <v>9140000</v>
      </c>
      <c r="E1095" s="144">
        <v>41959</v>
      </c>
      <c r="F1095" s="145" t="s">
        <v>2361</v>
      </c>
    </row>
    <row r="1096" spans="1:6">
      <c r="A1096" s="143">
        <v>9150000</v>
      </c>
      <c r="B1096" s="143">
        <v>9140000</v>
      </c>
      <c r="C1096" s="143">
        <v>9165000</v>
      </c>
      <c r="D1096" s="143">
        <v>9150000</v>
      </c>
      <c r="E1096" s="144">
        <v>41958</v>
      </c>
      <c r="F1096" s="145" t="s">
        <v>2362</v>
      </c>
    </row>
    <row r="1097" spans="1:6">
      <c r="A1097" s="143">
        <v>9045000</v>
      </c>
      <c r="B1097" s="143">
        <v>9035000</v>
      </c>
      <c r="C1097" s="143">
        <v>9050000</v>
      </c>
      <c r="D1097" s="143">
        <v>9045000</v>
      </c>
      <c r="E1097" s="144">
        <v>41957</v>
      </c>
      <c r="F1097" s="145" t="s">
        <v>2363</v>
      </c>
    </row>
    <row r="1098" spans="1:6">
      <c r="A1098" s="143">
        <v>9045000</v>
      </c>
      <c r="B1098" s="143">
        <v>9015000</v>
      </c>
      <c r="C1098" s="143">
        <v>9045000</v>
      </c>
      <c r="D1098" s="143">
        <v>9045000</v>
      </c>
      <c r="E1098" s="144">
        <v>41956</v>
      </c>
      <c r="F1098" s="145" t="s">
        <v>2364</v>
      </c>
    </row>
    <row r="1099" spans="1:6">
      <c r="A1099" s="143">
        <v>9060000</v>
      </c>
      <c r="B1099" s="143">
        <v>9020000</v>
      </c>
      <c r="C1099" s="143">
        <v>9065000</v>
      </c>
      <c r="D1099" s="143">
        <v>9060000</v>
      </c>
      <c r="E1099" s="144">
        <v>41955</v>
      </c>
      <c r="F1099" s="145" t="s">
        <v>2365</v>
      </c>
    </row>
    <row r="1100" spans="1:6">
      <c r="A1100" s="143">
        <v>9000000</v>
      </c>
      <c r="B1100" s="143">
        <v>8955000</v>
      </c>
      <c r="C1100" s="143">
        <v>9025000</v>
      </c>
      <c r="D1100" s="143">
        <v>9000000</v>
      </c>
      <c r="E1100" s="144">
        <v>41954</v>
      </c>
      <c r="F1100" s="145" t="s">
        <v>2366</v>
      </c>
    </row>
    <row r="1101" spans="1:6">
      <c r="A1101" s="143">
        <v>9030000</v>
      </c>
      <c r="B1101" s="143">
        <v>9015000</v>
      </c>
      <c r="C1101" s="143">
        <v>9075000</v>
      </c>
      <c r="D1101" s="143">
        <v>9030000</v>
      </c>
      <c r="E1101" s="144">
        <v>41953</v>
      </c>
      <c r="F1101" s="145" t="s">
        <v>2367</v>
      </c>
    </row>
    <row r="1102" spans="1:6">
      <c r="A1102" s="143">
        <v>9075000</v>
      </c>
      <c r="B1102" s="143">
        <v>9065000</v>
      </c>
      <c r="C1102" s="143">
        <v>9095000</v>
      </c>
      <c r="D1102" s="143">
        <v>9075000</v>
      </c>
      <c r="E1102" s="144">
        <v>41952</v>
      </c>
      <c r="F1102" s="145" t="s">
        <v>2368</v>
      </c>
    </row>
    <row r="1103" spans="1:6">
      <c r="A1103" s="143">
        <v>9080000</v>
      </c>
      <c r="B1103" s="143">
        <v>9045000</v>
      </c>
      <c r="C1103" s="143">
        <v>9085000</v>
      </c>
      <c r="D1103" s="143">
        <v>9080000</v>
      </c>
      <c r="E1103" s="144">
        <v>41951</v>
      </c>
      <c r="F1103" s="145" t="s">
        <v>2369</v>
      </c>
    </row>
    <row r="1104" spans="1:6">
      <c r="A1104" s="143">
        <v>9033000</v>
      </c>
      <c r="B1104" s="143">
        <v>9025000</v>
      </c>
      <c r="C1104" s="143">
        <v>9035000</v>
      </c>
      <c r="D1104" s="143">
        <v>9033000</v>
      </c>
      <c r="E1104" s="144">
        <v>41950</v>
      </c>
      <c r="F1104" s="145" t="s">
        <v>2370</v>
      </c>
    </row>
    <row r="1105" spans="1:6">
      <c r="A1105" s="143">
        <v>9033000</v>
      </c>
      <c r="B1105" s="143">
        <v>9017000</v>
      </c>
      <c r="C1105" s="143">
        <v>9033000</v>
      </c>
      <c r="D1105" s="143">
        <v>9033000</v>
      </c>
      <c r="E1105" s="144">
        <v>41949</v>
      </c>
      <c r="F1105" s="145" t="s">
        <v>2371</v>
      </c>
    </row>
    <row r="1106" spans="1:6">
      <c r="A1106" s="143">
        <v>9025000</v>
      </c>
      <c r="B1106" s="143">
        <v>9020000</v>
      </c>
      <c r="C1106" s="143">
        <v>9025000</v>
      </c>
      <c r="D1106" s="143">
        <v>9025000</v>
      </c>
      <c r="E1106" s="144">
        <v>41948</v>
      </c>
      <c r="F1106" s="145" t="s">
        <v>2372</v>
      </c>
    </row>
    <row r="1107" spans="1:6">
      <c r="A1107" s="143">
        <v>9150000</v>
      </c>
      <c r="B1107" s="143">
        <v>9150000</v>
      </c>
      <c r="C1107" s="143">
        <v>9155000</v>
      </c>
      <c r="D1107" s="143">
        <v>9150000</v>
      </c>
      <c r="E1107" s="144">
        <v>41946</v>
      </c>
      <c r="F1107" s="145" t="s">
        <v>2373</v>
      </c>
    </row>
    <row r="1108" spans="1:6">
      <c r="A1108" s="143">
        <v>9150000</v>
      </c>
      <c r="B1108" s="143">
        <v>9110000</v>
      </c>
      <c r="C1108" s="143">
        <v>9150000</v>
      </c>
      <c r="D1108" s="143">
        <v>9150000</v>
      </c>
      <c r="E1108" s="144">
        <v>41945</v>
      </c>
      <c r="F1108" s="145" t="s">
        <v>2374</v>
      </c>
    </row>
    <row r="1109" spans="1:6">
      <c r="A1109" s="143">
        <v>9143000</v>
      </c>
      <c r="B1109" s="143">
        <v>9127000</v>
      </c>
      <c r="C1109" s="143">
        <v>9153000</v>
      </c>
      <c r="D1109" s="143">
        <v>9143000</v>
      </c>
      <c r="E1109" s="144">
        <v>41944</v>
      </c>
      <c r="F1109" s="145" t="s">
        <v>2375</v>
      </c>
    </row>
    <row r="1110" spans="1:6">
      <c r="A1110" s="143">
        <v>9244000</v>
      </c>
      <c r="B1110" s="143">
        <v>9242000</v>
      </c>
      <c r="C1110" s="143">
        <v>9244000</v>
      </c>
      <c r="D1110" s="143">
        <v>9244000</v>
      </c>
      <c r="E1110" s="144">
        <v>41943</v>
      </c>
      <c r="F1110" s="145" t="s">
        <v>2376</v>
      </c>
    </row>
    <row r="1111" spans="1:6">
      <c r="A1111" s="143">
        <v>9244000</v>
      </c>
      <c r="B1111" s="143">
        <v>9229000</v>
      </c>
      <c r="C1111" s="143">
        <v>9273000</v>
      </c>
      <c r="D1111" s="143">
        <v>9244000</v>
      </c>
      <c r="E1111" s="144">
        <v>41942</v>
      </c>
      <c r="F1111" s="145" t="s">
        <v>2377</v>
      </c>
    </row>
    <row r="1112" spans="1:6">
      <c r="A1112" s="143">
        <v>9293000</v>
      </c>
      <c r="B1112" s="143">
        <v>9290000</v>
      </c>
      <c r="C1112" s="143">
        <v>9313000</v>
      </c>
      <c r="D1112" s="143">
        <v>9293000</v>
      </c>
      <c r="E1112" s="144">
        <v>41941</v>
      </c>
      <c r="F1112" s="145" t="s">
        <v>2378</v>
      </c>
    </row>
    <row r="1113" spans="1:6">
      <c r="A1113" s="143">
        <v>9305000</v>
      </c>
      <c r="B1113" s="143">
        <v>9285000</v>
      </c>
      <c r="C1113" s="143">
        <v>9320000</v>
      </c>
      <c r="D1113" s="143">
        <v>9305000</v>
      </c>
      <c r="E1113" s="144">
        <v>41940</v>
      </c>
      <c r="F1113" s="145" t="s">
        <v>2379</v>
      </c>
    </row>
    <row r="1114" spans="1:6">
      <c r="A1114" s="143">
        <v>9310000</v>
      </c>
      <c r="B1114" s="143">
        <v>9295000</v>
      </c>
      <c r="C1114" s="143">
        <v>9325000</v>
      </c>
      <c r="D1114" s="143">
        <v>9310000</v>
      </c>
      <c r="E1114" s="144">
        <v>41939</v>
      </c>
      <c r="F1114" s="145" t="s">
        <v>2380</v>
      </c>
    </row>
    <row r="1115" spans="1:6">
      <c r="A1115" s="143">
        <v>9295000</v>
      </c>
      <c r="B1115" s="143">
        <v>9285000</v>
      </c>
      <c r="C1115" s="143">
        <v>9300000</v>
      </c>
      <c r="D1115" s="143">
        <v>9295000</v>
      </c>
      <c r="E1115" s="144">
        <v>41938</v>
      </c>
      <c r="F1115" s="145" t="s">
        <v>2381</v>
      </c>
    </row>
    <row r="1116" spans="1:6">
      <c r="A1116" s="143">
        <v>9300000</v>
      </c>
      <c r="B1116" s="143">
        <v>9300000</v>
      </c>
      <c r="C1116" s="143">
        <v>9340000</v>
      </c>
      <c r="D1116" s="143">
        <v>9300000</v>
      </c>
      <c r="E1116" s="144">
        <v>41937</v>
      </c>
      <c r="F1116" s="145" t="s">
        <v>2382</v>
      </c>
    </row>
    <row r="1117" spans="1:6">
      <c r="A1117" s="143">
        <v>9360000</v>
      </c>
      <c r="B1117" s="143">
        <v>9355000</v>
      </c>
      <c r="C1117" s="143">
        <v>9370000</v>
      </c>
      <c r="D1117" s="143">
        <v>9360000</v>
      </c>
      <c r="E1117" s="144">
        <v>41935</v>
      </c>
      <c r="F1117" s="145" t="s">
        <v>2383</v>
      </c>
    </row>
    <row r="1118" spans="1:6">
      <c r="A1118" s="143">
        <v>9380000</v>
      </c>
      <c r="B1118" s="143">
        <v>9375000</v>
      </c>
      <c r="C1118" s="143">
        <v>9385000</v>
      </c>
      <c r="D1118" s="143">
        <v>9380000</v>
      </c>
      <c r="E1118" s="144">
        <v>41934</v>
      </c>
      <c r="F1118" s="145" t="s">
        <v>2384</v>
      </c>
    </row>
    <row r="1119" spans="1:6">
      <c r="A1119" s="143">
        <v>9390000</v>
      </c>
      <c r="B1119" s="143">
        <v>9380000</v>
      </c>
      <c r="C1119" s="143">
        <v>9410000</v>
      </c>
      <c r="D1119" s="143">
        <v>9390000</v>
      </c>
      <c r="E1119" s="144">
        <v>41933</v>
      </c>
      <c r="F1119" s="145" t="s">
        <v>2385</v>
      </c>
    </row>
    <row r="1120" spans="1:6">
      <c r="A1120" s="143">
        <v>9375000</v>
      </c>
      <c r="B1120" s="143">
        <v>9370000</v>
      </c>
      <c r="C1120" s="143">
        <v>9395000</v>
      </c>
      <c r="D1120" s="143">
        <v>9375000</v>
      </c>
      <c r="E1120" s="144">
        <v>41932</v>
      </c>
      <c r="F1120" s="145" t="s">
        <v>2386</v>
      </c>
    </row>
    <row r="1121" spans="1:6">
      <c r="A1121" s="143">
        <v>9390000</v>
      </c>
      <c r="B1121" s="143">
        <v>9370000</v>
      </c>
      <c r="C1121" s="143">
        <v>9390000</v>
      </c>
      <c r="D1121" s="143">
        <v>9390000</v>
      </c>
      <c r="E1121" s="144">
        <v>41931</v>
      </c>
      <c r="F1121" s="145" t="s">
        <v>2387</v>
      </c>
    </row>
    <row r="1122" spans="1:6">
      <c r="A1122" s="143">
        <v>9380000</v>
      </c>
      <c r="B1122" s="143">
        <v>9370000</v>
      </c>
      <c r="C1122" s="143">
        <v>9395000</v>
      </c>
      <c r="D1122" s="143">
        <v>9380000</v>
      </c>
      <c r="E1122" s="144">
        <v>41930</v>
      </c>
      <c r="F1122" s="145" t="s">
        <v>2388</v>
      </c>
    </row>
    <row r="1123" spans="1:6">
      <c r="A1123" s="143">
        <v>9415000</v>
      </c>
      <c r="B1123" s="143">
        <v>9400000</v>
      </c>
      <c r="C1123" s="143">
        <v>9415000</v>
      </c>
      <c r="D1123" s="143">
        <v>9415000</v>
      </c>
      <c r="E1123" s="144">
        <v>41929</v>
      </c>
      <c r="F1123" s="145" t="s">
        <v>2389</v>
      </c>
    </row>
    <row r="1124" spans="1:6">
      <c r="A1124" s="143">
        <v>9415000</v>
      </c>
      <c r="B1124" s="143">
        <v>9395000</v>
      </c>
      <c r="C1124" s="143">
        <v>9420000</v>
      </c>
      <c r="D1124" s="143">
        <v>9415000</v>
      </c>
      <c r="E1124" s="144">
        <v>41928</v>
      </c>
      <c r="F1124" s="145" t="s">
        <v>2390</v>
      </c>
    </row>
    <row r="1125" spans="1:6">
      <c r="A1125" s="143">
        <v>9405000</v>
      </c>
      <c r="B1125" s="143">
        <v>9345000</v>
      </c>
      <c r="C1125" s="143">
        <v>9415000</v>
      </c>
      <c r="D1125" s="143">
        <v>9405000</v>
      </c>
      <c r="E1125" s="144">
        <v>41927</v>
      </c>
      <c r="F1125" s="145" t="s">
        <v>2391</v>
      </c>
    </row>
    <row r="1126" spans="1:6">
      <c r="A1126" s="143">
        <v>9405000</v>
      </c>
      <c r="B1126" s="143">
        <v>9385000</v>
      </c>
      <c r="C1126" s="143">
        <v>9440000</v>
      </c>
      <c r="D1126" s="143">
        <v>9405000</v>
      </c>
      <c r="E1126" s="144">
        <v>41926</v>
      </c>
      <c r="F1126" s="145" t="s">
        <v>2392</v>
      </c>
    </row>
    <row r="1127" spans="1:6">
      <c r="A1127" s="143">
        <v>9395000</v>
      </c>
      <c r="B1127" s="143">
        <v>9395000</v>
      </c>
      <c r="C1127" s="143">
        <v>9400000</v>
      </c>
      <c r="D1127" s="143">
        <v>9395000</v>
      </c>
      <c r="E1127" s="144">
        <v>41925</v>
      </c>
      <c r="F1127" s="145" t="s">
        <v>2393</v>
      </c>
    </row>
    <row r="1128" spans="1:6">
      <c r="A1128" s="143">
        <v>9395000</v>
      </c>
      <c r="B1128" s="143">
        <v>9375000</v>
      </c>
      <c r="C1128" s="143">
        <v>9395000</v>
      </c>
      <c r="D1128" s="143">
        <v>9395000</v>
      </c>
      <c r="E1128" s="144">
        <v>41924</v>
      </c>
      <c r="F1128" s="145" t="s">
        <v>2394</v>
      </c>
    </row>
    <row r="1129" spans="1:6">
      <c r="A1129" s="143">
        <v>9395000</v>
      </c>
      <c r="B1129" s="143">
        <v>9395000</v>
      </c>
      <c r="C1129" s="143">
        <v>9495000</v>
      </c>
      <c r="D1129" s="143">
        <v>9395000</v>
      </c>
      <c r="E1129" s="144">
        <v>41923</v>
      </c>
      <c r="F1129" s="145" t="s">
        <v>2395</v>
      </c>
    </row>
    <row r="1130" spans="1:6">
      <c r="A1130" s="143">
        <v>9460000</v>
      </c>
      <c r="B1130" s="143">
        <v>9445000</v>
      </c>
      <c r="C1130" s="143">
        <v>9475000</v>
      </c>
      <c r="D1130" s="143">
        <v>9460000</v>
      </c>
      <c r="E1130" s="144">
        <v>41922</v>
      </c>
      <c r="F1130" s="145" t="s">
        <v>2396</v>
      </c>
    </row>
    <row r="1131" spans="1:6">
      <c r="A1131" s="143">
        <v>9460000</v>
      </c>
      <c r="B1131" s="143">
        <v>9440000</v>
      </c>
      <c r="C1131" s="143">
        <v>9475000</v>
      </c>
      <c r="D1131" s="143">
        <v>9460000</v>
      </c>
      <c r="E1131" s="144">
        <v>41921</v>
      </c>
      <c r="F1131" s="145" t="s">
        <v>2397</v>
      </c>
    </row>
    <row r="1132" spans="1:6">
      <c r="A1132" s="143">
        <v>9395000</v>
      </c>
      <c r="B1132" s="143">
        <v>9370000</v>
      </c>
      <c r="C1132" s="143">
        <v>9425000</v>
      </c>
      <c r="D1132" s="143">
        <v>9395000</v>
      </c>
      <c r="E1132" s="144">
        <v>41920</v>
      </c>
      <c r="F1132" s="145" t="s">
        <v>2398</v>
      </c>
    </row>
    <row r="1133" spans="1:6">
      <c r="A1133" s="143">
        <v>9365000</v>
      </c>
      <c r="B1133" s="143">
        <v>9320000</v>
      </c>
      <c r="C1133" s="143">
        <v>9370000</v>
      </c>
      <c r="D1133" s="143">
        <v>9365000</v>
      </c>
      <c r="E1133" s="144">
        <v>41919</v>
      </c>
      <c r="F1133" s="145" t="s">
        <v>2399</v>
      </c>
    </row>
    <row r="1134" spans="1:6">
      <c r="A1134" s="143">
        <v>9285000</v>
      </c>
      <c r="B1134" s="143">
        <v>9245000</v>
      </c>
      <c r="C1134" s="143">
        <v>9285000</v>
      </c>
      <c r="D1134" s="143">
        <v>9285000</v>
      </c>
      <c r="E1134" s="144">
        <v>41918</v>
      </c>
      <c r="F1134" s="145" t="s">
        <v>2400</v>
      </c>
    </row>
    <row r="1135" spans="1:6">
      <c r="A1135" s="143">
        <v>9295000</v>
      </c>
      <c r="B1135" s="143">
        <v>9265000</v>
      </c>
      <c r="C1135" s="143">
        <v>9295000</v>
      </c>
      <c r="D1135" s="143">
        <v>9295000</v>
      </c>
      <c r="E1135" s="144">
        <v>41917</v>
      </c>
      <c r="F1135" s="145" t="s">
        <v>2401</v>
      </c>
    </row>
    <row r="1136" spans="1:6">
      <c r="A1136" s="143">
        <v>9295000</v>
      </c>
      <c r="B1136" s="143">
        <v>9245000</v>
      </c>
      <c r="C1136" s="143">
        <v>9310000</v>
      </c>
      <c r="D1136" s="143">
        <v>9295000</v>
      </c>
      <c r="E1136" s="144">
        <v>41916</v>
      </c>
      <c r="F1136" s="145" t="s">
        <v>2402</v>
      </c>
    </row>
    <row r="1137" spans="1:6">
      <c r="A1137" s="143">
        <v>9345000</v>
      </c>
      <c r="B1137" s="143">
        <v>9340000</v>
      </c>
      <c r="C1137" s="143">
        <v>9345000</v>
      </c>
      <c r="D1137" s="143">
        <v>9345000</v>
      </c>
      <c r="E1137" s="144">
        <v>41915</v>
      </c>
      <c r="F1137" s="145" t="s">
        <v>2403</v>
      </c>
    </row>
    <row r="1138" spans="1:6">
      <c r="A1138" s="143">
        <v>9345000</v>
      </c>
      <c r="B1138" s="143">
        <v>9340000</v>
      </c>
      <c r="C1138" s="143">
        <v>9355000</v>
      </c>
      <c r="D1138" s="143">
        <v>9345000</v>
      </c>
      <c r="E1138" s="144">
        <v>41914</v>
      </c>
      <c r="F1138" s="145" t="s">
        <v>2404</v>
      </c>
    </row>
    <row r="1139" spans="1:6">
      <c r="A1139" s="143">
        <v>9345000</v>
      </c>
      <c r="B1139" s="143">
        <v>9335000</v>
      </c>
      <c r="C1139" s="143">
        <v>9350000</v>
      </c>
      <c r="D1139" s="143">
        <v>9345000</v>
      </c>
      <c r="E1139" s="144">
        <v>41913</v>
      </c>
      <c r="F1139" s="145" t="s">
        <v>2405</v>
      </c>
    </row>
    <row r="1140" spans="1:6">
      <c r="A1140" s="143">
        <v>9345000</v>
      </c>
      <c r="B1140" s="143">
        <v>9320000</v>
      </c>
      <c r="C1140" s="143">
        <v>9375000</v>
      </c>
      <c r="D1140" s="143">
        <v>9345000</v>
      </c>
      <c r="E1140" s="144">
        <v>41912</v>
      </c>
      <c r="F1140" s="145" t="s">
        <v>2406</v>
      </c>
    </row>
    <row r="1141" spans="1:6">
      <c r="A1141" s="143">
        <v>9385000</v>
      </c>
      <c r="B1141" s="143">
        <v>9380000</v>
      </c>
      <c r="C1141" s="143">
        <v>9395000</v>
      </c>
      <c r="D1141" s="143">
        <v>9385000</v>
      </c>
      <c r="E1141" s="144">
        <v>41911</v>
      </c>
      <c r="F1141" s="145" t="s">
        <v>2407</v>
      </c>
    </row>
    <row r="1142" spans="1:6">
      <c r="A1142" s="143">
        <v>9390000</v>
      </c>
      <c r="B1142" s="143">
        <v>9370000</v>
      </c>
      <c r="C1142" s="143">
        <v>9415000</v>
      </c>
      <c r="D1142" s="143">
        <v>9390000</v>
      </c>
      <c r="E1142" s="144">
        <v>41910</v>
      </c>
      <c r="F1142" s="145" t="s">
        <v>2408</v>
      </c>
    </row>
    <row r="1143" spans="1:6">
      <c r="A1143" s="143">
        <v>9360000</v>
      </c>
      <c r="B1143" s="143">
        <v>9270000</v>
      </c>
      <c r="C1143" s="143">
        <v>9360000</v>
      </c>
      <c r="D1143" s="143">
        <v>9360000</v>
      </c>
      <c r="E1143" s="144">
        <v>41909</v>
      </c>
      <c r="F1143" s="145" t="s">
        <v>2409</v>
      </c>
    </row>
    <row r="1144" spans="1:6">
      <c r="A1144" s="143">
        <v>9220000</v>
      </c>
      <c r="B1144" s="143">
        <v>9205000</v>
      </c>
      <c r="C1144" s="143">
        <v>9220000</v>
      </c>
      <c r="D1144" s="143">
        <v>9220000</v>
      </c>
      <c r="E1144" s="144">
        <v>41908</v>
      </c>
      <c r="F1144" s="145" t="s">
        <v>2410</v>
      </c>
    </row>
    <row r="1145" spans="1:6">
      <c r="A1145" s="143">
        <v>9220000</v>
      </c>
      <c r="B1145" s="143">
        <v>9205000</v>
      </c>
      <c r="C1145" s="143">
        <v>9265000</v>
      </c>
      <c r="D1145" s="143">
        <v>9220000</v>
      </c>
      <c r="E1145" s="144">
        <v>41907</v>
      </c>
      <c r="F1145" s="145" t="s">
        <v>2411</v>
      </c>
    </row>
    <row r="1146" spans="1:6">
      <c r="A1146" s="143">
        <v>9270000</v>
      </c>
      <c r="B1146" s="143">
        <v>9265000</v>
      </c>
      <c r="C1146" s="143">
        <v>9295000</v>
      </c>
      <c r="D1146" s="143">
        <v>9270000</v>
      </c>
      <c r="E1146" s="144">
        <v>41906</v>
      </c>
      <c r="F1146" s="145" t="s">
        <v>2412</v>
      </c>
    </row>
    <row r="1147" spans="1:6">
      <c r="A1147" s="143">
        <v>9175000</v>
      </c>
      <c r="B1147" s="143">
        <v>9150000</v>
      </c>
      <c r="C1147" s="143">
        <v>9180000</v>
      </c>
      <c r="D1147" s="143">
        <v>9175000</v>
      </c>
      <c r="E1147" s="144">
        <v>41904</v>
      </c>
      <c r="F1147" s="145" t="s">
        <v>2413</v>
      </c>
    </row>
    <row r="1148" spans="1:6">
      <c r="A1148" s="143">
        <v>9270000</v>
      </c>
      <c r="B1148" s="143">
        <v>9175000</v>
      </c>
      <c r="C1148" s="143">
        <v>9295000</v>
      </c>
      <c r="D1148" s="143">
        <v>9270000</v>
      </c>
      <c r="E1148" s="144">
        <v>41905</v>
      </c>
      <c r="F1148" s="145" t="s">
        <v>2414</v>
      </c>
    </row>
    <row r="1149" spans="1:6">
      <c r="A1149" s="143">
        <v>9175000</v>
      </c>
      <c r="B1149" s="143">
        <v>9155000</v>
      </c>
      <c r="C1149" s="143">
        <v>9195000</v>
      </c>
      <c r="D1149" s="143">
        <v>9175000</v>
      </c>
      <c r="E1149" s="144">
        <v>41903</v>
      </c>
      <c r="F1149" s="145" t="s">
        <v>2415</v>
      </c>
    </row>
    <row r="1150" spans="1:6">
      <c r="A1150" s="143">
        <v>9180000</v>
      </c>
      <c r="B1150" s="143">
        <v>9175000</v>
      </c>
      <c r="C1150" s="143">
        <v>9255000</v>
      </c>
      <c r="D1150" s="143">
        <v>9180000</v>
      </c>
      <c r="E1150" s="144">
        <v>41902</v>
      </c>
      <c r="F1150" s="145" t="s">
        <v>2416</v>
      </c>
    </row>
    <row r="1151" spans="1:6">
      <c r="A1151" s="143">
        <v>9280000</v>
      </c>
      <c r="B1151" s="143">
        <v>9280000</v>
      </c>
      <c r="C1151" s="143">
        <v>9285000</v>
      </c>
      <c r="D1151" s="143">
        <v>9280000</v>
      </c>
      <c r="E1151" s="144">
        <v>41901</v>
      </c>
      <c r="F1151" s="145" t="s">
        <v>2417</v>
      </c>
    </row>
    <row r="1152" spans="1:6">
      <c r="A1152" s="143">
        <v>9280000</v>
      </c>
      <c r="B1152" s="143">
        <v>9280000</v>
      </c>
      <c r="C1152" s="143">
        <v>9390000</v>
      </c>
      <c r="D1152" s="143">
        <v>9280000</v>
      </c>
      <c r="E1152" s="144">
        <v>41900</v>
      </c>
      <c r="F1152" s="145" t="s">
        <v>2418</v>
      </c>
    </row>
    <row r="1153" spans="1:6">
      <c r="A1153" s="143">
        <v>9320000</v>
      </c>
      <c r="B1153" s="143">
        <v>9315000</v>
      </c>
      <c r="C1153" s="143">
        <v>9370000</v>
      </c>
      <c r="D1153" s="143">
        <v>9320000</v>
      </c>
      <c r="E1153" s="144">
        <v>41898</v>
      </c>
      <c r="F1153" s="145" t="s">
        <v>2419</v>
      </c>
    </row>
    <row r="1154" spans="1:6">
      <c r="A1154" s="143">
        <v>9310000</v>
      </c>
      <c r="B1154" s="143">
        <v>9255000</v>
      </c>
      <c r="C1154" s="143">
        <v>9315000</v>
      </c>
      <c r="D1154" s="143">
        <v>9310000</v>
      </c>
      <c r="E1154" s="144">
        <v>41897</v>
      </c>
      <c r="F1154" s="145" t="s">
        <v>2420</v>
      </c>
    </row>
    <row r="1155" spans="1:6">
      <c r="A1155" s="143">
        <v>9255000</v>
      </c>
      <c r="B1155" s="143">
        <v>9230000</v>
      </c>
      <c r="C1155" s="143">
        <v>9260000</v>
      </c>
      <c r="D1155" s="143">
        <v>9255000</v>
      </c>
      <c r="E1155" s="144">
        <v>41896</v>
      </c>
      <c r="F1155" s="145" t="s">
        <v>2421</v>
      </c>
    </row>
    <row r="1156" spans="1:6">
      <c r="A1156" s="143">
        <v>9245000</v>
      </c>
      <c r="B1156" s="143">
        <v>9225000</v>
      </c>
      <c r="C1156" s="143">
        <v>9310000</v>
      </c>
      <c r="D1156" s="143">
        <v>9245000</v>
      </c>
      <c r="E1156" s="144">
        <v>41895</v>
      </c>
      <c r="F1156" s="145" t="s">
        <v>2422</v>
      </c>
    </row>
    <row r="1157" spans="1:6">
      <c r="A1157" s="143">
        <v>9390000</v>
      </c>
      <c r="B1157" s="143">
        <v>9380000</v>
      </c>
      <c r="C1157" s="143">
        <v>9395000</v>
      </c>
      <c r="D1157" s="143">
        <v>9390000</v>
      </c>
      <c r="E1157" s="144">
        <v>41894</v>
      </c>
      <c r="F1157" s="145" t="s">
        <v>2423</v>
      </c>
    </row>
    <row r="1158" spans="1:6">
      <c r="A1158" s="143">
        <v>9390000</v>
      </c>
      <c r="B1158" s="143">
        <v>9390000</v>
      </c>
      <c r="C1158" s="143">
        <v>9405000</v>
      </c>
      <c r="D1158" s="143">
        <v>9390000</v>
      </c>
      <c r="E1158" s="144">
        <v>41893</v>
      </c>
      <c r="F1158" s="145" t="s">
        <v>2424</v>
      </c>
    </row>
    <row r="1159" spans="1:6">
      <c r="A1159" s="143">
        <v>9403000</v>
      </c>
      <c r="B1159" s="143">
        <v>9400000</v>
      </c>
      <c r="C1159" s="143">
        <v>9411000</v>
      </c>
      <c r="D1159" s="143">
        <v>9403000</v>
      </c>
      <c r="E1159" s="144">
        <v>41892</v>
      </c>
      <c r="F1159" s="145" t="s">
        <v>2425</v>
      </c>
    </row>
    <row r="1160" spans="1:6">
      <c r="A1160" s="143">
        <v>9412000</v>
      </c>
      <c r="B1160" s="143">
        <v>9410000</v>
      </c>
      <c r="C1160" s="143">
        <v>9439000</v>
      </c>
      <c r="D1160" s="143">
        <v>9412000</v>
      </c>
      <c r="E1160" s="144">
        <v>41891</v>
      </c>
      <c r="F1160" s="145" t="s">
        <v>2426</v>
      </c>
    </row>
    <row r="1161" spans="1:6">
      <c r="A1161" s="143">
        <v>9438000</v>
      </c>
      <c r="B1161" s="143">
        <v>9438000</v>
      </c>
      <c r="C1161" s="143">
        <v>9447000</v>
      </c>
      <c r="D1161" s="143">
        <v>9438000</v>
      </c>
      <c r="E1161" s="144">
        <v>41890</v>
      </c>
      <c r="F1161" s="145" t="s">
        <v>2427</v>
      </c>
    </row>
    <row r="1162" spans="1:6">
      <c r="A1162" s="143">
        <v>9441000</v>
      </c>
      <c r="B1162" s="143">
        <v>9420000</v>
      </c>
      <c r="C1162" s="143">
        <v>9445000</v>
      </c>
      <c r="D1162" s="143">
        <v>9441000</v>
      </c>
      <c r="E1162" s="144">
        <v>41889</v>
      </c>
      <c r="F1162" s="145" t="s">
        <v>2428</v>
      </c>
    </row>
    <row r="1163" spans="1:6">
      <c r="A1163" s="143">
        <v>9425000</v>
      </c>
      <c r="B1163" s="143">
        <v>9425000</v>
      </c>
      <c r="C1163" s="143">
        <v>9470000</v>
      </c>
      <c r="D1163" s="143">
        <v>9425000</v>
      </c>
      <c r="E1163" s="144">
        <v>41888</v>
      </c>
      <c r="F1163" s="145" t="s">
        <v>2429</v>
      </c>
    </row>
    <row r="1164" spans="1:6">
      <c r="A1164" s="143">
        <v>9470000</v>
      </c>
      <c r="B1164" s="143">
        <v>9460000</v>
      </c>
      <c r="C1164" s="143">
        <v>9470000</v>
      </c>
      <c r="D1164" s="143">
        <v>9470000</v>
      </c>
      <c r="E1164" s="144">
        <v>41886</v>
      </c>
      <c r="F1164" s="145" t="s">
        <v>2430</v>
      </c>
    </row>
    <row r="1165" spans="1:6">
      <c r="A1165" s="143">
        <v>9465000</v>
      </c>
      <c r="B1165" s="143">
        <v>9460000</v>
      </c>
      <c r="C1165" s="143">
        <v>9480000</v>
      </c>
      <c r="D1165" s="143">
        <v>9465000</v>
      </c>
      <c r="E1165" s="144">
        <v>41885</v>
      </c>
      <c r="F1165" s="145" t="s">
        <v>2431</v>
      </c>
    </row>
    <row r="1166" spans="1:6">
      <c r="A1166" s="143">
        <v>9460000</v>
      </c>
      <c r="B1166" s="143">
        <v>9460000</v>
      </c>
      <c r="C1166" s="143">
        <v>9490000</v>
      </c>
      <c r="D1166" s="143">
        <v>9460000</v>
      </c>
      <c r="E1166" s="144">
        <v>41884</v>
      </c>
      <c r="F1166" s="145" t="s">
        <v>2432</v>
      </c>
    </row>
    <row r="1167" spans="1:6">
      <c r="A1167" s="143">
        <v>9495000</v>
      </c>
      <c r="B1167" s="143">
        <v>9485000</v>
      </c>
      <c r="C1167" s="143">
        <v>9495000</v>
      </c>
      <c r="D1167" s="143">
        <v>9495000</v>
      </c>
      <c r="E1167" s="144">
        <v>41883</v>
      </c>
      <c r="F1167" s="145" t="s">
        <v>2433</v>
      </c>
    </row>
    <row r="1168" spans="1:6">
      <c r="A1168" s="143">
        <v>9490000</v>
      </c>
      <c r="B1168" s="143">
        <v>9490000</v>
      </c>
      <c r="C1168" s="143">
        <v>9520000</v>
      </c>
      <c r="D1168" s="143">
        <v>9490000</v>
      </c>
      <c r="E1168" s="144">
        <v>41882</v>
      </c>
      <c r="F1168" s="145" t="s">
        <v>2434</v>
      </c>
    </row>
    <row r="1169" spans="1:6">
      <c r="A1169" s="143">
        <v>9505000</v>
      </c>
      <c r="B1169" s="143">
        <v>9490000</v>
      </c>
      <c r="C1169" s="143">
        <v>9510000</v>
      </c>
      <c r="D1169" s="143">
        <v>9505000</v>
      </c>
      <c r="E1169" s="144">
        <v>41881</v>
      </c>
      <c r="F1169" s="145" t="s">
        <v>2435</v>
      </c>
    </row>
    <row r="1170" spans="1:6">
      <c r="A1170" s="143">
        <v>9485000</v>
      </c>
      <c r="B1170" s="143">
        <v>9440000</v>
      </c>
      <c r="C1170" s="143">
        <v>9485000</v>
      </c>
      <c r="D1170" s="143">
        <v>9485000</v>
      </c>
      <c r="E1170" s="144">
        <v>41879</v>
      </c>
      <c r="F1170" s="145" t="s">
        <v>2436</v>
      </c>
    </row>
    <row r="1171" spans="1:6">
      <c r="A1171" s="143">
        <v>9435000</v>
      </c>
      <c r="B1171" s="143">
        <v>9430000</v>
      </c>
      <c r="C1171" s="143">
        <v>9445000</v>
      </c>
      <c r="D1171" s="143">
        <v>9435000</v>
      </c>
      <c r="E1171" s="144">
        <v>41878</v>
      </c>
      <c r="F1171" s="145" t="s">
        <v>2437</v>
      </c>
    </row>
    <row r="1172" spans="1:6">
      <c r="A1172" s="143">
        <v>9440000</v>
      </c>
      <c r="B1172" s="143">
        <v>9430000</v>
      </c>
      <c r="C1172" s="143">
        <v>9470000</v>
      </c>
      <c r="D1172" s="143">
        <v>9440000</v>
      </c>
      <c r="E1172" s="144">
        <v>41877</v>
      </c>
      <c r="F1172" s="145" t="s">
        <v>2438</v>
      </c>
    </row>
    <row r="1173" spans="1:6">
      <c r="A1173" s="143">
        <v>9420000</v>
      </c>
      <c r="B1173" s="143">
        <v>9380000</v>
      </c>
      <c r="C1173" s="143">
        <v>9425000</v>
      </c>
      <c r="D1173" s="143">
        <v>9420000</v>
      </c>
      <c r="E1173" s="144">
        <v>41876</v>
      </c>
      <c r="F1173" s="145" t="s">
        <v>2439</v>
      </c>
    </row>
    <row r="1174" spans="1:6">
      <c r="A1174" s="143">
        <v>9415000</v>
      </c>
      <c r="B1174" s="143">
        <v>9385000</v>
      </c>
      <c r="C1174" s="143">
        <v>9445000</v>
      </c>
      <c r="D1174" s="143">
        <v>9415000</v>
      </c>
      <c r="E1174" s="144">
        <v>41875</v>
      </c>
      <c r="F1174" s="145" t="s">
        <v>2440</v>
      </c>
    </row>
    <row r="1175" spans="1:6">
      <c r="A1175" s="143">
        <v>9370000</v>
      </c>
      <c r="B1175" s="143">
        <v>9330000</v>
      </c>
      <c r="C1175" s="143">
        <v>9370000</v>
      </c>
      <c r="D1175" s="143">
        <v>9370000</v>
      </c>
      <c r="E1175" s="144">
        <v>41874</v>
      </c>
      <c r="F1175" s="145" t="s">
        <v>2441</v>
      </c>
    </row>
    <row r="1176" spans="1:6">
      <c r="A1176" s="143">
        <v>9355000</v>
      </c>
      <c r="B1176" s="143">
        <v>9350000</v>
      </c>
      <c r="C1176" s="143">
        <v>9415000</v>
      </c>
      <c r="D1176" s="143">
        <v>9355000</v>
      </c>
      <c r="E1176" s="144">
        <v>41872</v>
      </c>
      <c r="F1176" s="145" t="s">
        <v>2442</v>
      </c>
    </row>
    <row r="1177" spans="1:6">
      <c r="A1177" s="143">
        <v>9425000</v>
      </c>
      <c r="B1177" s="143">
        <v>9420000</v>
      </c>
      <c r="C1177" s="143">
        <v>9450000</v>
      </c>
      <c r="D1177" s="143">
        <v>9425000</v>
      </c>
      <c r="E1177" s="144">
        <v>41871</v>
      </c>
      <c r="F1177" s="145" t="s">
        <v>2443</v>
      </c>
    </row>
    <row r="1178" spans="1:6">
      <c r="A1178" s="143">
        <v>9460000</v>
      </c>
      <c r="B1178" s="143">
        <v>9448000</v>
      </c>
      <c r="C1178" s="143">
        <v>9465000</v>
      </c>
      <c r="D1178" s="143">
        <v>9460000</v>
      </c>
      <c r="E1178" s="144">
        <v>41870</v>
      </c>
      <c r="F1178" s="145" t="s">
        <v>2444</v>
      </c>
    </row>
    <row r="1179" spans="1:6">
      <c r="A1179" s="143">
        <v>9447000</v>
      </c>
      <c r="B1179" s="143">
        <v>9444000</v>
      </c>
      <c r="C1179" s="143">
        <v>9468000</v>
      </c>
      <c r="D1179" s="143">
        <v>9447000</v>
      </c>
      <c r="E1179" s="144">
        <v>41869</v>
      </c>
      <c r="F1179" s="145" t="s">
        <v>2445</v>
      </c>
    </row>
    <row r="1180" spans="1:6">
      <c r="A1180" s="143">
        <v>9472000</v>
      </c>
      <c r="B1180" s="143">
        <v>9472000</v>
      </c>
      <c r="C1180" s="143">
        <v>9487000</v>
      </c>
      <c r="D1180" s="143">
        <v>9472000</v>
      </c>
      <c r="E1180" s="144">
        <v>41868</v>
      </c>
      <c r="F1180" s="145" t="s">
        <v>2446</v>
      </c>
    </row>
    <row r="1181" spans="1:6">
      <c r="A1181" s="143">
        <v>9490000</v>
      </c>
      <c r="B1181" s="143">
        <v>9485000</v>
      </c>
      <c r="C1181" s="143">
        <v>9523000</v>
      </c>
      <c r="D1181" s="143">
        <v>9490000</v>
      </c>
      <c r="E1181" s="144">
        <v>41867</v>
      </c>
      <c r="F1181" s="145" t="s">
        <v>2447</v>
      </c>
    </row>
    <row r="1182" spans="1:6">
      <c r="A1182" s="143">
        <v>9547000</v>
      </c>
      <c r="B1182" s="143">
        <v>9547000</v>
      </c>
      <c r="C1182" s="143">
        <v>9547000</v>
      </c>
      <c r="D1182" s="143">
        <v>9547000</v>
      </c>
      <c r="E1182" s="144">
        <v>41865</v>
      </c>
      <c r="F1182" s="145" t="s">
        <v>2448</v>
      </c>
    </row>
    <row r="1183" spans="1:6">
      <c r="A1183" s="143">
        <v>9539000</v>
      </c>
      <c r="B1183" s="143">
        <v>9523000</v>
      </c>
      <c r="C1183" s="143">
        <v>9540000</v>
      </c>
      <c r="D1183" s="143">
        <v>9539000</v>
      </c>
      <c r="E1183" s="144">
        <v>41864</v>
      </c>
      <c r="F1183" s="145" t="s">
        <v>2449</v>
      </c>
    </row>
    <row r="1184" spans="1:6">
      <c r="A1184" s="143">
        <v>9545000</v>
      </c>
      <c r="B1184" s="143">
        <v>9530000</v>
      </c>
      <c r="C1184" s="143">
        <v>9545000</v>
      </c>
      <c r="D1184" s="143">
        <v>9545000</v>
      </c>
      <c r="E1184" s="144">
        <v>41863</v>
      </c>
      <c r="F1184" s="145" t="s">
        <v>2450</v>
      </c>
    </row>
    <row r="1185" spans="1:6">
      <c r="A1185" s="143">
        <v>9540000</v>
      </c>
      <c r="B1185" s="143">
        <v>9527000</v>
      </c>
      <c r="C1185" s="143">
        <v>9542000</v>
      </c>
      <c r="D1185" s="143">
        <v>9540000</v>
      </c>
      <c r="E1185" s="144">
        <v>41862</v>
      </c>
      <c r="F1185" s="145" t="s">
        <v>2451</v>
      </c>
    </row>
    <row r="1186" spans="1:6">
      <c r="A1186" s="143">
        <v>9546000</v>
      </c>
      <c r="B1186" s="143">
        <v>9546000</v>
      </c>
      <c r="C1186" s="143">
        <v>9580000</v>
      </c>
      <c r="D1186" s="143">
        <v>9546000</v>
      </c>
      <c r="E1186" s="144">
        <v>41861</v>
      </c>
      <c r="F1186" s="145" t="s">
        <v>2452</v>
      </c>
    </row>
    <row r="1187" spans="1:6">
      <c r="A1187" s="143">
        <v>9518000</v>
      </c>
      <c r="B1187" s="143">
        <v>9515000</v>
      </c>
      <c r="C1187" s="143">
        <v>9527000</v>
      </c>
      <c r="D1187" s="143">
        <v>9518000</v>
      </c>
      <c r="E1187" s="144">
        <v>41859</v>
      </c>
      <c r="F1187" s="145" t="s">
        <v>2453</v>
      </c>
    </row>
    <row r="1188" spans="1:6">
      <c r="A1188" s="143">
        <v>9518000</v>
      </c>
      <c r="B1188" s="143">
        <v>9515000</v>
      </c>
      <c r="C1188" s="143">
        <v>9527000</v>
      </c>
      <c r="D1188" s="143">
        <v>9518000</v>
      </c>
      <c r="E1188" s="144">
        <v>41858</v>
      </c>
      <c r="F1188" s="145" t="s">
        <v>2454</v>
      </c>
    </row>
    <row r="1189" spans="1:6">
      <c r="A1189" s="143">
        <v>9522000</v>
      </c>
      <c r="B1189" s="143">
        <v>9477000</v>
      </c>
      <c r="C1189" s="143">
        <v>9522000</v>
      </c>
      <c r="D1189" s="143">
        <v>9522000</v>
      </c>
      <c r="E1189" s="144">
        <v>41857</v>
      </c>
      <c r="F1189" s="145" t="s">
        <v>2455</v>
      </c>
    </row>
    <row r="1190" spans="1:6">
      <c r="A1190" s="143">
        <v>9480000</v>
      </c>
      <c r="B1190" s="143">
        <v>9480000</v>
      </c>
      <c r="C1190" s="143">
        <v>9512000</v>
      </c>
      <c r="D1190" s="143">
        <v>9480000</v>
      </c>
      <c r="E1190" s="144">
        <v>41856</v>
      </c>
      <c r="F1190" s="145" t="s">
        <v>2456</v>
      </c>
    </row>
    <row r="1191" spans="1:6">
      <c r="A1191" s="143">
        <v>9515000</v>
      </c>
      <c r="B1191" s="143">
        <v>9512000</v>
      </c>
      <c r="C1191" s="143">
        <v>9535000</v>
      </c>
      <c r="D1191" s="143">
        <v>9515000</v>
      </c>
      <c r="E1191" s="144">
        <v>41855</v>
      </c>
      <c r="F1191" s="145" t="s">
        <v>2457</v>
      </c>
    </row>
    <row r="1192" spans="1:6">
      <c r="A1192" s="143">
        <v>9518000</v>
      </c>
      <c r="B1192" s="143">
        <v>9495000</v>
      </c>
      <c r="C1192" s="143">
        <v>9525000</v>
      </c>
      <c r="D1192" s="143">
        <v>9518000</v>
      </c>
      <c r="E1192" s="144">
        <v>41854</v>
      </c>
      <c r="F1192" s="145" t="s">
        <v>2458</v>
      </c>
    </row>
    <row r="1193" spans="1:6">
      <c r="A1193" s="143">
        <v>9477000</v>
      </c>
      <c r="B1193" s="143">
        <v>9467000</v>
      </c>
      <c r="C1193" s="143">
        <v>9495000</v>
      </c>
      <c r="D1193" s="143">
        <v>9477000</v>
      </c>
      <c r="E1193" s="144">
        <v>41853</v>
      </c>
      <c r="F1193" s="145" t="s">
        <v>2459</v>
      </c>
    </row>
    <row r="1194" spans="1:6">
      <c r="A1194" s="143">
        <v>9505000</v>
      </c>
      <c r="B1194" s="143">
        <v>9500000</v>
      </c>
      <c r="C1194" s="143">
        <v>9505000</v>
      </c>
      <c r="D1194" s="143">
        <v>9505000</v>
      </c>
      <c r="E1194" s="144">
        <v>41851</v>
      </c>
      <c r="F1194" s="145" t="s">
        <v>2460</v>
      </c>
    </row>
    <row r="1195" spans="1:6">
      <c r="A1195" s="143">
        <v>9502000</v>
      </c>
      <c r="B1195" s="143">
        <v>9502000</v>
      </c>
      <c r="C1195" s="143">
        <v>9502000</v>
      </c>
      <c r="D1195" s="143">
        <v>9502000</v>
      </c>
      <c r="E1195" s="144">
        <v>41850</v>
      </c>
      <c r="F1195" s="145" t="s">
        <v>2461</v>
      </c>
    </row>
    <row r="1196" spans="1:6">
      <c r="A1196" s="143">
        <v>9502000</v>
      </c>
      <c r="B1196" s="143">
        <v>9502000</v>
      </c>
      <c r="C1196" s="143">
        <v>9517000</v>
      </c>
      <c r="D1196" s="143">
        <v>9502000</v>
      </c>
      <c r="E1196" s="144">
        <v>41848</v>
      </c>
      <c r="F1196" s="145" t="s">
        <v>2462</v>
      </c>
    </row>
    <row r="1197" spans="1:6">
      <c r="A1197" s="143">
        <v>9530000</v>
      </c>
      <c r="B1197" s="143">
        <v>9528000</v>
      </c>
      <c r="C1197" s="143">
        <v>9558000</v>
      </c>
      <c r="D1197" s="143">
        <v>9530000</v>
      </c>
      <c r="E1197" s="144">
        <v>41847</v>
      </c>
      <c r="F1197" s="145" t="s">
        <v>2463</v>
      </c>
    </row>
    <row r="1198" spans="1:6">
      <c r="A1198" s="143">
        <v>9535000</v>
      </c>
      <c r="B1198" s="143">
        <v>9515000</v>
      </c>
      <c r="C1198" s="143">
        <v>9542000</v>
      </c>
      <c r="D1198" s="143">
        <v>9535000</v>
      </c>
      <c r="E1198" s="144">
        <v>41846</v>
      </c>
      <c r="F1198" s="145" t="s">
        <v>2464</v>
      </c>
    </row>
    <row r="1199" spans="1:6">
      <c r="A1199" s="143">
        <v>9510000</v>
      </c>
      <c r="B1199" s="143">
        <v>9485000</v>
      </c>
      <c r="C1199" s="143">
        <v>9513000</v>
      </c>
      <c r="D1199" s="143">
        <v>9510000</v>
      </c>
      <c r="E1199" s="144">
        <v>41844</v>
      </c>
      <c r="F1199" s="145" t="s">
        <v>2465</v>
      </c>
    </row>
    <row r="1200" spans="1:6">
      <c r="A1200" s="143">
        <v>9505000</v>
      </c>
      <c r="B1200" s="143">
        <v>9500000</v>
      </c>
      <c r="C1200" s="143">
        <v>9530000</v>
      </c>
      <c r="D1200" s="143">
        <v>9505000</v>
      </c>
      <c r="E1200" s="144">
        <v>41842</v>
      </c>
      <c r="F1200" s="145" t="s">
        <v>2466</v>
      </c>
    </row>
    <row r="1201" spans="1:6">
      <c r="A1201" s="143">
        <v>9525000</v>
      </c>
      <c r="B1201" s="143">
        <v>9490000</v>
      </c>
      <c r="C1201" s="143">
        <v>9532000</v>
      </c>
      <c r="D1201" s="143">
        <v>9525000</v>
      </c>
      <c r="E1201" s="144">
        <v>41843</v>
      </c>
      <c r="F1201" s="145" t="s">
        <v>2467</v>
      </c>
    </row>
    <row r="1202" spans="1:6">
      <c r="A1202" s="143">
        <v>9550000</v>
      </c>
      <c r="B1202" s="143">
        <v>9535000</v>
      </c>
      <c r="C1202" s="143">
        <v>9570000</v>
      </c>
      <c r="D1202" s="143">
        <v>9550000</v>
      </c>
      <c r="E1202" s="144">
        <v>41841</v>
      </c>
      <c r="F1202" s="145" t="s">
        <v>2468</v>
      </c>
    </row>
    <row r="1203" spans="1:6">
      <c r="A1203" s="143">
        <v>9525000</v>
      </c>
      <c r="B1203" s="143">
        <v>9520000</v>
      </c>
      <c r="C1203" s="143">
        <v>9550000</v>
      </c>
      <c r="D1203" s="143">
        <v>9525000</v>
      </c>
      <c r="E1203" s="144">
        <v>41840</v>
      </c>
      <c r="F1203" s="145" t="s">
        <v>2469</v>
      </c>
    </row>
    <row r="1204" spans="1:6">
      <c r="A1204" s="143">
        <v>9540000</v>
      </c>
      <c r="B1204" s="143">
        <v>9545000</v>
      </c>
      <c r="C1204" s="143">
        <v>9565000</v>
      </c>
      <c r="D1204" s="143">
        <v>9540000</v>
      </c>
      <c r="E1204" s="144">
        <v>41837</v>
      </c>
      <c r="F1204" s="145" t="s">
        <v>2470</v>
      </c>
    </row>
    <row r="1205" spans="1:6">
      <c r="A1205" s="143">
        <v>9515000</v>
      </c>
      <c r="B1205" s="143">
        <v>9475000</v>
      </c>
      <c r="C1205" s="143">
        <v>9515000</v>
      </c>
      <c r="D1205" s="143">
        <v>9515000</v>
      </c>
      <c r="E1205" s="144">
        <v>41836</v>
      </c>
      <c r="F1205" s="145" t="s">
        <v>2471</v>
      </c>
    </row>
    <row r="1206" spans="1:6">
      <c r="A1206" s="143">
        <v>9522000</v>
      </c>
      <c r="B1206" s="143">
        <v>9515000</v>
      </c>
      <c r="C1206" s="143">
        <v>9550000</v>
      </c>
      <c r="D1206" s="143">
        <v>9522000</v>
      </c>
      <c r="E1206" s="144">
        <v>41835</v>
      </c>
      <c r="F1206" s="145" t="s">
        <v>2472</v>
      </c>
    </row>
    <row r="1207" spans="1:6">
      <c r="A1207" s="143">
        <v>9590000</v>
      </c>
      <c r="B1207" s="143">
        <v>9590000</v>
      </c>
      <c r="C1207" s="143">
        <v>9660000</v>
      </c>
      <c r="D1207" s="143">
        <v>9590000</v>
      </c>
      <c r="E1207" s="144">
        <v>41834</v>
      </c>
      <c r="F1207" s="145" t="s">
        <v>2473</v>
      </c>
    </row>
    <row r="1208" spans="1:6">
      <c r="A1208" s="143">
        <v>9680000</v>
      </c>
      <c r="B1208" s="143">
        <v>9650000</v>
      </c>
      <c r="C1208" s="143">
        <v>9685000</v>
      </c>
      <c r="D1208" s="143">
        <v>9680000</v>
      </c>
      <c r="E1208" s="144">
        <v>41833</v>
      </c>
      <c r="F1208" s="145" t="s">
        <v>2474</v>
      </c>
    </row>
    <row r="1209" spans="1:6">
      <c r="A1209" s="143">
        <v>9647000</v>
      </c>
      <c r="B1209" s="143">
        <v>9610000</v>
      </c>
      <c r="C1209" s="143">
        <v>9647000</v>
      </c>
      <c r="D1209" s="143">
        <v>9647000</v>
      </c>
      <c r="E1209" s="144">
        <v>41832</v>
      </c>
      <c r="F1209" s="145" t="s">
        <v>2475</v>
      </c>
    </row>
    <row r="1210" spans="1:6">
      <c r="A1210" s="143">
        <v>9645000</v>
      </c>
      <c r="B1210" s="143">
        <v>9570000</v>
      </c>
      <c r="C1210" s="143">
        <v>9645000</v>
      </c>
      <c r="D1210" s="143">
        <v>9645000</v>
      </c>
      <c r="E1210" s="144">
        <v>41830</v>
      </c>
      <c r="F1210" s="145" t="s">
        <v>2476</v>
      </c>
    </row>
    <row r="1211" spans="1:6">
      <c r="A1211" s="143">
        <v>9564000</v>
      </c>
      <c r="B1211" s="143">
        <v>9550000</v>
      </c>
      <c r="C1211" s="143">
        <v>9598000</v>
      </c>
      <c r="D1211" s="143">
        <v>9564000</v>
      </c>
      <c r="E1211" s="144">
        <v>41829</v>
      </c>
      <c r="F1211" s="145" t="s">
        <v>2477</v>
      </c>
    </row>
    <row r="1212" spans="1:6">
      <c r="A1212" s="143">
        <v>9570000</v>
      </c>
      <c r="B1212" s="143">
        <v>9515000</v>
      </c>
      <c r="C1212" s="143">
        <v>9592000</v>
      </c>
      <c r="D1212" s="143">
        <v>9570000</v>
      </c>
      <c r="E1212" s="144">
        <v>41828</v>
      </c>
      <c r="F1212" s="145" t="s">
        <v>2478</v>
      </c>
    </row>
    <row r="1213" spans="1:6">
      <c r="A1213" s="143">
        <v>9495000</v>
      </c>
      <c r="B1213" s="143">
        <v>9482000</v>
      </c>
      <c r="C1213" s="143">
        <v>9512000</v>
      </c>
      <c r="D1213" s="143">
        <v>9495000</v>
      </c>
      <c r="E1213" s="144">
        <v>41827</v>
      </c>
      <c r="F1213" s="145" t="s">
        <v>2479</v>
      </c>
    </row>
    <row r="1214" spans="1:6">
      <c r="A1214" s="143">
        <v>9523000</v>
      </c>
      <c r="B1214" s="143">
        <v>9495000</v>
      </c>
      <c r="C1214" s="143">
        <v>9570000</v>
      </c>
      <c r="D1214" s="143">
        <v>9523000</v>
      </c>
      <c r="E1214" s="144">
        <v>41826</v>
      </c>
      <c r="F1214" s="145" t="s">
        <v>2480</v>
      </c>
    </row>
    <row r="1215" spans="1:6">
      <c r="A1215" s="143">
        <v>9575000</v>
      </c>
      <c r="B1215" s="143">
        <v>9562000</v>
      </c>
      <c r="C1215" s="143">
        <v>9592000</v>
      </c>
      <c r="D1215" s="143">
        <v>9575000</v>
      </c>
      <c r="E1215" s="144">
        <v>41825</v>
      </c>
      <c r="F1215" s="145" t="s">
        <v>2481</v>
      </c>
    </row>
    <row r="1216" spans="1:6">
      <c r="A1216" s="143">
        <v>9655000</v>
      </c>
      <c r="B1216" s="143">
        <v>9648000</v>
      </c>
      <c r="C1216" s="143">
        <v>9682000</v>
      </c>
      <c r="D1216" s="143">
        <v>9655000</v>
      </c>
      <c r="E1216" s="144">
        <v>41816</v>
      </c>
      <c r="F1216" s="145" t="s">
        <v>2482</v>
      </c>
    </row>
    <row r="1217" spans="1:6">
      <c r="A1217" s="143">
        <v>9673000</v>
      </c>
      <c r="B1217" s="143">
        <v>9658000</v>
      </c>
      <c r="C1217" s="143">
        <v>9685000</v>
      </c>
      <c r="D1217" s="143">
        <v>9673000</v>
      </c>
      <c r="E1217" s="144">
        <v>41815</v>
      </c>
      <c r="F1217" s="145" t="s">
        <v>2483</v>
      </c>
    </row>
    <row r="1218" spans="1:6">
      <c r="A1218" s="143">
        <v>9692000</v>
      </c>
      <c r="B1218" s="143">
        <v>9648000</v>
      </c>
      <c r="C1218" s="143">
        <v>9762000</v>
      </c>
      <c r="D1218" s="143">
        <v>9692000</v>
      </c>
      <c r="E1218" s="144">
        <v>41814</v>
      </c>
      <c r="F1218" s="145" t="s">
        <v>2484</v>
      </c>
    </row>
    <row r="1219" spans="1:6">
      <c r="A1219" s="143">
        <v>9673000</v>
      </c>
      <c r="B1219" s="143">
        <v>9673000</v>
      </c>
      <c r="C1219" s="143">
        <v>9732000</v>
      </c>
      <c r="D1219" s="143">
        <v>9673000</v>
      </c>
      <c r="E1219" s="144">
        <v>41813</v>
      </c>
      <c r="F1219" s="145" t="s">
        <v>2485</v>
      </c>
    </row>
    <row r="1220" spans="1:6">
      <c r="A1220" s="143">
        <v>9730000</v>
      </c>
      <c r="B1220" s="143">
        <v>9705000</v>
      </c>
      <c r="C1220" s="143">
        <v>9780000</v>
      </c>
      <c r="D1220" s="143">
        <v>9730000</v>
      </c>
      <c r="E1220" s="144">
        <v>41812</v>
      </c>
      <c r="F1220" s="145" t="s">
        <v>2486</v>
      </c>
    </row>
    <row r="1221" spans="1:6">
      <c r="A1221" s="143">
        <v>9790000</v>
      </c>
      <c r="B1221" s="143">
        <v>9757000</v>
      </c>
      <c r="C1221" s="143">
        <v>9830000</v>
      </c>
      <c r="D1221" s="143">
        <v>9790000</v>
      </c>
      <c r="E1221" s="144">
        <v>41811</v>
      </c>
      <c r="F1221" s="145" t="s">
        <v>2487</v>
      </c>
    </row>
    <row r="1222" spans="1:6">
      <c r="A1222" s="143">
        <v>9530000</v>
      </c>
      <c r="B1222" s="143">
        <v>9487000</v>
      </c>
      <c r="C1222" s="143">
        <v>9538000</v>
      </c>
      <c r="D1222" s="143">
        <v>9530000</v>
      </c>
      <c r="E1222" s="144">
        <v>41809</v>
      </c>
      <c r="F1222" s="145" t="s">
        <v>2488</v>
      </c>
    </row>
    <row r="1223" spans="1:6">
      <c r="A1223" s="143">
        <v>9490000</v>
      </c>
      <c r="B1223" s="143">
        <v>9468000</v>
      </c>
      <c r="C1223" s="143">
        <v>9525000</v>
      </c>
      <c r="D1223" s="143">
        <v>9490000</v>
      </c>
      <c r="E1223" s="144">
        <v>41808</v>
      </c>
      <c r="F1223" s="145" t="s">
        <v>2489</v>
      </c>
    </row>
    <row r="1224" spans="1:6">
      <c r="A1224" s="143">
        <v>9480000</v>
      </c>
      <c r="B1224" s="143">
        <v>9415000</v>
      </c>
      <c r="C1224" s="143">
        <v>9510000</v>
      </c>
      <c r="D1224" s="143">
        <v>9480000</v>
      </c>
      <c r="E1224" s="144">
        <v>41807</v>
      </c>
      <c r="F1224" s="145" t="s">
        <v>2490</v>
      </c>
    </row>
    <row r="1225" spans="1:6">
      <c r="A1225" s="143">
        <v>9512000</v>
      </c>
      <c r="B1225" s="143">
        <v>9512000</v>
      </c>
      <c r="C1225" s="143">
        <v>9605000</v>
      </c>
      <c r="D1225" s="143">
        <v>9512000</v>
      </c>
      <c r="E1225" s="144">
        <v>41806</v>
      </c>
      <c r="F1225" s="145" t="s">
        <v>2491</v>
      </c>
    </row>
    <row r="1226" spans="1:6">
      <c r="A1226" s="143">
        <v>9610000</v>
      </c>
      <c r="B1226" s="143">
        <v>9557000</v>
      </c>
      <c r="C1226" s="143">
        <v>9622000</v>
      </c>
      <c r="D1226" s="143">
        <v>9610000</v>
      </c>
      <c r="E1226" s="144">
        <v>41805</v>
      </c>
      <c r="F1226" s="145" t="s">
        <v>2492</v>
      </c>
    </row>
    <row r="1227" spans="1:6">
      <c r="A1227" s="143">
        <v>9594000</v>
      </c>
      <c r="B1227" s="143">
        <v>9585000</v>
      </c>
      <c r="C1227" s="143">
        <v>9685000</v>
      </c>
      <c r="D1227" s="143">
        <v>9594000</v>
      </c>
      <c r="E1227" s="144">
        <v>41804</v>
      </c>
      <c r="F1227" s="145" t="s">
        <v>2493</v>
      </c>
    </row>
    <row r="1228" spans="1:6">
      <c r="A1228" s="143">
        <v>9600000</v>
      </c>
      <c r="B1228" s="143">
        <v>9538000</v>
      </c>
      <c r="C1228" s="143">
        <v>9607000</v>
      </c>
      <c r="D1228" s="143">
        <v>9600000</v>
      </c>
      <c r="E1228" s="144">
        <v>41802</v>
      </c>
      <c r="F1228" s="145" t="s">
        <v>2494</v>
      </c>
    </row>
    <row r="1229" spans="1:6">
      <c r="A1229" s="143">
        <v>9518000</v>
      </c>
      <c r="B1229" s="143">
        <v>9485000</v>
      </c>
      <c r="C1229" s="143">
        <v>9555000</v>
      </c>
      <c r="D1229" s="143">
        <v>9518000</v>
      </c>
      <c r="E1229" s="144">
        <v>41801</v>
      </c>
      <c r="F1229" s="145" t="s">
        <v>2495</v>
      </c>
    </row>
    <row r="1230" spans="1:6">
      <c r="A1230" s="143">
        <v>9410000</v>
      </c>
      <c r="B1230" s="143">
        <v>9358000</v>
      </c>
      <c r="C1230" s="143">
        <v>9410000</v>
      </c>
      <c r="D1230" s="143">
        <v>9410000</v>
      </c>
      <c r="E1230" s="144">
        <v>41800</v>
      </c>
      <c r="F1230" s="145" t="s">
        <v>2496</v>
      </c>
    </row>
    <row r="1231" spans="1:6">
      <c r="A1231" s="143">
        <v>9445000</v>
      </c>
      <c r="B1231" s="143">
        <v>9440000</v>
      </c>
      <c r="C1231" s="143">
        <v>9530000</v>
      </c>
      <c r="D1231" s="143">
        <v>9445000</v>
      </c>
      <c r="E1231" s="144">
        <v>41799</v>
      </c>
      <c r="F1231" s="145" t="s">
        <v>2497</v>
      </c>
    </row>
    <row r="1232" spans="1:6">
      <c r="A1232" s="143">
        <v>9470000</v>
      </c>
      <c r="B1232" s="143">
        <v>9420000</v>
      </c>
      <c r="C1232" s="143">
        <v>9470000</v>
      </c>
      <c r="D1232" s="143">
        <v>9470000</v>
      </c>
      <c r="E1232" s="144">
        <v>41798</v>
      </c>
      <c r="F1232" s="145" t="s">
        <v>2498</v>
      </c>
    </row>
    <row r="1233" spans="1:6">
      <c r="A1233" s="143">
        <v>9515000</v>
      </c>
      <c r="B1233" s="143">
        <v>9515000</v>
      </c>
      <c r="C1233" s="143">
        <v>9590000</v>
      </c>
      <c r="D1233" s="143">
        <v>9515000</v>
      </c>
      <c r="E1233" s="144">
        <v>41797</v>
      </c>
      <c r="F1233" s="145" t="s">
        <v>2499</v>
      </c>
    </row>
    <row r="1234" spans="1:6">
      <c r="A1234" s="143">
        <v>9570000</v>
      </c>
      <c r="B1234" s="143">
        <v>9565000</v>
      </c>
      <c r="C1234" s="143">
        <v>9610000</v>
      </c>
      <c r="D1234" s="143">
        <v>9570000</v>
      </c>
      <c r="E1234" s="144">
        <v>41793</v>
      </c>
      <c r="F1234" s="145" t="s">
        <v>2500</v>
      </c>
    </row>
    <row r="1235" spans="1:6">
      <c r="A1235" s="143">
        <v>9570000</v>
      </c>
      <c r="B1235" s="143">
        <v>9520000</v>
      </c>
      <c r="C1235" s="143">
        <v>9570000</v>
      </c>
      <c r="D1235" s="143">
        <v>9570000</v>
      </c>
      <c r="E1235" s="144">
        <v>41792</v>
      </c>
      <c r="F1235" s="145" t="s">
        <v>2501</v>
      </c>
    </row>
    <row r="1236" spans="1:6">
      <c r="A1236" s="143">
        <v>9580000</v>
      </c>
      <c r="B1236" s="143">
        <v>9575000</v>
      </c>
      <c r="C1236" s="143">
        <v>9620000</v>
      </c>
      <c r="D1236" s="143">
        <v>9580000</v>
      </c>
      <c r="E1236" s="144">
        <v>41791</v>
      </c>
      <c r="F1236" s="145" t="s">
        <v>2502</v>
      </c>
    </row>
    <row r="1237" spans="1:6">
      <c r="A1237" s="143">
        <v>9580000</v>
      </c>
      <c r="B1237" s="143">
        <v>9570000</v>
      </c>
      <c r="C1237" s="143">
        <v>9600000</v>
      </c>
      <c r="D1237" s="143">
        <v>9580000</v>
      </c>
      <c r="E1237" s="144">
        <v>41790</v>
      </c>
      <c r="F1237" s="145" t="s">
        <v>2503</v>
      </c>
    </row>
    <row r="1238" spans="1:6">
      <c r="A1238" s="143">
        <v>9620000</v>
      </c>
      <c r="B1238" s="143">
        <v>9560000</v>
      </c>
      <c r="C1238" s="143">
        <v>9640000</v>
      </c>
      <c r="D1238" s="143">
        <v>9620000</v>
      </c>
      <c r="E1238" s="144">
        <v>41788</v>
      </c>
      <c r="F1238" s="145" t="s">
        <v>2504</v>
      </c>
    </row>
    <row r="1239" spans="1:6">
      <c r="A1239" s="143">
        <v>9680000</v>
      </c>
      <c r="B1239" s="143">
        <v>9680000</v>
      </c>
      <c r="C1239" s="143">
        <v>9770000</v>
      </c>
      <c r="D1239" s="143">
        <v>9680000</v>
      </c>
      <c r="E1239" s="144">
        <v>41787</v>
      </c>
      <c r="F1239" s="145" t="s">
        <v>2505</v>
      </c>
    </row>
    <row r="1240" spans="1:6">
      <c r="A1240" s="143">
        <v>9760000</v>
      </c>
      <c r="B1240" s="143">
        <v>9760000</v>
      </c>
      <c r="C1240" s="143">
        <v>9850000</v>
      </c>
      <c r="D1240" s="143">
        <v>9760000</v>
      </c>
      <c r="E1240" s="144">
        <v>41786</v>
      </c>
      <c r="F1240" s="145" t="s">
        <v>2506</v>
      </c>
    </row>
    <row r="1241" spans="1:6">
      <c r="A1241" s="143">
        <v>9870000</v>
      </c>
      <c r="B1241" s="143">
        <v>9870000</v>
      </c>
      <c r="C1241" s="143">
        <v>9905000</v>
      </c>
      <c r="D1241" s="143">
        <v>9870000</v>
      </c>
      <c r="E1241" s="144">
        <v>41785</v>
      </c>
      <c r="F1241" s="145" t="s">
        <v>2507</v>
      </c>
    </row>
    <row r="1242" spans="1:6">
      <c r="A1242" s="143">
        <v>9875000</v>
      </c>
      <c r="B1242" s="143">
        <v>9870000</v>
      </c>
      <c r="C1242" s="143">
        <v>9880000</v>
      </c>
      <c r="D1242" s="143">
        <v>9875000</v>
      </c>
      <c r="E1242" s="144">
        <v>41784</v>
      </c>
      <c r="F1242" s="145" t="s">
        <v>2508</v>
      </c>
    </row>
    <row r="1243" spans="1:6">
      <c r="A1243" s="143">
        <v>9880000</v>
      </c>
      <c r="B1243" s="143">
        <v>9880000</v>
      </c>
      <c r="C1243" s="143">
        <v>9935000</v>
      </c>
      <c r="D1243" s="143">
        <v>9880000</v>
      </c>
      <c r="E1243" s="144">
        <v>41780</v>
      </c>
      <c r="F1243" s="145" t="s">
        <v>2509</v>
      </c>
    </row>
    <row r="1244" spans="1:6">
      <c r="A1244" s="143">
        <v>9875000</v>
      </c>
      <c r="B1244" s="143">
        <v>9855000</v>
      </c>
      <c r="C1244" s="143">
        <v>9880000</v>
      </c>
      <c r="D1244" s="143">
        <v>9875000</v>
      </c>
      <c r="E1244" s="144">
        <v>41783</v>
      </c>
      <c r="F1244" s="145" t="s">
        <v>2510</v>
      </c>
    </row>
    <row r="1245" spans="1:6">
      <c r="A1245" s="143">
        <v>9885000</v>
      </c>
      <c r="B1245" s="143">
        <v>9850000</v>
      </c>
      <c r="C1245" s="143">
        <v>9920000</v>
      </c>
      <c r="D1245" s="143">
        <v>9885000</v>
      </c>
      <c r="E1245" s="144">
        <v>41779</v>
      </c>
      <c r="F1245" s="145" t="s">
        <v>2511</v>
      </c>
    </row>
    <row r="1246" spans="1:6">
      <c r="A1246" s="143">
        <v>9930000</v>
      </c>
      <c r="B1246" s="143">
        <v>9910000</v>
      </c>
      <c r="C1246" s="143">
        <v>9940000</v>
      </c>
      <c r="D1246" s="143">
        <v>9930000</v>
      </c>
      <c r="E1246" s="144">
        <v>41778</v>
      </c>
      <c r="F1246" s="145" t="s">
        <v>2512</v>
      </c>
    </row>
    <row r="1247" spans="1:6">
      <c r="A1247" s="143">
        <v>9900000</v>
      </c>
      <c r="B1247" s="143">
        <v>9860000</v>
      </c>
      <c r="C1247" s="143">
        <v>9900000</v>
      </c>
      <c r="D1247" s="143">
        <v>9900000</v>
      </c>
      <c r="E1247" s="144">
        <v>41781</v>
      </c>
      <c r="F1247" s="145" t="s">
        <v>2513</v>
      </c>
    </row>
    <row r="1248" spans="1:6">
      <c r="A1248" s="143">
        <v>9845000</v>
      </c>
      <c r="B1248" s="143">
        <v>9835000</v>
      </c>
      <c r="C1248" s="143">
        <v>9930000</v>
      </c>
      <c r="D1248" s="143">
        <v>9845000</v>
      </c>
      <c r="E1248" s="144">
        <v>41777</v>
      </c>
      <c r="F1248" s="145" t="s">
        <v>2514</v>
      </c>
    </row>
    <row r="1249" spans="1:6">
      <c r="A1249" s="143">
        <v>9920000</v>
      </c>
      <c r="B1249" s="143">
        <v>9920000</v>
      </c>
      <c r="C1249" s="143">
        <v>9990000</v>
      </c>
      <c r="D1249" s="143">
        <v>9920000</v>
      </c>
      <c r="E1249" s="144">
        <v>41776</v>
      </c>
      <c r="F1249" s="145" t="s">
        <v>2515</v>
      </c>
    </row>
    <row r="1250" spans="1:6">
      <c r="A1250" s="143">
        <v>9860000</v>
      </c>
      <c r="B1250" s="143">
        <v>9860000</v>
      </c>
      <c r="C1250" s="143">
        <v>9860000</v>
      </c>
      <c r="D1250" s="143">
        <v>9860000</v>
      </c>
      <c r="E1250" s="144">
        <v>41775</v>
      </c>
      <c r="F1250" s="145" t="s">
        <v>2516</v>
      </c>
    </row>
    <row r="1251" spans="1:6">
      <c r="A1251" s="143">
        <v>9860000</v>
      </c>
      <c r="B1251" s="143">
        <v>9830000</v>
      </c>
      <c r="C1251" s="143">
        <v>9890000</v>
      </c>
      <c r="D1251" s="143">
        <v>9860000</v>
      </c>
      <c r="E1251" s="144">
        <v>41774</v>
      </c>
      <c r="F1251" s="145" t="s">
        <v>2517</v>
      </c>
    </row>
    <row r="1252" spans="1:6">
      <c r="A1252" s="143">
        <v>9900000</v>
      </c>
      <c r="B1252" s="143">
        <v>9780000</v>
      </c>
      <c r="C1252" s="143">
        <v>9930000</v>
      </c>
      <c r="D1252" s="143">
        <v>9900000</v>
      </c>
      <c r="E1252" s="144">
        <v>41773</v>
      </c>
      <c r="F1252" s="145" t="s">
        <v>2518</v>
      </c>
    </row>
    <row r="1253" spans="1:6">
      <c r="A1253" s="143">
        <v>9810000</v>
      </c>
      <c r="B1253" s="143">
        <v>9810000</v>
      </c>
      <c r="C1253" s="143">
        <v>9810000</v>
      </c>
      <c r="D1253" s="143">
        <v>9810000</v>
      </c>
      <c r="E1253" s="144">
        <v>41772</v>
      </c>
      <c r="F1253" s="145" t="s">
        <v>2519</v>
      </c>
    </row>
    <row r="1254" spans="1:6">
      <c r="A1254" s="143">
        <v>9810000</v>
      </c>
      <c r="B1254" s="143">
        <v>9685000</v>
      </c>
      <c r="C1254" s="143">
        <v>9850000</v>
      </c>
      <c r="D1254" s="143">
        <v>9810000</v>
      </c>
      <c r="E1254" s="144">
        <v>41771</v>
      </c>
      <c r="F1254" s="145" t="s">
        <v>2520</v>
      </c>
    </row>
    <row r="1255" spans="1:6">
      <c r="A1255" s="143">
        <v>9690000</v>
      </c>
      <c r="B1255" s="143">
        <v>9670000</v>
      </c>
      <c r="C1255" s="143">
        <v>9770000</v>
      </c>
      <c r="D1255" s="143">
        <v>9690000</v>
      </c>
      <c r="E1255" s="144">
        <v>41770</v>
      </c>
      <c r="F1255" s="145" t="s">
        <v>2521</v>
      </c>
    </row>
    <row r="1256" spans="1:6">
      <c r="A1256" s="143">
        <v>9800000</v>
      </c>
      <c r="B1256" s="143">
        <v>9770000</v>
      </c>
      <c r="C1256" s="143">
        <v>9910000</v>
      </c>
      <c r="D1256" s="143">
        <v>9800000</v>
      </c>
      <c r="E1256" s="144">
        <v>41769</v>
      </c>
      <c r="F1256" s="145" t="s">
        <v>2522</v>
      </c>
    </row>
    <row r="1257" spans="1:6">
      <c r="A1257" s="143">
        <v>9910000</v>
      </c>
      <c r="B1257" s="143">
        <v>9910000</v>
      </c>
      <c r="C1257" s="143">
        <v>9910000</v>
      </c>
      <c r="D1257" s="143">
        <v>9910000</v>
      </c>
      <c r="E1257" s="144">
        <v>41768</v>
      </c>
      <c r="F1257" s="145" t="s">
        <v>2523</v>
      </c>
    </row>
    <row r="1258" spans="1:6">
      <c r="A1258" s="143">
        <v>9910000</v>
      </c>
      <c r="B1258" s="143">
        <v>9910000</v>
      </c>
      <c r="C1258" s="143">
        <v>9990000</v>
      </c>
      <c r="D1258" s="143">
        <v>9910000</v>
      </c>
      <c r="E1258" s="144">
        <v>41767</v>
      </c>
      <c r="F1258" s="145" t="s">
        <v>2524</v>
      </c>
    </row>
    <row r="1259" spans="1:6">
      <c r="A1259" s="143">
        <v>10040000</v>
      </c>
      <c r="B1259" s="143">
        <v>10037000</v>
      </c>
      <c r="C1259" s="143">
        <v>10130000</v>
      </c>
      <c r="D1259" s="143">
        <v>10040000</v>
      </c>
      <c r="E1259" s="144">
        <v>41766</v>
      </c>
      <c r="F1259" s="145" t="s">
        <v>2525</v>
      </c>
    </row>
    <row r="1260" spans="1:6">
      <c r="A1260" s="143">
        <v>10110000</v>
      </c>
      <c r="B1260" s="143">
        <v>10110000</v>
      </c>
      <c r="C1260" s="143">
        <v>10190000</v>
      </c>
      <c r="D1260" s="143">
        <v>10110000</v>
      </c>
      <c r="E1260" s="144">
        <v>41765</v>
      </c>
      <c r="F1260" s="145" t="s">
        <v>2526</v>
      </c>
    </row>
    <row r="1261" spans="1:6">
      <c r="A1261" s="143">
        <v>10190000</v>
      </c>
      <c r="B1261" s="143">
        <v>10130000</v>
      </c>
      <c r="C1261" s="143">
        <v>10195000</v>
      </c>
      <c r="D1261" s="143">
        <v>10190000</v>
      </c>
      <c r="E1261" s="144">
        <v>41764</v>
      </c>
      <c r="F1261" s="145" t="s">
        <v>2527</v>
      </c>
    </row>
    <row r="1262" spans="1:6">
      <c r="A1262" s="143">
        <v>10130000</v>
      </c>
      <c r="B1262" s="143">
        <v>10130000</v>
      </c>
      <c r="C1262" s="143">
        <v>10240000</v>
      </c>
      <c r="D1262" s="143">
        <v>10130000</v>
      </c>
      <c r="E1262" s="144">
        <v>41763</v>
      </c>
      <c r="F1262" s="145" t="s">
        <v>2528</v>
      </c>
    </row>
    <row r="1263" spans="1:6">
      <c r="A1263" s="143">
        <v>10220000</v>
      </c>
      <c r="B1263" s="143">
        <v>10200000</v>
      </c>
      <c r="C1263" s="143">
        <v>10300000</v>
      </c>
      <c r="D1263" s="143">
        <v>10220000</v>
      </c>
      <c r="E1263" s="144">
        <v>41762</v>
      </c>
      <c r="F1263" s="145" t="s">
        <v>2529</v>
      </c>
    </row>
    <row r="1264" spans="1:6">
      <c r="A1264" s="143">
        <v>10130000</v>
      </c>
      <c r="B1264" s="143">
        <v>10120000</v>
      </c>
      <c r="C1264" s="143">
        <v>10130000</v>
      </c>
      <c r="D1264" s="143">
        <v>10130000</v>
      </c>
      <c r="E1264" s="144">
        <v>41761</v>
      </c>
      <c r="F1264" s="145" t="s">
        <v>2530</v>
      </c>
    </row>
    <row r="1265" spans="1:6">
      <c r="A1265" s="143">
        <v>10120000</v>
      </c>
      <c r="B1265" s="143">
        <v>10085000</v>
      </c>
      <c r="C1265" s="143">
        <v>10130000</v>
      </c>
      <c r="D1265" s="143">
        <v>10120000</v>
      </c>
      <c r="E1265" s="144">
        <v>41760</v>
      </c>
      <c r="F1265" s="145" t="s">
        <v>2531</v>
      </c>
    </row>
    <row r="1266" spans="1:6">
      <c r="A1266" s="143">
        <v>10110000</v>
      </c>
      <c r="B1266" s="143">
        <v>10090000</v>
      </c>
      <c r="C1266" s="143">
        <v>10210000</v>
      </c>
      <c r="D1266" s="143">
        <v>10110000</v>
      </c>
      <c r="E1266" s="144">
        <v>41759</v>
      </c>
      <c r="F1266" s="145" t="s">
        <v>2532</v>
      </c>
    </row>
    <row r="1267" spans="1:6">
      <c r="A1267" s="143">
        <v>10160000</v>
      </c>
      <c r="B1267" s="143">
        <v>10090000</v>
      </c>
      <c r="C1267" s="143">
        <v>10180000</v>
      </c>
      <c r="D1267" s="143">
        <v>10160000</v>
      </c>
      <c r="E1267" s="144">
        <v>41758</v>
      </c>
      <c r="F1267" s="145" t="s">
        <v>2533</v>
      </c>
    </row>
    <row r="1268" spans="1:6">
      <c r="A1268" s="143">
        <v>10450000</v>
      </c>
      <c r="B1268" s="143">
        <v>10164000</v>
      </c>
      <c r="C1268" s="143">
        <v>10450000</v>
      </c>
      <c r="D1268" s="143">
        <v>10185000</v>
      </c>
      <c r="E1268" s="144">
        <v>41757</v>
      </c>
      <c r="F1268" s="145" t="s">
        <v>2534</v>
      </c>
    </row>
    <row r="1269" spans="1:6">
      <c r="A1269" s="143">
        <v>10150000</v>
      </c>
      <c r="B1269" s="143">
        <v>10115000</v>
      </c>
      <c r="C1269" s="143">
        <v>10460000</v>
      </c>
      <c r="D1269" s="143">
        <v>10455000</v>
      </c>
      <c r="E1269" s="144">
        <v>41756</v>
      </c>
      <c r="F1269" s="145" t="s">
        <v>2535</v>
      </c>
    </row>
    <row r="1270" spans="1:6">
      <c r="A1270" s="143">
        <v>9955000</v>
      </c>
      <c r="B1270" s="143">
        <v>9945000</v>
      </c>
      <c r="C1270" s="143">
        <v>10150000</v>
      </c>
      <c r="D1270" s="143">
        <v>10140000</v>
      </c>
      <c r="E1270" s="144">
        <v>41755</v>
      </c>
      <c r="F1270" s="145" t="s">
        <v>2536</v>
      </c>
    </row>
    <row r="1271" spans="1:6">
      <c r="A1271" s="143">
        <v>9940000</v>
      </c>
      <c r="B1271" s="143">
        <v>9935000</v>
      </c>
      <c r="C1271" s="143">
        <v>9970000</v>
      </c>
      <c r="D1271" s="143">
        <v>9960000</v>
      </c>
      <c r="E1271" s="144">
        <v>41754</v>
      </c>
      <c r="F1271" s="145" t="s">
        <v>2537</v>
      </c>
    </row>
    <row r="1272" spans="1:6">
      <c r="A1272" s="143">
        <v>9955000</v>
      </c>
      <c r="B1272" s="143">
        <v>9853000</v>
      </c>
      <c r="C1272" s="143">
        <v>9965000</v>
      </c>
      <c r="D1272" s="143">
        <v>9950000</v>
      </c>
      <c r="E1272" s="144">
        <v>41753</v>
      </c>
      <c r="F1272" s="145" t="s">
        <v>2538</v>
      </c>
    </row>
    <row r="1273" spans="1:6">
      <c r="A1273" s="143">
        <v>10020000</v>
      </c>
      <c r="B1273" s="143">
        <v>9910000</v>
      </c>
      <c r="C1273" s="143">
        <v>10080000</v>
      </c>
      <c r="D1273" s="143">
        <v>9910000</v>
      </c>
      <c r="E1273" s="144">
        <v>41752</v>
      </c>
      <c r="F1273" s="145" t="s">
        <v>2539</v>
      </c>
    </row>
    <row r="1274" spans="1:6">
      <c r="A1274" s="143">
        <v>9845000</v>
      </c>
      <c r="B1274" s="143">
        <v>9844000</v>
      </c>
      <c r="C1274" s="143">
        <v>10000000</v>
      </c>
      <c r="D1274" s="143">
        <v>10000000</v>
      </c>
      <c r="E1274" s="144">
        <v>41751</v>
      </c>
      <c r="F1274" s="145" t="s">
        <v>2540</v>
      </c>
    </row>
    <row r="1275" spans="1:6">
      <c r="A1275" s="143">
        <v>9770000</v>
      </c>
      <c r="B1275" s="143">
        <v>9725000</v>
      </c>
      <c r="C1275" s="143">
        <v>9857000</v>
      </c>
      <c r="D1275" s="143">
        <v>9855000</v>
      </c>
      <c r="E1275" s="144">
        <v>41750</v>
      </c>
      <c r="F1275" s="145" t="s">
        <v>2541</v>
      </c>
    </row>
    <row r="1276" spans="1:6">
      <c r="A1276" s="143">
        <v>9780000</v>
      </c>
      <c r="B1276" s="143">
        <v>9778000</v>
      </c>
      <c r="C1276" s="143">
        <v>9820000</v>
      </c>
      <c r="D1276" s="143">
        <v>9800000</v>
      </c>
      <c r="E1276" s="144">
        <v>41749</v>
      </c>
      <c r="F1276" s="145" t="s">
        <v>2542</v>
      </c>
    </row>
    <row r="1277" spans="1:6">
      <c r="A1277" s="143">
        <v>9765000</v>
      </c>
      <c r="B1277" s="143">
        <v>9765000</v>
      </c>
      <c r="C1277" s="143">
        <v>9820000</v>
      </c>
      <c r="D1277" s="143">
        <v>9790000</v>
      </c>
      <c r="E1277" s="144">
        <v>41748</v>
      </c>
      <c r="F1277" s="145" t="s">
        <v>2543</v>
      </c>
    </row>
    <row r="1278" spans="1:6">
      <c r="A1278" s="143">
        <v>9760000</v>
      </c>
      <c r="B1278" s="143">
        <v>9760000</v>
      </c>
      <c r="C1278" s="143">
        <v>9770000</v>
      </c>
      <c r="D1278" s="143">
        <v>9765000</v>
      </c>
      <c r="E1278" s="144">
        <v>41747</v>
      </c>
      <c r="F1278" s="145" t="s">
        <v>2544</v>
      </c>
    </row>
    <row r="1279" spans="1:6">
      <c r="A1279" s="143">
        <v>9750000</v>
      </c>
      <c r="B1279" s="143">
        <v>9738000</v>
      </c>
      <c r="C1279" s="143">
        <v>9780000</v>
      </c>
      <c r="D1279" s="143">
        <v>9765000</v>
      </c>
      <c r="E1279" s="144">
        <v>41746</v>
      </c>
      <c r="F1279" s="145" t="s">
        <v>2545</v>
      </c>
    </row>
    <row r="1280" spans="1:6">
      <c r="A1280" s="143">
        <v>9820000</v>
      </c>
      <c r="B1280" s="143">
        <v>9760000</v>
      </c>
      <c r="C1280" s="143">
        <v>9845000</v>
      </c>
      <c r="D1280" s="143">
        <v>9760000</v>
      </c>
      <c r="E1280" s="144">
        <v>41745</v>
      </c>
      <c r="F1280" s="145" t="s">
        <v>2546</v>
      </c>
    </row>
    <row r="1281" spans="1:6">
      <c r="A1281" s="143">
        <v>9850000</v>
      </c>
      <c r="B1281" s="143">
        <v>9783000</v>
      </c>
      <c r="C1281" s="143">
        <v>9850000</v>
      </c>
      <c r="D1281" s="143">
        <v>9835000</v>
      </c>
      <c r="E1281" s="144">
        <v>41744</v>
      </c>
      <c r="F1281" s="145" t="s">
        <v>2547</v>
      </c>
    </row>
    <row r="1282" spans="1:6">
      <c r="A1282" s="143">
        <v>9825000</v>
      </c>
      <c r="B1282" s="143">
        <v>9808000</v>
      </c>
      <c r="C1282" s="143">
        <v>9900000</v>
      </c>
      <c r="D1282" s="143">
        <v>9880000</v>
      </c>
      <c r="E1282" s="144">
        <v>41743</v>
      </c>
      <c r="F1282" s="145" t="s">
        <v>2548</v>
      </c>
    </row>
    <row r="1283" spans="1:6">
      <c r="A1283" s="143">
        <v>9770000</v>
      </c>
      <c r="B1283" s="143">
        <v>9728000</v>
      </c>
      <c r="C1283" s="143">
        <v>9790000</v>
      </c>
      <c r="D1283" s="143">
        <v>9780000</v>
      </c>
      <c r="E1283" s="144">
        <v>41742</v>
      </c>
      <c r="F1283" s="145" t="s">
        <v>2549</v>
      </c>
    </row>
    <row r="1284" spans="1:6">
      <c r="A1284" s="143">
        <v>9670000</v>
      </c>
      <c r="B1284" s="143">
        <v>9638000</v>
      </c>
      <c r="C1284" s="143">
        <v>9750000</v>
      </c>
      <c r="D1284" s="143">
        <v>9750000</v>
      </c>
      <c r="E1284" s="144">
        <v>41741</v>
      </c>
      <c r="F1284" s="145" t="s">
        <v>2550</v>
      </c>
    </row>
    <row r="1285" spans="1:6">
      <c r="A1285" s="143">
        <v>9685000</v>
      </c>
      <c r="B1285" s="143">
        <v>9672000</v>
      </c>
      <c r="C1285" s="143">
        <v>9704000</v>
      </c>
      <c r="D1285" s="143">
        <v>9675000</v>
      </c>
      <c r="E1285" s="144">
        <v>41740</v>
      </c>
      <c r="F1285" s="145" t="s">
        <v>2551</v>
      </c>
    </row>
    <row r="1286" spans="1:6">
      <c r="A1286" s="143">
        <v>9650000</v>
      </c>
      <c r="B1286" s="143">
        <v>9638000</v>
      </c>
      <c r="C1286" s="143">
        <v>9703000</v>
      </c>
      <c r="D1286" s="143">
        <v>9683000</v>
      </c>
      <c r="E1286" s="144">
        <v>41739</v>
      </c>
      <c r="F1286" s="145" t="s">
        <v>2552</v>
      </c>
    </row>
    <row r="1287" spans="1:6">
      <c r="A1287" s="143">
        <v>9700000</v>
      </c>
      <c r="B1287" s="143">
        <v>9595000</v>
      </c>
      <c r="C1287" s="143">
        <v>9770000</v>
      </c>
      <c r="D1287" s="143">
        <v>9640000</v>
      </c>
      <c r="E1287" s="144">
        <v>41738</v>
      </c>
      <c r="F1287" s="145" t="s">
        <v>2553</v>
      </c>
    </row>
    <row r="1288" spans="1:6">
      <c r="A1288" s="143">
        <v>9475000</v>
      </c>
      <c r="B1288" s="143">
        <v>9470000</v>
      </c>
      <c r="C1288" s="143">
        <v>9658000</v>
      </c>
      <c r="D1288" s="143">
        <v>9658000</v>
      </c>
      <c r="E1288" s="144">
        <v>41737</v>
      </c>
      <c r="F1288" s="145" t="s">
        <v>2554</v>
      </c>
    </row>
    <row r="1289" spans="1:6">
      <c r="A1289" s="143">
        <v>9420000</v>
      </c>
      <c r="B1289" s="143">
        <v>9400000</v>
      </c>
      <c r="C1289" s="143">
        <v>9475000</v>
      </c>
      <c r="D1289" s="143">
        <v>9460000</v>
      </c>
      <c r="E1289" s="144">
        <v>41736</v>
      </c>
      <c r="F1289" s="145" t="s">
        <v>2555</v>
      </c>
    </row>
    <row r="1290" spans="1:6">
      <c r="A1290" s="143">
        <v>9458000</v>
      </c>
      <c r="B1290" s="143">
        <v>9413000</v>
      </c>
      <c r="C1290" s="143">
        <v>9460000</v>
      </c>
      <c r="D1290" s="143">
        <v>9440000</v>
      </c>
      <c r="E1290" s="144">
        <v>41735</v>
      </c>
      <c r="F1290" s="145" t="s">
        <v>2556</v>
      </c>
    </row>
    <row r="1291" spans="1:6">
      <c r="A1291" s="143">
        <v>9470000</v>
      </c>
      <c r="B1291" s="143">
        <v>9455000</v>
      </c>
      <c r="C1291" s="143">
        <v>9500000</v>
      </c>
      <c r="D1291" s="143">
        <v>9462000</v>
      </c>
      <c r="E1291" s="144">
        <v>41734</v>
      </c>
      <c r="F1291" s="145" t="s">
        <v>2557</v>
      </c>
    </row>
    <row r="1292" spans="1:6">
      <c r="A1292" s="143">
        <v>9430000</v>
      </c>
      <c r="B1292" s="143">
        <v>9430000</v>
      </c>
      <c r="C1292" s="143">
        <v>9445000</v>
      </c>
      <c r="D1292" s="143">
        <v>9445000</v>
      </c>
      <c r="E1292" s="144">
        <v>41733</v>
      </c>
      <c r="F1292" s="145" t="s">
        <v>2558</v>
      </c>
    </row>
    <row r="1293" spans="1:6">
      <c r="A1293" s="143">
        <v>9420000</v>
      </c>
      <c r="B1293" s="143">
        <v>9410000</v>
      </c>
      <c r="C1293" s="143">
        <v>9425000</v>
      </c>
      <c r="D1293" s="143">
        <v>9410000</v>
      </c>
      <c r="E1293" s="144">
        <v>41730</v>
      </c>
      <c r="F1293" s="145" t="s">
        <v>2559</v>
      </c>
    </row>
    <row r="1294" spans="1:6">
      <c r="A1294" s="143">
        <v>9450000</v>
      </c>
      <c r="B1294" s="143">
        <v>9430000</v>
      </c>
      <c r="C1294" s="143">
        <v>9450000</v>
      </c>
      <c r="D1294" s="143">
        <v>9430000</v>
      </c>
      <c r="E1294" s="144">
        <v>41729</v>
      </c>
      <c r="F1294" s="145" t="s">
        <v>2560</v>
      </c>
    </row>
    <row r="1295" spans="1:6">
      <c r="A1295" s="143">
        <v>9440000</v>
      </c>
      <c r="B1295" s="143">
        <v>9440000</v>
      </c>
      <c r="C1295" s="143">
        <v>9450000</v>
      </c>
      <c r="D1295" s="143">
        <v>9440000</v>
      </c>
      <c r="E1295" s="144">
        <v>41728</v>
      </c>
      <c r="F1295" s="145" t="s">
        <v>2561</v>
      </c>
    </row>
    <row r="1296" spans="1:6">
      <c r="A1296" s="143">
        <v>9480000</v>
      </c>
      <c r="B1296" s="143">
        <v>9450000</v>
      </c>
      <c r="C1296" s="143">
        <v>9480000</v>
      </c>
      <c r="D1296" s="143">
        <v>9450000</v>
      </c>
      <c r="E1296" s="144">
        <v>41727</v>
      </c>
      <c r="F1296" s="145" t="s">
        <v>2562</v>
      </c>
    </row>
    <row r="1297" spans="1:6">
      <c r="A1297" s="143">
        <v>9500000</v>
      </c>
      <c r="B1297" s="143">
        <v>9500000</v>
      </c>
      <c r="C1297" s="143">
        <v>9500000</v>
      </c>
      <c r="D1297" s="143">
        <v>9500000</v>
      </c>
      <c r="E1297" s="144">
        <v>41726</v>
      </c>
      <c r="F1297" s="145" t="s">
        <v>2563</v>
      </c>
    </row>
    <row r="1298" spans="1:6">
      <c r="A1298" s="143">
        <v>9520000</v>
      </c>
      <c r="B1298" s="143">
        <v>9520000</v>
      </c>
      <c r="C1298" s="143">
        <v>9520000</v>
      </c>
      <c r="D1298" s="143">
        <v>9520000</v>
      </c>
      <c r="E1298" s="144">
        <v>41725</v>
      </c>
      <c r="F1298" s="145" t="s">
        <v>2564</v>
      </c>
    </row>
    <row r="1299" spans="1:6">
      <c r="A1299" s="143">
        <v>9530000</v>
      </c>
      <c r="B1299" s="143">
        <v>9510000</v>
      </c>
      <c r="C1299" s="143">
        <v>9540000</v>
      </c>
      <c r="D1299" s="143">
        <v>9510000</v>
      </c>
      <c r="E1299" s="144">
        <v>41724</v>
      </c>
      <c r="F1299" s="145" t="s">
        <v>2565</v>
      </c>
    </row>
    <row r="1300" spans="1:6">
      <c r="A1300" s="143">
        <v>9500000</v>
      </c>
      <c r="B1300" s="143">
        <v>9500000</v>
      </c>
      <c r="C1300" s="143">
        <v>9550000</v>
      </c>
      <c r="D1300" s="143">
        <v>9520000</v>
      </c>
      <c r="E1300" s="144">
        <v>41723</v>
      </c>
      <c r="F1300" s="145" t="s">
        <v>2566</v>
      </c>
    </row>
    <row r="1301" spans="1:6">
      <c r="A1301" s="143">
        <v>9530000</v>
      </c>
      <c r="B1301" s="143">
        <v>9480000</v>
      </c>
      <c r="C1301" s="143">
        <v>9530000</v>
      </c>
      <c r="D1301" s="143">
        <v>9480000</v>
      </c>
      <c r="E1301" s="144">
        <v>41722</v>
      </c>
      <c r="F1301" s="145" t="s">
        <v>2567</v>
      </c>
    </row>
    <row r="1302" spans="1:6">
      <c r="A1302" s="143">
        <v>9570000</v>
      </c>
      <c r="B1302" s="143">
        <v>9550000</v>
      </c>
      <c r="C1302" s="143">
        <v>9570000</v>
      </c>
      <c r="D1302" s="143">
        <v>9550000</v>
      </c>
      <c r="E1302" s="144">
        <v>41719</v>
      </c>
      <c r="F1302" s="145" t="s">
        <v>2568</v>
      </c>
    </row>
    <row r="1303" spans="1:6">
      <c r="A1303" s="143">
        <v>9530000</v>
      </c>
      <c r="B1303" s="143">
        <v>9510000</v>
      </c>
      <c r="C1303" s="143">
        <v>9550000</v>
      </c>
      <c r="D1303" s="143">
        <v>9530000</v>
      </c>
      <c r="E1303" s="144">
        <v>41718</v>
      </c>
      <c r="F1303" s="145" t="s">
        <v>2569</v>
      </c>
    </row>
    <row r="1304" spans="1:6">
      <c r="A1304" s="143">
        <v>9520000</v>
      </c>
      <c r="B1304" s="143">
        <v>9500000</v>
      </c>
      <c r="C1304" s="143">
        <v>9543000</v>
      </c>
      <c r="D1304" s="143">
        <v>9500000</v>
      </c>
      <c r="E1304" s="144">
        <v>41717</v>
      </c>
      <c r="F1304" s="145" t="s">
        <v>2570</v>
      </c>
    </row>
    <row r="1305" spans="1:6">
      <c r="A1305" s="143">
        <v>9630000</v>
      </c>
      <c r="B1305" s="143">
        <v>9535000</v>
      </c>
      <c r="C1305" s="143">
        <v>9630000</v>
      </c>
      <c r="D1305" s="143">
        <v>9535000</v>
      </c>
      <c r="E1305" s="144">
        <v>41716</v>
      </c>
      <c r="F1305" s="145" t="s">
        <v>2571</v>
      </c>
    </row>
    <row r="1306" spans="1:6">
      <c r="A1306" s="143">
        <v>9810000</v>
      </c>
      <c r="B1306" s="143">
        <v>9650000</v>
      </c>
      <c r="C1306" s="143">
        <v>9820000</v>
      </c>
      <c r="D1306" s="143">
        <v>9660000</v>
      </c>
      <c r="E1306" s="144">
        <v>41715</v>
      </c>
      <c r="F1306" s="145" t="s">
        <v>2572</v>
      </c>
    </row>
    <row r="1307" spans="1:6">
      <c r="A1307" s="143">
        <v>9760000</v>
      </c>
      <c r="B1307" s="143">
        <v>9735000</v>
      </c>
      <c r="C1307" s="143">
        <v>9820000</v>
      </c>
      <c r="D1307" s="143">
        <v>9820000</v>
      </c>
      <c r="E1307" s="144">
        <v>41714</v>
      </c>
      <c r="F1307" s="145" t="s">
        <v>2573</v>
      </c>
    </row>
    <row r="1308" spans="1:6">
      <c r="A1308" s="143">
        <v>9880000</v>
      </c>
      <c r="B1308" s="143">
        <v>9760000</v>
      </c>
      <c r="C1308" s="143">
        <v>9885000</v>
      </c>
      <c r="D1308" s="143">
        <v>9775000</v>
      </c>
      <c r="E1308" s="144">
        <v>41713</v>
      </c>
      <c r="F1308" s="145" t="s">
        <v>2574</v>
      </c>
    </row>
    <row r="1309" spans="1:6">
      <c r="A1309" s="143">
        <v>9790000</v>
      </c>
      <c r="B1309" s="143">
        <v>9783000</v>
      </c>
      <c r="C1309" s="143">
        <v>9850000</v>
      </c>
      <c r="D1309" s="143">
        <v>9850000</v>
      </c>
      <c r="E1309" s="144">
        <v>41712</v>
      </c>
      <c r="F1309" s="145" t="s">
        <v>2575</v>
      </c>
    </row>
    <row r="1310" spans="1:6">
      <c r="A1310" s="143">
        <v>9770000</v>
      </c>
      <c r="B1310" s="143">
        <v>9760000</v>
      </c>
      <c r="C1310" s="143">
        <v>9810000</v>
      </c>
      <c r="D1310" s="143">
        <v>9805000</v>
      </c>
      <c r="E1310" s="144">
        <v>41711</v>
      </c>
      <c r="F1310" s="145" t="s">
        <v>2576</v>
      </c>
    </row>
    <row r="1311" spans="1:6">
      <c r="A1311" s="143">
        <v>9880000</v>
      </c>
      <c r="B1311" s="143">
        <v>9740000</v>
      </c>
      <c r="C1311" s="143">
        <v>9895000</v>
      </c>
      <c r="D1311" s="143">
        <v>9775000</v>
      </c>
      <c r="E1311" s="144">
        <v>41710</v>
      </c>
      <c r="F1311" s="145" t="s">
        <v>2577</v>
      </c>
    </row>
    <row r="1312" spans="1:6">
      <c r="A1312" s="143">
        <v>9800000</v>
      </c>
      <c r="B1312" s="143">
        <v>9730000</v>
      </c>
      <c r="C1312" s="143">
        <v>9890000</v>
      </c>
      <c r="D1312" s="143">
        <v>9787000</v>
      </c>
      <c r="E1312" s="144">
        <v>41709</v>
      </c>
      <c r="F1312" s="145" t="s">
        <v>2578</v>
      </c>
    </row>
    <row r="1313" spans="1:6">
      <c r="A1313" s="143">
        <v>9700000</v>
      </c>
      <c r="B1313" s="143">
        <v>9645000</v>
      </c>
      <c r="C1313" s="143">
        <v>9788000</v>
      </c>
      <c r="D1313" s="143">
        <v>9770000</v>
      </c>
      <c r="E1313" s="144">
        <v>41708</v>
      </c>
      <c r="F1313" s="145" t="s">
        <v>2579</v>
      </c>
    </row>
    <row r="1314" spans="1:6">
      <c r="A1314" s="143">
        <v>9560000</v>
      </c>
      <c r="B1314" s="143">
        <v>9520000</v>
      </c>
      <c r="C1314" s="143">
        <v>9732000</v>
      </c>
      <c r="D1314" s="143">
        <v>9710000</v>
      </c>
      <c r="E1314" s="144">
        <v>41707</v>
      </c>
      <c r="F1314" s="145" t="s">
        <v>2580</v>
      </c>
    </row>
    <row r="1315" spans="1:6">
      <c r="A1315" s="143">
        <v>9735000</v>
      </c>
      <c r="B1315" s="143">
        <v>9550000</v>
      </c>
      <c r="C1315" s="143">
        <v>9748000</v>
      </c>
      <c r="D1315" s="143">
        <v>9550000</v>
      </c>
      <c r="E1315" s="144">
        <v>41706</v>
      </c>
      <c r="F1315" s="145" t="s">
        <v>2581</v>
      </c>
    </row>
    <row r="1316" spans="1:6">
      <c r="A1316" s="143">
        <v>9810000</v>
      </c>
      <c r="B1316" s="143">
        <v>9755000</v>
      </c>
      <c r="C1316" s="143">
        <v>9825000</v>
      </c>
      <c r="D1316" s="143">
        <v>9762000</v>
      </c>
      <c r="E1316" s="144">
        <v>41705</v>
      </c>
      <c r="F1316" s="145" t="s">
        <v>2582</v>
      </c>
    </row>
    <row r="1317" spans="1:6">
      <c r="A1317" s="143">
        <v>9775000</v>
      </c>
      <c r="B1317" s="143">
        <v>9732000</v>
      </c>
      <c r="C1317" s="143">
        <v>9835000</v>
      </c>
      <c r="D1317" s="143">
        <v>9820000</v>
      </c>
      <c r="E1317" s="144">
        <v>41704</v>
      </c>
      <c r="F1317" s="145" t="s">
        <v>2583</v>
      </c>
    </row>
    <row r="1318" spans="1:6">
      <c r="A1318" s="143">
        <v>9760000</v>
      </c>
      <c r="B1318" s="143">
        <v>9730000</v>
      </c>
      <c r="C1318" s="143">
        <v>9832000</v>
      </c>
      <c r="D1318" s="143">
        <v>9800000</v>
      </c>
      <c r="E1318" s="144">
        <v>41703</v>
      </c>
      <c r="F1318" s="145" t="s">
        <v>2584</v>
      </c>
    </row>
    <row r="1319" spans="1:6">
      <c r="A1319" s="143">
        <v>9870000</v>
      </c>
      <c r="B1319" s="143">
        <v>9695000</v>
      </c>
      <c r="C1319" s="143">
        <v>9900000</v>
      </c>
      <c r="D1319" s="143">
        <v>9780000</v>
      </c>
      <c r="E1319" s="144">
        <v>41702</v>
      </c>
      <c r="F1319" s="145" t="s">
        <v>2585</v>
      </c>
    </row>
    <row r="1320" spans="1:6">
      <c r="A1320" s="143">
        <v>9786000</v>
      </c>
      <c r="B1320" s="143">
        <v>9786000</v>
      </c>
      <c r="C1320" s="143">
        <v>10075000</v>
      </c>
      <c r="D1320" s="143">
        <v>9970000</v>
      </c>
      <c r="E1320" s="144">
        <v>41701</v>
      </c>
      <c r="F1320" s="145" t="s">
        <v>2586</v>
      </c>
    </row>
    <row r="1321" spans="1:6">
      <c r="A1321" s="143">
        <v>9735000</v>
      </c>
      <c r="B1321" s="143">
        <v>9695000</v>
      </c>
      <c r="C1321" s="143">
        <v>9777000</v>
      </c>
      <c r="D1321" s="143">
        <v>9776000</v>
      </c>
      <c r="E1321" s="144">
        <v>41700</v>
      </c>
      <c r="F1321" s="145" t="s">
        <v>2587</v>
      </c>
    </row>
    <row r="1322" spans="1:6">
      <c r="A1322" s="143">
        <v>9655000</v>
      </c>
      <c r="B1322" s="143">
        <v>9643000</v>
      </c>
      <c r="C1322" s="143">
        <v>9765000</v>
      </c>
      <c r="D1322" s="143">
        <v>9745000</v>
      </c>
      <c r="E1322" s="144">
        <v>41699</v>
      </c>
      <c r="F1322" s="145" t="s">
        <v>2588</v>
      </c>
    </row>
    <row r="1323" spans="1:6">
      <c r="A1323" s="143">
        <v>9670000</v>
      </c>
      <c r="B1323" s="143">
        <v>9620000</v>
      </c>
      <c r="C1323" s="143">
        <v>9700000</v>
      </c>
      <c r="D1323" s="143">
        <v>9652000</v>
      </c>
      <c r="E1323" s="144">
        <v>41698</v>
      </c>
      <c r="F1323" s="145" t="s">
        <v>2589</v>
      </c>
    </row>
    <row r="1324" spans="1:6">
      <c r="A1324" s="143">
        <v>9650000</v>
      </c>
      <c r="B1324" s="143">
        <v>9590000</v>
      </c>
      <c r="C1324" s="143">
        <v>9680000</v>
      </c>
      <c r="D1324" s="143">
        <v>9650000</v>
      </c>
      <c r="E1324" s="144">
        <v>41697</v>
      </c>
      <c r="F1324" s="145" t="s">
        <v>2590</v>
      </c>
    </row>
    <row r="1325" spans="1:6">
      <c r="A1325" s="143">
        <v>9760000</v>
      </c>
      <c r="B1325" s="143">
        <v>9640000</v>
      </c>
      <c r="C1325" s="143">
        <v>9843000</v>
      </c>
      <c r="D1325" s="143">
        <v>9645000</v>
      </c>
      <c r="E1325" s="144">
        <v>41696</v>
      </c>
      <c r="F1325" s="145" t="s">
        <v>2591</v>
      </c>
    </row>
    <row r="1326" spans="1:6">
      <c r="A1326" s="143">
        <v>9660000</v>
      </c>
      <c r="B1326" s="143">
        <v>9660000</v>
      </c>
      <c r="C1326" s="143">
        <v>9917000</v>
      </c>
      <c r="D1326" s="143">
        <v>9770000</v>
      </c>
      <c r="E1326" s="144">
        <v>41695</v>
      </c>
      <c r="F1326" s="145" t="s">
        <v>2592</v>
      </c>
    </row>
    <row r="1327" spans="1:6">
      <c r="A1327" s="143">
        <v>9435000</v>
      </c>
      <c r="B1327" s="143">
        <v>9435000</v>
      </c>
      <c r="C1327" s="143">
        <v>9680000</v>
      </c>
      <c r="D1327" s="143">
        <v>9680000</v>
      </c>
      <c r="E1327" s="144">
        <v>41694</v>
      </c>
      <c r="F1327" s="145" t="s">
        <v>2593</v>
      </c>
    </row>
    <row r="1328" spans="1:6">
      <c r="A1328" s="143">
        <v>9410000</v>
      </c>
      <c r="B1328" s="143">
        <v>9410000</v>
      </c>
      <c r="C1328" s="143">
        <v>9443000</v>
      </c>
      <c r="D1328" s="143">
        <v>9438000</v>
      </c>
      <c r="E1328" s="144">
        <v>41693</v>
      </c>
      <c r="F1328" s="145" t="s">
        <v>2594</v>
      </c>
    </row>
    <row r="1329" spans="1:6">
      <c r="A1329" s="143">
        <v>9410000</v>
      </c>
      <c r="B1329" s="143">
        <v>9399000</v>
      </c>
      <c r="C1329" s="143">
        <v>9415000</v>
      </c>
      <c r="D1329" s="143">
        <v>9408000</v>
      </c>
      <c r="E1329" s="144">
        <v>41692</v>
      </c>
      <c r="F1329" s="145" t="s">
        <v>2595</v>
      </c>
    </row>
    <row r="1330" spans="1:6">
      <c r="A1330" s="143">
        <v>9405000</v>
      </c>
      <c r="B1330" s="143">
        <v>9395000</v>
      </c>
      <c r="C1330" s="143">
        <v>9428000</v>
      </c>
      <c r="D1330" s="143">
        <v>9420000</v>
      </c>
      <c r="E1330" s="144">
        <v>41691</v>
      </c>
      <c r="F1330" s="145" t="s">
        <v>2596</v>
      </c>
    </row>
    <row r="1331" spans="1:6">
      <c r="A1331" s="143">
        <v>9350000</v>
      </c>
      <c r="B1331" s="143">
        <v>9320000</v>
      </c>
      <c r="C1331" s="143">
        <v>9385000</v>
      </c>
      <c r="D1331" s="143">
        <v>9385000</v>
      </c>
      <c r="E1331" s="144">
        <v>41690</v>
      </c>
      <c r="F1331" s="145" t="s">
        <v>2597</v>
      </c>
    </row>
    <row r="1332" spans="1:6">
      <c r="A1332" s="143">
        <v>9335000</v>
      </c>
      <c r="B1332" s="143">
        <v>9326000</v>
      </c>
      <c r="C1332" s="143">
        <v>9402000</v>
      </c>
      <c r="D1332" s="143">
        <v>9340000</v>
      </c>
      <c r="E1332" s="144">
        <v>41689</v>
      </c>
      <c r="F1332" s="145" t="s">
        <v>2598</v>
      </c>
    </row>
    <row r="1333" spans="1:6">
      <c r="A1333" s="143">
        <v>9450000</v>
      </c>
      <c r="B1333" s="143">
        <v>9362000</v>
      </c>
      <c r="C1333" s="143">
        <v>9450000</v>
      </c>
      <c r="D1333" s="143">
        <v>9362000</v>
      </c>
      <c r="E1333" s="144">
        <v>41688</v>
      </c>
      <c r="F1333" s="145" t="s">
        <v>2599</v>
      </c>
    </row>
    <row r="1334" spans="1:6">
      <c r="A1334" s="143">
        <v>9390000</v>
      </c>
      <c r="B1334" s="143">
        <v>9350000</v>
      </c>
      <c r="C1334" s="143">
        <v>9490000</v>
      </c>
      <c r="D1334" s="143">
        <v>9490000</v>
      </c>
      <c r="E1334" s="144">
        <v>41687</v>
      </c>
      <c r="F1334" s="145" t="s">
        <v>2600</v>
      </c>
    </row>
    <row r="1335" spans="1:6">
      <c r="A1335" s="143">
        <v>9310000</v>
      </c>
      <c r="B1335" s="143">
        <v>9282000</v>
      </c>
      <c r="C1335" s="143">
        <v>9393000</v>
      </c>
      <c r="D1335" s="143">
        <v>9315000</v>
      </c>
      <c r="E1335" s="144">
        <v>41686</v>
      </c>
      <c r="F1335" s="145" t="s">
        <v>2601</v>
      </c>
    </row>
    <row r="1336" spans="1:6">
      <c r="A1336" s="143">
        <v>9235000</v>
      </c>
      <c r="B1336" s="143">
        <v>9235000</v>
      </c>
      <c r="C1336" s="143">
        <v>9400000</v>
      </c>
      <c r="D1336" s="143">
        <v>9315000</v>
      </c>
      <c r="E1336" s="144">
        <v>41685</v>
      </c>
      <c r="F1336" s="145" t="s">
        <v>2602</v>
      </c>
    </row>
    <row r="1337" spans="1:6">
      <c r="A1337" s="143">
        <v>9170000</v>
      </c>
      <c r="B1337" s="143">
        <v>9170000</v>
      </c>
      <c r="C1337" s="143">
        <v>9310000</v>
      </c>
      <c r="D1337" s="143">
        <v>9273000</v>
      </c>
      <c r="E1337" s="144">
        <v>41684</v>
      </c>
      <c r="F1337" s="145" t="s">
        <v>2603</v>
      </c>
    </row>
    <row r="1338" spans="1:6">
      <c r="A1338" s="143">
        <v>9100000</v>
      </c>
      <c r="B1338" s="143">
        <v>9036000</v>
      </c>
      <c r="C1338" s="143">
        <v>9145000</v>
      </c>
      <c r="D1338" s="143">
        <v>9145000</v>
      </c>
      <c r="E1338" s="144">
        <v>41683</v>
      </c>
      <c r="F1338" s="145" t="s">
        <v>2604</v>
      </c>
    </row>
    <row r="1339" spans="1:6">
      <c r="A1339" s="143">
        <v>8953000</v>
      </c>
      <c r="B1339" s="143">
        <v>8946000</v>
      </c>
      <c r="C1339" s="143">
        <v>9126000</v>
      </c>
      <c r="D1339" s="143">
        <v>9122000</v>
      </c>
      <c r="E1339" s="144">
        <v>41682</v>
      </c>
      <c r="F1339" s="145" t="s">
        <v>2605</v>
      </c>
    </row>
    <row r="1340" spans="1:6">
      <c r="A1340" s="143">
        <v>8900000</v>
      </c>
      <c r="B1340" s="143">
        <v>8897000</v>
      </c>
      <c r="C1340" s="143">
        <v>8968000</v>
      </c>
      <c r="D1340" s="143">
        <v>8968000</v>
      </c>
      <c r="E1340" s="144">
        <v>41681</v>
      </c>
      <c r="F1340" s="145" t="s">
        <v>2606</v>
      </c>
    </row>
    <row r="1341" spans="1:6">
      <c r="A1341" s="143">
        <v>8820000</v>
      </c>
      <c r="B1341" s="143">
        <v>8820000</v>
      </c>
      <c r="C1341" s="143">
        <v>8885000</v>
      </c>
      <c r="D1341" s="143">
        <v>8882000</v>
      </c>
      <c r="E1341" s="144">
        <v>41680</v>
      </c>
      <c r="F1341" s="145" t="s">
        <v>2607</v>
      </c>
    </row>
    <row r="1342" spans="1:6">
      <c r="A1342" s="143">
        <v>8825000</v>
      </c>
      <c r="B1342" s="143">
        <v>8801000</v>
      </c>
      <c r="C1342" s="143">
        <v>8833000</v>
      </c>
      <c r="D1342" s="143">
        <v>8806000</v>
      </c>
      <c r="E1342" s="144">
        <v>41679</v>
      </c>
      <c r="F1342" s="145" t="s">
        <v>2608</v>
      </c>
    </row>
    <row r="1343" spans="1:6">
      <c r="A1343" s="143">
        <v>8830000</v>
      </c>
      <c r="B1343" s="143">
        <v>8820000</v>
      </c>
      <c r="C1343" s="143">
        <v>8855000</v>
      </c>
      <c r="D1343" s="143">
        <v>8830000</v>
      </c>
      <c r="E1343" s="144">
        <v>41678</v>
      </c>
      <c r="F1343" s="145" t="s">
        <v>2609</v>
      </c>
    </row>
    <row r="1344" spans="1:6">
      <c r="A1344" s="143">
        <v>8795000</v>
      </c>
      <c r="B1344" s="143">
        <v>8790000</v>
      </c>
      <c r="C1344" s="143">
        <v>8827000</v>
      </c>
      <c r="D1344" s="143">
        <v>8827000</v>
      </c>
      <c r="E1344" s="144">
        <v>41677</v>
      </c>
      <c r="F1344" s="145" t="s">
        <v>2610</v>
      </c>
    </row>
    <row r="1345" spans="1:6">
      <c r="A1345" s="143">
        <v>8770000</v>
      </c>
      <c r="B1345" s="143">
        <v>8768000</v>
      </c>
      <c r="C1345" s="143">
        <v>8790000</v>
      </c>
      <c r="D1345" s="143">
        <v>8790000</v>
      </c>
      <c r="E1345" s="144">
        <v>41676</v>
      </c>
      <c r="F1345" s="145" t="s">
        <v>2611</v>
      </c>
    </row>
    <row r="1346" spans="1:6">
      <c r="A1346" s="143">
        <v>8750000</v>
      </c>
      <c r="B1346" s="143">
        <v>8748500</v>
      </c>
      <c r="C1346" s="143">
        <v>8794000</v>
      </c>
      <c r="D1346" s="143">
        <v>8771000</v>
      </c>
      <c r="E1346" s="144">
        <v>41675</v>
      </c>
      <c r="F1346" s="145" t="s">
        <v>2612</v>
      </c>
    </row>
    <row r="1347" spans="1:6">
      <c r="A1347" s="143">
        <v>8770000</v>
      </c>
      <c r="B1347" s="143">
        <v>8746000</v>
      </c>
      <c r="C1347" s="143">
        <v>8770000</v>
      </c>
      <c r="D1347" s="143">
        <v>8753000</v>
      </c>
      <c r="E1347" s="144">
        <v>41674</v>
      </c>
      <c r="F1347" s="145" t="s">
        <v>2613</v>
      </c>
    </row>
    <row r="1348" spans="1:6">
      <c r="A1348" s="143">
        <v>8740000</v>
      </c>
      <c r="B1348" s="143">
        <v>8719000</v>
      </c>
      <c r="C1348" s="143">
        <v>8767000</v>
      </c>
      <c r="D1348" s="143">
        <v>8762000</v>
      </c>
      <c r="E1348" s="144">
        <v>41673</v>
      </c>
      <c r="F1348" s="145" t="s">
        <v>2614</v>
      </c>
    </row>
    <row r="1349" spans="1:6">
      <c r="A1349" s="143">
        <v>8710000</v>
      </c>
      <c r="B1349" s="143">
        <v>8700000</v>
      </c>
      <c r="C1349" s="143">
        <v>8735000</v>
      </c>
      <c r="D1349" s="143">
        <v>8735000</v>
      </c>
      <c r="E1349" s="144">
        <v>41672</v>
      </c>
      <c r="F1349" s="145" t="s">
        <v>2615</v>
      </c>
    </row>
    <row r="1350" spans="1:6">
      <c r="A1350" s="143">
        <v>8680000</v>
      </c>
      <c r="B1350" s="143">
        <v>8675000</v>
      </c>
      <c r="C1350" s="143">
        <v>8705000</v>
      </c>
      <c r="D1350" s="143">
        <v>8703000</v>
      </c>
      <c r="E1350" s="144">
        <v>41671</v>
      </c>
      <c r="F1350" s="145" t="s">
        <v>2616</v>
      </c>
    </row>
    <row r="1351" spans="1:6">
      <c r="A1351" s="143">
        <v>8680000</v>
      </c>
      <c r="B1351" s="143">
        <v>8670000</v>
      </c>
      <c r="C1351" s="143">
        <v>8713000</v>
      </c>
      <c r="D1351" s="143">
        <v>8682000</v>
      </c>
      <c r="E1351" s="144">
        <v>41670</v>
      </c>
      <c r="F1351" s="145" t="s">
        <v>2617</v>
      </c>
    </row>
    <row r="1352" spans="1:6">
      <c r="A1352" s="143">
        <v>8753000</v>
      </c>
      <c r="B1352" s="143">
        <v>8675000</v>
      </c>
      <c r="C1352" s="143">
        <v>8755000</v>
      </c>
      <c r="D1352" s="143">
        <v>8685000</v>
      </c>
      <c r="E1352" s="144">
        <v>41669</v>
      </c>
      <c r="F1352" s="145" t="s">
        <v>2618</v>
      </c>
    </row>
    <row r="1353" spans="1:6">
      <c r="A1353" s="143">
        <v>8750000</v>
      </c>
      <c r="B1353" s="143">
        <v>8747000</v>
      </c>
      <c r="C1353" s="143">
        <v>8778000</v>
      </c>
      <c r="D1353" s="143">
        <v>8755000</v>
      </c>
      <c r="E1353" s="144">
        <v>41668</v>
      </c>
      <c r="F1353" s="145" t="s">
        <v>2619</v>
      </c>
    </row>
    <row r="1354" spans="1:6">
      <c r="A1354" s="143">
        <v>8755000</v>
      </c>
      <c r="B1354" s="143">
        <v>8738000</v>
      </c>
      <c r="C1354" s="143">
        <v>8762000</v>
      </c>
      <c r="D1354" s="143">
        <v>8745000</v>
      </c>
      <c r="E1354" s="144">
        <v>41667</v>
      </c>
      <c r="F1354" s="145" t="s">
        <v>2620</v>
      </c>
    </row>
    <row r="1355" spans="1:6">
      <c r="A1355" s="143">
        <v>8765000</v>
      </c>
      <c r="B1355" s="143">
        <v>8745000</v>
      </c>
      <c r="C1355" s="143">
        <v>8790000</v>
      </c>
      <c r="D1355" s="143">
        <v>8746000</v>
      </c>
      <c r="E1355" s="144">
        <v>41666</v>
      </c>
      <c r="F1355" s="145" t="s">
        <v>2621</v>
      </c>
    </row>
    <row r="1356" spans="1:6">
      <c r="A1356" s="143">
        <v>8788000</v>
      </c>
      <c r="B1356" s="143">
        <v>8756000</v>
      </c>
      <c r="C1356" s="143">
        <v>8793000</v>
      </c>
      <c r="D1356" s="143">
        <v>8763000</v>
      </c>
      <c r="E1356" s="144">
        <v>41665</v>
      </c>
      <c r="F1356" s="145" t="s">
        <v>2622</v>
      </c>
    </row>
    <row r="1357" spans="1:6">
      <c r="A1357" s="143">
        <v>8750000</v>
      </c>
      <c r="B1357" s="143">
        <v>8750000</v>
      </c>
      <c r="C1357" s="143">
        <v>8810000</v>
      </c>
      <c r="D1357" s="143">
        <v>8785000</v>
      </c>
      <c r="E1357" s="144">
        <v>41664</v>
      </c>
      <c r="F1357" s="145" t="s">
        <v>2623</v>
      </c>
    </row>
    <row r="1358" spans="1:6">
      <c r="A1358" s="143">
        <v>8625000</v>
      </c>
      <c r="B1358" s="143">
        <v>8600000</v>
      </c>
      <c r="C1358" s="143">
        <v>8680000</v>
      </c>
      <c r="D1358" s="143">
        <v>8680000</v>
      </c>
      <c r="E1358" s="144">
        <v>41662</v>
      </c>
      <c r="F1358" s="145" t="s">
        <v>2624</v>
      </c>
    </row>
    <row r="1359" spans="1:6">
      <c r="A1359" s="143">
        <v>8625000</v>
      </c>
      <c r="B1359" s="143">
        <v>8610000</v>
      </c>
      <c r="C1359" s="143">
        <v>8690000</v>
      </c>
      <c r="D1359" s="143">
        <v>8640000</v>
      </c>
      <c r="E1359" s="144">
        <v>41661</v>
      </c>
      <c r="F1359" s="145" t="s">
        <v>2625</v>
      </c>
    </row>
    <row r="1360" spans="1:6">
      <c r="A1360" s="143">
        <v>8560000</v>
      </c>
      <c r="B1360" s="143">
        <v>8560000</v>
      </c>
      <c r="C1360" s="143">
        <v>8620000</v>
      </c>
      <c r="D1360" s="143">
        <v>8590000</v>
      </c>
      <c r="E1360" s="144">
        <v>41660</v>
      </c>
      <c r="F1360" s="145" t="s">
        <v>2626</v>
      </c>
    </row>
    <row r="1361" spans="1:6">
      <c r="A1361" s="143">
        <v>8540000</v>
      </c>
      <c r="B1361" s="143">
        <v>8500000</v>
      </c>
      <c r="C1361" s="143">
        <v>8570000</v>
      </c>
      <c r="D1361" s="143">
        <v>8500000</v>
      </c>
      <c r="E1361" s="144">
        <v>41659</v>
      </c>
      <c r="F1361" s="145" t="s">
        <v>2627</v>
      </c>
    </row>
    <row r="1362" spans="1:6">
      <c r="A1362" s="143">
        <v>8640000</v>
      </c>
      <c r="B1362" s="143">
        <v>8560000</v>
      </c>
      <c r="C1362" s="143">
        <v>8640000</v>
      </c>
      <c r="D1362" s="143">
        <v>8560000</v>
      </c>
      <c r="E1362" s="144">
        <v>41658</v>
      </c>
      <c r="F1362" s="145" t="s">
        <v>2628</v>
      </c>
    </row>
    <row r="1363" spans="1:6">
      <c r="A1363" s="143">
        <v>8720000</v>
      </c>
      <c r="B1363" s="143">
        <v>8620000</v>
      </c>
      <c r="C1363" s="143">
        <v>8720000</v>
      </c>
      <c r="D1363" s="143">
        <v>8620000</v>
      </c>
      <c r="E1363" s="144">
        <v>41657</v>
      </c>
      <c r="F1363" s="145" t="s">
        <v>2629</v>
      </c>
    </row>
    <row r="1364" spans="1:6">
      <c r="A1364" s="143">
        <v>8705000</v>
      </c>
      <c r="B1364" s="143">
        <v>8675000</v>
      </c>
      <c r="C1364" s="143">
        <v>8707000</v>
      </c>
      <c r="D1364" s="143">
        <v>8680000</v>
      </c>
      <c r="E1364" s="144">
        <v>41655</v>
      </c>
      <c r="F1364" s="145" t="s">
        <v>2630</v>
      </c>
    </row>
    <row r="1365" spans="1:6">
      <c r="A1365" s="143">
        <v>8695000</v>
      </c>
      <c r="B1365" s="143">
        <v>8685000</v>
      </c>
      <c r="C1365" s="143">
        <v>8710000</v>
      </c>
      <c r="D1365" s="143">
        <v>8710000</v>
      </c>
      <c r="E1365" s="144">
        <v>41654</v>
      </c>
      <c r="F1365" s="145" t="s">
        <v>2631</v>
      </c>
    </row>
    <row r="1366" spans="1:6">
      <c r="A1366" s="143">
        <v>8740000</v>
      </c>
      <c r="B1366" s="143">
        <v>8710000</v>
      </c>
      <c r="C1366" s="143">
        <v>8770000</v>
      </c>
      <c r="D1366" s="143">
        <v>8710000</v>
      </c>
      <c r="E1366" s="144">
        <v>41653</v>
      </c>
      <c r="F1366" s="145" t="s">
        <v>2632</v>
      </c>
    </row>
    <row r="1367" spans="1:6">
      <c r="A1367" s="143">
        <v>8725000</v>
      </c>
      <c r="B1367" s="143">
        <v>8670000</v>
      </c>
      <c r="C1367" s="143">
        <v>8730000</v>
      </c>
      <c r="D1367" s="143">
        <v>8730000</v>
      </c>
      <c r="E1367" s="144">
        <v>41652</v>
      </c>
      <c r="F1367" s="145" t="s">
        <v>2633</v>
      </c>
    </row>
    <row r="1368" spans="1:6">
      <c r="A1368" s="143">
        <v>8810000</v>
      </c>
      <c r="B1368" s="143">
        <v>8770000</v>
      </c>
      <c r="C1368" s="143">
        <v>8825000</v>
      </c>
      <c r="D1368" s="143">
        <v>8770000</v>
      </c>
      <c r="E1368" s="144">
        <v>41651</v>
      </c>
      <c r="F1368" s="145" t="s">
        <v>2634</v>
      </c>
    </row>
    <row r="1369" spans="1:6">
      <c r="A1369" s="143">
        <v>8790000</v>
      </c>
      <c r="B1369" s="143">
        <v>8790000</v>
      </c>
      <c r="C1369" s="143">
        <v>8830000</v>
      </c>
      <c r="D1369" s="143">
        <v>8812000</v>
      </c>
      <c r="E1369" s="144">
        <v>41650</v>
      </c>
      <c r="F1369" s="145" t="s">
        <v>2635</v>
      </c>
    </row>
    <row r="1370" spans="1:6">
      <c r="A1370" s="143">
        <v>8750000</v>
      </c>
      <c r="B1370" s="143">
        <v>8730000</v>
      </c>
      <c r="C1370" s="143">
        <v>8755000</v>
      </c>
      <c r="D1370" s="143">
        <v>8740000</v>
      </c>
      <c r="E1370" s="144">
        <v>41648</v>
      </c>
      <c r="F1370" s="145" t="s">
        <v>2636</v>
      </c>
    </row>
    <row r="1371" spans="1:6">
      <c r="A1371" s="143">
        <v>8760000</v>
      </c>
      <c r="B1371" s="143">
        <v>8740000</v>
      </c>
      <c r="C1371" s="143">
        <v>8770000</v>
      </c>
      <c r="D1371" s="143">
        <v>8750000</v>
      </c>
      <c r="E1371" s="144">
        <v>41647</v>
      </c>
      <c r="F1371" s="145" t="s">
        <v>2637</v>
      </c>
    </row>
    <row r="1372" spans="1:6">
      <c r="A1372" s="143">
        <v>8790000</v>
      </c>
      <c r="B1372" s="143">
        <v>8770000</v>
      </c>
      <c r="C1372" s="143">
        <v>8805000</v>
      </c>
      <c r="D1372" s="143">
        <v>8770000</v>
      </c>
      <c r="E1372" s="144">
        <v>41646</v>
      </c>
      <c r="F1372" s="145" t="s">
        <v>2638</v>
      </c>
    </row>
    <row r="1373" spans="1:6">
      <c r="A1373" s="143">
        <v>8770000</v>
      </c>
      <c r="B1373" s="143">
        <v>8770000</v>
      </c>
      <c r="C1373" s="143">
        <v>8820000</v>
      </c>
      <c r="D1373" s="143">
        <v>8790000</v>
      </c>
      <c r="E1373" s="144">
        <v>41645</v>
      </c>
      <c r="F1373" s="145" t="s">
        <v>2639</v>
      </c>
    </row>
    <row r="1374" spans="1:6">
      <c r="A1374" s="143">
        <v>8745000</v>
      </c>
      <c r="B1374" s="143">
        <v>8735000</v>
      </c>
      <c r="C1374" s="143">
        <v>8780000</v>
      </c>
      <c r="D1374" s="143">
        <v>8760000</v>
      </c>
      <c r="E1374" s="144">
        <v>41644</v>
      </c>
      <c r="F1374" s="145" t="s">
        <v>2640</v>
      </c>
    </row>
    <row r="1375" spans="1:6">
      <c r="A1375" s="143">
        <v>8810000</v>
      </c>
      <c r="B1375" s="143">
        <v>8730000</v>
      </c>
      <c r="C1375" s="143">
        <v>8810000</v>
      </c>
      <c r="D1375" s="143">
        <v>8750000</v>
      </c>
      <c r="E1375" s="144">
        <v>41643</v>
      </c>
      <c r="F1375" s="145" t="s">
        <v>2641</v>
      </c>
    </row>
    <row r="1376" spans="1:6">
      <c r="A1376" s="143">
        <v>8695000</v>
      </c>
      <c r="B1376" s="143">
        <v>8695000</v>
      </c>
      <c r="C1376" s="143">
        <v>8722000</v>
      </c>
      <c r="D1376" s="143">
        <v>8720000</v>
      </c>
      <c r="E1376" s="144">
        <v>41641</v>
      </c>
      <c r="F1376" s="145" t="s">
        <v>2642</v>
      </c>
    </row>
    <row r="1377" spans="1:6">
      <c r="A1377" s="143">
        <v>8675000</v>
      </c>
      <c r="B1377" s="143">
        <v>8635000</v>
      </c>
      <c r="C1377" s="143">
        <v>8675000</v>
      </c>
      <c r="D1377" s="143">
        <v>8660000</v>
      </c>
      <c r="E1377" s="144">
        <v>41640</v>
      </c>
      <c r="F1377" s="145" t="s">
        <v>2643</v>
      </c>
    </row>
    <row r="1378" spans="1:6">
      <c r="A1378" s="143">
        <v>8655000</v>
      </c>
      <c r="B1378" s="143">
        <v>8610000</v>
      </c>
      <c r="C1378" s="143">
        <v>8710000</v>
      </c>
      <c r="D1378" s="143">
        <v>8685000</v>
      </c>
      <c r="E1378" s="144">
        <v>41639</v>
      </c>
      <c r="F1378" s="145" t="s">
        <v>2644</v>
      </c>
    </row>
    <row r="1379" spans="1:6">
      <c r="A1379" s="143">
        <v>8780000</v>
      </c>
      <c r="B1379" s="143">
        <v>8720000</v>
      </c>
      <c r="C1379" s="143">
        <v>8788000</v>
      </c>
      <c r="D1379" s="143">
        <v>8725000</v>
      </c>
      <c r="E1379" s="144">
        <v>41638</v>
      </c>
      <c r="F1379" s="145" t="s">
        <v>2645</v>
      </c>
    </row>
    <row r="1380" spans="1:6">
      <c r="A1380" s="143">
        <v>8700000</v>
      </c>
      <c r="B1380" s="143">
        <v>8700000</v>
      </c>
      <c r="C1380" s="143">
        <v>8830000</v>
      </c>
      <c r="D1380" s="143">
        <v>8825000</v>
      </c>
      <c r="E1380" s="144">
        <v>41637</v>
      </c>
      <c r="F1380" s="145" t="s">
        <v>2646</v>
      </c>
    </row>
    <row r="1381" spans="1:6">
      <c r="A1381" s="143">
        <v>8680000</v>
      </c>
      <c r="B1381" s="143">
        <v>8660000</v>
      </c>
      <c r="C1381" s="143">
        <v>8750000</v>
      </c>
      <c r="D1381" s="143">
        <v>8725000</v>
      </c>
      <c r="E1381" s="144">
        <v>41636</v>
      </c>
      <c r="F1381" s="145" t="s">
        <v>2647</v>
      </c>
    </row>
    <row r="1382" spans="1:6">
      <c r="A1382" s="143">
        <v>8580000</v>
      </c>
      <c r="B1382" s="143">
        <v>8580000</v>
      </c>
      <c r="C1382" s="143">
        <v>8670000</v>
      </c>
      <c r="D1382" s="143">
        <v>8660000</v>
      </c>
      <c r="E1382" s="144">
        <v>41634</v>
      </c>
      <c r="F1382" s="145" t="s">
        <v>2648</v>
      </c>
    </row>
    <row r="1383" spans="1:6">
      <c r="A1383" s="143">
        <v>8560000</v>
      </c>
      <c r="B1383" s="143">
        <v>8555000</v>
      </c>
      <c r="C1383" s="143">
        <v>8580000</v>
      </c>
      <c r="D1383" s="143">
        <v>8575000</v>
      </c>
      <c r="E1383" s="144">
        <v>41633</v>
      </c>
      <c r="F1383" s="145" t="s">
        <v>2649</v>
      </c>
    </row>
    <row r="1384" spans="1:6">
      <c r="A1384" s="143">
        <v>8530000</v>
      </c>
      <c r="B1384" s="143">
        <v>8520000</v>
      </c>
      <c r="C1384" s="143">
        <v>8580000</v>
      </c>
      <c r="D1384" s="143">
        <v>8577000</v>
      </c>
      <c r="E1384" s="144">
        <v>41632</v>
      </c>
      <c r="F1384" s="145" t="s">
        <v>2650</v>
      </c>
    </row>
    <row r="1385" spans="1:6">
      <c r="A1385" s="143">
        <v>8570000</v>
      </c>
      <c r="B1385" s="143">
        <v>8535000</v>
      </c>
      <c r="C1385" s="143">
        <v>8570000</v>
      </c>
      <c r="D1385" s="143">
        <v>8555000</v>
      </c>
      <c r="E1385" s="144">
        <v>41631</v>
      </c>
      <c r="F1385" s="145" t="s">
        <v>2651</v>
      </c>
    </row>
    <row r="1386" spans="1:6">
      <c r="A1386" s="143">
        <v>8520000</v>
      </c>
      <c r="B1386" s="143">
        <v>8520000</v>
      </c>
      <c r="C1386" s="143">
        <v>8580000</v>
      </c>
      <c r="D1386" s="143">
        <v>8575000</v>
      </c>
      <c r="E1386" s="144">
        <v>41630</v>
      </c>
      <c r="F1386" s="145" t="s">
        <v>2652</v>
      </c>
    </row>
    <row r="1387" spans="1:6">
      <c r="A1387" s="143">
        <v>8545000</v>
      </c>
      <c r="B1387" s="143">
        <v>8490000</v>
      </c>
      <c r="C1387" s="143">
        <v>8545000</v>
      </c>
      <c r="D1387" s="143">
        <v>8510000</v>
      </c>
      <c r="E1387" s="144">
        <v>41629</v>
      </c>
      <c r="F1387" s="145" t="s">
        <v>2653</v>
      </c>
    </row>
    <row r="1388" spans="1:6">
      <c r="A1388" s="143">
        <v>8670000</v>
      </c>
      <c r="B1388" s="143">
        <v>8580000</v>
      </c>
      <c r="C1388" s="143">
        <v>8670000</v>
      </c>
      <c r="D1388" s="143">
        <v>8580000</v>
      </c>
      <c r="E1388" s="144">
        <v>41627</v>
      </c>
      <c r="F1388" s="145" t="s">
        <v>2654</v>
      </c>
    </row>
    <row r="1389" spans="1:6">
      <c r="A1389" s="143">
        <v>8720000</v>
      </c>
      <c r="B1389" s="143">
        <v>8710000</v>
      </c>
      <c r="C1389" s="143">
        <v>8750000</v>
      </c>
      <c r="D1389" s="143">
        <v>8740000</v>
      </c>
      <c r="E1389" s="144">
        <v>41626</v>
      </c>
      <c r="F1389" s="145" t="s">
        <v>2655</v>
      </c>
    </row>
    <row r="1390" spans="1:6">
      <c r="A1390" s="143">
        <v>8720000</v>
      </c>
      <c r="B1390" s="143">
        <v>8700000</v>
      </c>
      <c r="C1390" s="143">
        <v>8740000</v>
      </c>
      <c r="D1390" s="143">
        <v>8705000</v>
      </c>
      <c r="E1390" s="144">
        <v>41625</v>
      </c>
      <c r="F1390" s="145" t="s">
        <v>2656</v>
      </c>
    </row>
    <row r="1391" spans="1:6">
      <c r="A1391" s="143">
        <v>8740000</v>
      </c>
      <c r="B1391" s="143">
        <v>8690000</v>
      </c>
      <c r="C1391" s="143">
        <v>8750000</v>
      </c>
      <c r="D1391" s="143">
        <v>8740000</v>
      </c>
      <c r="E1391" s="144">
        <v>41624</v>
      </c>
      <c r="F1391" s="145" t="s">
        <v>2657</v>
      </c>
    </row>
    <row r="1392" spans="1:6">
      <c r="A1392" s="143">
        <v>8815000</v>
      </c>
      <c r="B1392" s="143">
        <v>8730000</v>
      </c>
      <c r="C1392" s="143">
        <v>8815000</v>
      </c>
      <c r="D1392" s="143">
        <v>8760000</v>
      </c>
      <c r="E1392" s="144">
        <v>41623</v>
      </c>
      <c r="F1392" s="145" t="s">
        <v>2658</v>
      </c>
    </row>
    <row r="1393" spans="1:6">
      <c r="A1393" s="143">
        <v>8730000</v>
      </c>
      <c r="B1393" s="143">
        <v>8710000</v>
      </c>
      <c r="C1393" s="143">
        <v>8810000</v>
      </c>
      <c r="D1393" s="143">
        <v>8800000</v>
      </c>
      <c r="E1393" s="144">
        <v>41622</v>
      </c>
      <c r="F1393" s="145" t="s">
        <v>2659</v>
      </c>
    </row>
    <row r="1394" spans="1:6">
      <c r="A1394" s="143">
        <v>8770000</v>
      </c>
      <c r="B1394" s="143">
        <v>8630000</v>
      </c>
      <c r="C1394" s="143">
        <v>8775000</v>
      </c>
      <c r="D1394" s="143">
        <v>8640000</v>
      </c>
      <c r="E1394" s="144">
        <v>41620</v>
      </c>
      <c r="F1394" s="145" t="s">
        <v>2660</v>
      </c>
    </row>
    <row r="1395" spans="1:6">
      <c r="A1395" s="143">
        <v>8790000</v>
      </c>
      <c r="B1395" s="143">
        <v>8760000</v>
      </c>
      <c r="C1395" s="143">
        <v>8840000</v>
      </c>
      <c r="D1395" s="143">
        <v>8800000</v>
      </c>
      <c r="E1395" s="144">
        <v>41619</v>
      </c>
      <c r="F1395" s="145" t="s">
        <v>2661</v>
      </c>
    </row>
    <row r="1396" spans="1:6">
      <c r="A1396" s="143">
        <v>8710000</v>
      </c>
      <c r="B1396" s="143">
        <v>8700000</v>
      </c>
      <c r="C1396" s="143">
        <v>8840000</v>
      </c>
      <c r="D1396" s="143">
        <v>8800000</v>
      </c>
      <c r="E1396" s="144">
        <v>41618</v>
      </c>
      <c r="F1396" s="145" t="s">
        <v>2662</v>
      </c>
    </row>
    <row r="1397" spans="1:6">
      <c r="A1397" s="143">
        <v>8660000</v>
      </c>
      <c r="B1397" s="143">
        <v>8635000</v>
      </c>
      <c r="C1397" s="143">
        <v>8660000</v>
      </c>
      <c r="D1397" s="143">
        <v>8660000</v>
      </c>
      <c r="E1397" s="144">
        <v>41617</v>
      </c>
      <c r="F1397" s="145" t="s">
        <v>2663</v>
      </c>
    </row>
    <row r="1398" spans="1:6">
      <c r="A1398" s="143">
        <v>8615000</v>
      </c>
      <c r="B1398" s="143">
        <v>8615000</v>
      </c>
      <c r="C1398" s="143">
        <v>8660000</v>
      </c>
      <c r="D1398" s="143">
        <v>8650000</v>
      </c>
      <c r="E1398" s="144">
        <v>41616</v>
      </c>
      <c r="F1398" s="145" t="s">
        <v>2664</v>
      </c>
    </row>
    <row r="1399" spans="1:6">
      <c r="A1399" s="143">
        <v>8600000</v>
      </c>
      <c r="B1399" s="143">
        <v>8590000</v>
      </c>
      <c r="C1399" s="143">
        <v>8640000</v>
      </c>
      <c r="D1399" s="143">
        <v>8635000</v>
      </c>
      <c r="E1399" s="144">
        <v>41615</v>
      </c>
      <c r="F1399" s="145" t="s">
        <v>2665</v>
      </c>
    </row>
    <row r="1400" spans="1:6">
      <c r="A1400" s="143">
        <v>8690000</v>
      </c>
      <c r="B1400" s="143">
        <v>8550000</v>
      </c>
      <c r="C1400" s="143">
        <v>8690000</v>
      </c>
      <c r="D1400" s="143">
        <v>8550000</v>
      </c>
      <c r="E1400" s="144">
        <v>41613</v>
      </c>
      <c r="F1400" s="145" t="s">
        <v>2666</v>
      </c>
    </row>
    <row r="1401" spans="1:6">
      <c r="A1401" s="143">
        <v>8560000</v>
      </c>
      <c r="B1401" s="143">
        <v>8535000</v>
      </c>
      <c r="C1401" s="143">
        <v>8650000</v>
      </c>
      <c r="D1401" s="143">
        <v>8640000</v>
      </c>
      <c r="E1401" s="144">
        <v>41612</v>
      </c>
      <c r="F1401" s="145" t="s">
        <v>2667</v>
      </c>
    </row>
    <row r="1402" spans="1:6">
      <c r="A1402" s="143">
        <v>8550000</v>
      </c>
      <c r="B1402" s="143">
        <v>8490000</v>
      </c>
      <c r="C1402" s="143">
        <v>8580000</v>
      </c>
      <c r="D1402" s="143">
        <v>8580000</v>
      </c>
      <c r="E1402" s="144">
        <v>41611</v>
      </c>
      <c r="F1402" s="145" t="s">
        <v>2668</v>
      </c>
    </row>
    <row r="1403" spans="1:6">
      <c r="A1403" s="143">
        <v>8770000</v>
      </c>
      <c r="B1403" s="143">
        <v>8660000</v>
      </c>
      <c r="C1403" s="143">
        <v>8770000</v>
      </c>
      <c r="D1403" s="143">
        <v>8670000</v>
      </c>
      <c r="E1403" s="144">
        <v>41610</v>
      </c>
      <c r="F1403" s="145" t="s">
        <v>2669</v>
      </c>
    </row>
    <row r="1404" spans="1:6">
      <c r="A1404" s="143">
        <v>8740000</v>
      </c>
      <c r="B1404" s="143">
        <v>8705000</v>
      </c>
      <c r="C1404" s="143">
        <v>8800000</v>
      </c>
      <c r="D1404" s="143">
        <v>8800000</v>
      </c>
      <c r="E1404" s="144">
        <v>41609</v>
      </c>
      <c r="F1404" s="145" t="s">
        <v>2670</v>
      </c>
    </row>
    <row r="1405" spans="1:6">
      <c r="A1405" s="143">
        <v>8650000</v>
      </c>
      <c r="B1405" s="143">
        <v>8650000</v>
      </c>
      <c r="C1405" s="143">
        <v>8710000</v>
      </c>
      <c r="D1405" s="143">
        <v>8710000</v>
      </c>
      <c r="E1405" s="144">
        <v>41608</v>
      </c>
      <c r="F1405" s="145" t="s">
        <v>2671</v>
      </c>
    </row>
    <row r="1406" spans="1:6">
      <c r="A1406" s="143">
        <v>8630000</v>
      </c>
      <c r="B1406" s="143">
        <v>8550000</v>
      </c>
      <c r="C1406" s="143">
        <v>8685000</v>
      </c>
      <c r="D1406" s="143">
        <v>8590000</v>
      </c>
      <c r="E1406" s="144">
        <v>41606</v>
      </c>
      <c r="F1406" s="145" t="s">
        <v>2672</v>
      </c>
    </row>
    <row r="1407" spans="1:6">
      <c r="A1407" s="143">
        <v>8590000</v>
      </c>
      <c r="B1407" s="143">
        <v>8590000</v>
      </c>
      <c r="C1407" s="143">
        <v>8770000</v>
      </c>
      <c r="D1407" s="143">
        <v>8680000</v>
      </c>
      <c r="E1407" s="144">
        <v>41605</v>
      </c>
      <c r="F1407" s="145" t="s">
        <v>2673</v>
      </c>
    </row>
    <row r="1408" spans="1:6">
      <c r="A1408" s="143">
        <v>8580000</v>
      </c>
      <c r="B1408" s="143">
        <v>8570000</v>
      </c>
      <c r="C1408" s="143">
        <v>8700000</v>
      </c>
      <c r="D1408" s="143">
        <v>8590000</v>
      </c>
      <c r="E1408" s="144">
        <v>41604</v>
      </c>
      <c r="F1408" s="145" t="s">
        <v>2674</v>
      </c>
    </row>
    <row r="1409" spans="1:6">
      <c r="A1409" s="143">
        <v>8200000</v>
      </c>
      <c r="B1409" s="143">
        <v>8200000</v>
      </c>
      <c r="C1409" s="143">
        <v>8460000</v>
      </c>
      <c r="D1409" s="143">
        <v>8430000</v>
      </c>
      <c r="E1409" s="144">
        <v>41603</v>
      </c>
      <c r="F1409" s="145" t="s">
        <v>2675</v>
      </c>
    </row>
    <row r="1410" spans="1:6">
      <c r="A1410" s="143">
        <v>8510000</v>
      </c>
      <c r="B1410" s="143">
        <v>8280000</v>
      </c>
      <c r="C1410" s="143">
        <v>8560000</v>
      </c>
      <c r="D1410" s="143">
        <v>8280000</v>
      </c>
      <c r="E1410" s="144">
        <v>41602</v>
      </c>
      <c r="F1410" s="145" t="s">
        <v>2676</v>
      </c>
    </row>
    <row r="1411" spans="1:6">
      <c r="A1411" s="143">
        <v>8890000</v>
      </c>
      <c r="B1411" s="143">
        <v>8790000</v>
      </c>
      <c r="C1411" s="143">
        <v>8920000</v>
      </c>
      <c r="D1411" s="143">
        <v>8850000</v>
      </c>
      <c r="E1411" s="144">
        <v>41601</v>
      </c>
      <c r="F1411" s="145" t="s">
        <v>2677</v>
      </c>
    </row>
    <row r="1412" spans="1:6">
      <c r="A1412" s="143">
        <v>9050000</v>
      </c>
      <c r="B1412" s="143">
        <v>8970000</v>
      </c>
      <c r="C1412" s="143">
        <v>9050000</v>
      </c>
      <c r="D1412" s="143">
        <v>8990000</v>
      </c>
      <c r="E1412" s="144">
        <v>41599</v>
      </c>
      <c r="F1412" s="145" t="s">
        <v>2678</v>
      </c>
    </row>
    <row r="1413" spans="1:6">
      <c r="A1413" s="143">
        <v>9190000</v>
      </c>
      <c r="B1413" s="143">
        <v>9080000</v>
      </c>
      <c r="C1413" s="143">
        <v>9200000</v>
      </c>
      <c r="D1413" s="143">
        <v>9110000</v>
      </c>
      <c r="E1413" s="144">
        <v>41598</v>
      </c>
      <c r="F1413" s="145" t="s">
        <v>2679</v>
      </c>
    </row>
    <row r="1414" spans="1:6">
      <c r="A1414" s="143">
        <v>9145000</v>
      </c>
      <c r="B1414" s="143">
        <v>9065000</v>
      </c>
      <c r="C1414" s="143">
        <v>9170000</v>
      </c>
      <c r="D1414" s="143">
        <v>9170000</v>
      </c>
      <c r="E1414" s="144">
        <v>41597</v>
      </c>
      <c r="F1414" s="145" t="s">
        <v>2680</v>
      </c>
    </row>
    <row r="1415" spans="1:6">
      <c r="A1415" s="143">
        <v>9240000</v>
      </c>
      <c r="B1415" s="143">
        <v>9135000</v>
      </c>
      <c r="C1415" s="143">
        <v>9240000</v>
      </c>
      <c r="D1415" s="143">
        <v>9160000</v>
      </c>
      <c r="E1415" s="144">
        <v>41596</v>
      </c>
      <c r="F1415" s="145" t="s">
        <v>2681</v>
      </c>
    </row>
    <row r="1416" spans="1:6">
      <c r="A1416" s="143">
        <v>9270000</v>
      </c>
      <c r="B1416" s="143">
        <v>9240000</v>
      </c>
      <c r="C1416" s="143">
        <v>9280000</v>
      </c>
      <c r="D1416" s="143">
        <v>9240000</v>
      </c>
      <c r="E1416" s="144">
        <v>41595</v>
      </c>
      <c r="F1416" s="145" t="s">
        <v>2682</v>
      </c>
    </row>
    <row r="1417" spans="1:6">
      <c r="A1417" s="143">
        <v>9270000</v>
      </c>
      <c r="B1417" s="143">
        <v>9270000</v>
      </c>
      <c r="C1417" s="143">
        <v>9310000</v>
      </c>
      <c r="D1417" s="143">
        <v>9280000</v>
      </c>
      <c r="E1417" s="144">
        <v>41594</v>
      </c>
      <c r="F1417" s="145" t="s">
        <v>2683</v>
      </c>
    </row>
    <row r="1418" spans="1:6">
      <c r="A1418" s="143">
        <v>9290000</v>
      </c>
      <c r="B1418" s="143">
        <v>9290000</v>
      </c>
      <c r="C1418" s="143">
        <v>9290000</v>
      </c>
      <c r="D1418" s="143">
        <v>9290000</v>
      </c>
      <c r="E1418" s="144">
        <v>41592</v>
      </c>
      <c r="F1418" s="145" t="s">
        <v>2684</v>
      </c>
    </row>
    <row r="1419" spans="1:6">
      <c r="A1419" s="143">
        <v>9240000</v>
      </c>
      <c r="B1419" s="143">
        <v>9240000</v>
      </c>
      <c r="C1419" s="143">
        <v>9270000</v>
      </c>
      <c r="D1419" s="143">
        <v>9240000</v>
      </c>
      <c r="E1419" s="144">
        <v>41590</v>
      </c>
      <c r="F1419" s="145" t="s">
        <v>2685</v>
      </c>
    </row>
    <row r="1420" spans="1:6">
      <c r="A1420" s="143">
        <v>9290000</v>
      </c>
      <c r="B1420" s="143">
        <v>9260000</v>
      </c>
      <c r="C1420" s="143">
        <v>9300000</v>
      </c>
      <c r="D1420" s="143">
        <v>9260000</v>
      </c>
      <c r="E1420" s="144">
        <v>41589</v>
      </c>
      <c r="F1420" s="145" t="s">
        <v>2686</v>
      </c>
    </row>
    <row r="1421" spans="1:6">
      <c r="A1421" s="143">
        <v>9260000</v>
      </c>
      <c r="B1421" s="143">
        <v>9240000</v>
      </c>
      <c r="C1421" s="143">
        <v>9320000</v>
      </c>
      <c r="D1421" s="143">
        <v>9310000</v>
      </c>
      <c r="E1421" s="144">
        <v>41588</v>
      </c>
      <c r="F1421" s="145" t="s">
        <v>2687</v>
      </c>
    </row>
    <row r="1422" spans="1:6">
      <c r="A1422" s="143">
        <v>9240000</v>
      </c>
      <c r="B1422" s="143">
        <v>9170000</v>
      </c>
      <c r="C1422" s="143">
        <v>9280000</v>
      </c>
      <c r="D1422" s="143">
        <v>9195000</v>
      </c>
      <c r="E1422" s="144">
        <v>41587</v>
      </c>
      <c r="F1422" s="145" t="s">
        <v>2688</v>
      </c>
    </row>
    <row r="1423" spans="1:6">
      <c r="A1423" s="143">
        <v>9480000</v>
      </c>
      <c r="B1423" s="143">
        <v>9440000</v>
      </c>
      <c r="C1423" s="143">
        <v>9480000</v>
      </c>
      <c r="D1423" s="143">
        <v>9440000</v>
      </c>
      <c r="E1423" s="144">
        <v>41585</v>
      </c>
      <c r="F1423" s="145" t="s">
        <v>2689</v>
      </c>
    </row>
    <row r="1424" spans="1:6">
      <c r="A1424" s="143">
        <v>9460000</v>
      </c>
      <c r="B1424" s="143">
        <v>9450000</v>
      </c>
      <c r="C1424" s="143">
        <v>9490000</v>
      </c>
      <c r="D1424" s="143">
        <v>9490000</v>
      </c>
      <c r="E1424" s="144">
        <v>41584</v>
      </c>
      <c r="F1424" s="145" t="s">
        <v>2690</v>
      </c>
    </row>
    <row r="1425" spans="1:6">
      <c r="A1425" s="143">
        <v>9510000</v>
      </c>
      <c r="B1425" s="143">
        <v>9455000</v>
      </c>
      <c r="C1425" s="143">
        <v>9510000</v>
      </c>
      <c r="D1425" s="143">
        <v>9460000</v>
      </c>
      <c r="E1425" s="144">
        <v>41583</v>
      </c>
      <c r="F1425" s="145" t="s">
        <v>2691</v>
      </c>
    </row>
    <row r="1426" spans="1:6">
      <c r="A1426" s="143">
        <v>9570000</v>
      </c>
      <c r="B1426" s="143">
        <v>9490000</v>
      </c>
      <c r="C1426" s="143">
        <v>9570000</v>
      </c>
      <c r="D1426" s="143">
        <v>9510000</v>
      </c>
      <c r="E1426" s="144">
        <v>41582</v>
      </c>
      <c r="F1426" s="145" t="s">
        <v>2692</v>
      </c>
    </row>
    <row r="1427" spans="1:6">
      <c r="A1427" s="143">
        <v>9490000</v>
      </c>
      <c r="B1427" s="143">
        <v>9490000</v>
      </c>
      <c r="C1427" s="143">
        <v>9570000</v>
      </c>
      <c r="D1427" s="143">
        <v>9550000</v>
      </c>
      <c r="E1427" s="144">
        <v>41581</v>
      </c>
      <c r="F1427" s="145" t="s">
        <v>2693</v>
      </c>
    </row>
    <row r="1428" spans="1:6">
      <c r="A1428" s="143">
        <v>9510000</v>
      </c>
      <c r="B1428" s="143">
        <v>9480000</v>
      </c>
      <c r="C1428" s="143">
        <v>9520000</v>
      </c>
      <c r="D1428" s="143">
        <v>9480000</v>
      </c>
      <c r="E1428" s="144">
        <v>41580</v>
      </c>
      <c r="F1428" s="145" t="s">
        <v>2694</v>
      </c>
    </row>
    <row r="1429" spans="1:6">
      <c r="A1429" s="143">
        <v>9610000</v>
      </c>
      <c r="B1429" s="143">
        <v>9570000</v>
      </c>
      <c r="C1429" s="143">
        <v>9620000</v>
      </c>
      <c r="D1429" s="143">
        <v>9570000</v>
      </c>
      <c r="E1429" s="144">
        <v>41578</v>
      </c>
      <c r="F1429" s="145" t="s">
        <v>2695</v>
      </c>
    </row>
    <row r="1430" spans="1:6">
      <c r="A1430" s="143">
        <v>9650000</v>
      </c>
      <c r="B1430" s="143">
        <v>9640000</v>
      </c>
      <c r="C1430" s="143">
        <v>9700000</v>
      </c>
      <c r="D1430" s="143">
        <v>9700000</v>
      </c>
      <c r="E1430" s="144">
        <v>41577</v>
      </c>
      <c r="F1430" s="145" t="s">
        <v>2696</v>
      </c>
    </row>
    <row r="1431" spans="1:6">
      <c r="A1431" s="143">
        <v>9680000</v>
      </c>
      <c r="B1431" s="143">
        <v>9630000</v>
      </c>
      <c r="C1431" s="143">
        <v>9680000</v>
      </c>
      <c r="D1431" s="143">
        <v>9660000</v>
      </c>
      <c r="E1431" s="144">
        <v>41576</v>
      </c>
      <c r="F1431" s="145" t="s">
        <v>2697</v>
      </c>
    </row>
    <row r="1432" spans="1:6">
      <c r="A1432" s="143">
        <v>9630000</v>
      </c>
      <c r="B1432" s="143">
        <v>9605000</v>
      </c>
      <c r="C1432" s="143">
        <v>9710000</v>
      </c>
      <c r="D1432" s="143">
        <v>9710000</v>
      </c>
      <c r="E1432" s="144">
        <v>41575</v>
      </c>
      <c r="F1432" s="145" t="s">
        <v>2698</v>
      </c>
    </row>
    <row r="1433" spans="1:6">
      <c r="A1433" s="143">
        <v>9680000</v>
      </c>
      <c r="B1433" s="143">
        <v>9630000</v>
      </c>
      <c r="C1433" s="143">
        <v>9680000</v>
      </c>
      <c r="D1433" s="143">
        <v>9650000</v>
      </c>
      <c r="E1433" s="144">
        <v>41574</v>
      </c>
      <c r="F1433" s="145" t="s">
        <v>2699</v>
      </c>
    </row>
    <row r="1434" spans="1:6">
      <c r="A1434" s="143">
        <v>9650000</v>
      </c>
      <c r="B1434" s="143">
        <v>9650000</v>
      </c>
      <c r="C1434" s="143">
        <v>9710000</v>
      </c>
      <c r="D1434" s="143">
        <v>9700000</v>
      </c>
      <c r="E1434" s="144">
        <v>41573</v>
      </c>
      <c r="F1434" s="145" t="s">
        <v>2700</v>
      </c>
    </row>
    <row r="1435" spans="1:6">
      <c r="A1435" s="143">
        <v>9590000</v>
      </c>
      <c r="B1435" s="143">
        <v>9570000</v>
      </c>
      <c r="C1435" s="143">
        <v>9610000</v>
      </c>
      <c r="D1435" s="143">
        <v>9610000</v>
      </c>
      <c r="E1435" s="144">
        <v>41571</v>
      </c>
      <c r="F1435" s="145" t="s">
        <v>2701</v>
      </c>
    </row>
    <row r="1436" spans="1:6">
      <c r="A1436" s="143">
        <v>9570000</v>
      </c>
      <c r="B1436" s="143">
        <v>9520000</v>
      </c>
      <c r="C1436" s="143">
        <v>9580000</v>
      </c>
      <c r="D1436" s="143">
        <v>9560000</v>
      </c>
      <c r="E1436" s="144">
        <v>41570</v>
      </c>
      <c r="F1436" s="145" t="s">
        <v>2702</v>
      </c>
    </row>
    <row r="1437" spans="1:6">
      <c r="A1437" s="143">
        <v>9510000</v>
      </c>
      <c r="B1437" s="143">
        <v>9490000</v>
      </c>
      <c r="C1437" s="143">
        <v>9590000</v>
      </c>
      <c r="D1437" s="143">
        <v>9590000</v>
      </c>
      <c r="E1437" s="144">
        <v>41569</v>
      </c>
      <c r="F1437" s="145" t="s">
        <v>2703</v>
      </c>
    </row>
    <row r="1438" spans="1:6">
      <c r="A1438" s="143">
        <v>9580000</v>
      </c>
      <c r="B1438" s="143">
        <v>9475000</v>
      </c>
      <c r="C1438" s="143">
        <v>9580000</v>
      </c>
      <c r="D1438" s="143">
        <v>9535000</v>
      </c>
      <c r="E1438" s="144">
        <v>41568</v>
      </c>
      <c r="F1438" s="145" t="s">
        <v>2704</v>
      </c>
    </row>
    <row r="1439" spans="1:6">
      <c r="A1439" s="143">
        <v>9560000</v>
      </c>
      <c r="B1439" s="143">
        <v>9540000</v>
      </c>
      <c r="C1439" s="143">
        <v>9560000</v>
      </c>
      <c r="D1439" s="143">
        <v>9560000</v>
      </c>
      <c r="E1439" s="144">
        <v>41567</v>
      </c>
      <c r="F1439" s="145" t="s">
        <v>2705</v>
      </c>
    </row>
    <row r="1440" spans="1:6">
      <c r="A1440" s="143">
        <v>9570000</v>
      </c>
      <c r="B1440" s="143">
        <v>9550000</v>
      </c>
      <c r="C1440" s="143">
        <v>9580000</v>
      </c>
      <c r="D1440" s="143">
        <v>9555000</v>
      </c>
      <c r="E1440" s="144">
        <v>41566</v>
      </c>
      <c r="F1440" s="145" t="s">
        <v>2706</v>
      </c>
    </row>
    <row r="1441" spans="1:6">
      <c r="A1441" s="143">
        <v>9390000</v>
      </c>
      <c r="B1441" s="143">
        <v>9390000</v>
      </c>
      <c r="C1441" s="143">
        <v>9550000</v>
      </c>
      <c r="D1441" s="143">
        <v>9530000</v>
      </c>
      <c r="E1441" s="144">
        <v>41564</v>
      </c>
      <c r="F1441" s="145" t="s">
        <v>2707</v>
      </c>
    </row>
    <row r="1442" spans="1:6">
      <c r="A1442" s="143">
        <v>9390000</v>
      </c>
      <c r="B1442" s="143">
        <v>9310000</v>
      </c>
      <c r="C1442" s="143">
        <v>9400000</v>
      </c>
      <c r="D1442" s="143">
        <v>9370000</v>
      </c>
      <c r="E1442" s="144">
        <v>41562</v>
      </c>
      <c r="F1442" s="145" t="s">
        <v>2708</v>
      </c>
    </row>
    <row r="1443" spans="1:6">
      <c r="A1443" s="143">
        <v>9300000</v>
      </c>
      <c r="B1443" s="143">
        <v>9255000</v>
      </c>
      <c r="C1443" s="143">
        <v>9400000</v>
      </c>
      <c r="D1443" s="143">
        <v>9395000</v>
      </c>
      <c r="E1443" s="144">
        <v>41561</v>
      </c>
      <c r="F1443" s="145" t="s">
        <v>2709</v>
      </c>
    </row>
    <row r="1444" spans="1:6">
      <c r="A1444" s="143">
        <v>9410000</v>
      </c>
      <c r="B1444" s="143">
        <v>9300000</v>
      </c>
      <c r="C1444" s="143">
        <v>9410000</v>
      </c>
      <c r="D1444" s="143">
        <v>9320000</v>
      </c>
      <c r="E1444" s="144">
        <v>41559</v>
      </c>
      <c r="F1444" s="145" t="s">
        <v>2710</v>
      </c>
    </row>
    <row r="1445" spans="1:6">
      <c r="A1445" s="143">
        <v>9625000</v>
      </c>
      <c r="B1445" s="143">
        <v>9560000</v>
      </c>
      <c r="C1445" s="143">
        <v>9625000</v>
      </c>
      <c r="D1445" s="143">
        <v>9560000</v>
      </c>
      <c r="E1445" s="144">
        <v>41557</v>
      </c>
      <c r="F1445" s="145" t="s">
        <v>2711</v>
      </c>
    </row>
    <row r="1446" spans="1:6">
      <c r="A1446" s="143">
        <v>9620000</v>
      </c>
      <c r="B1446" s="143">
        <v>9590000</v>
      </c>
      <c r="C1446" s="143">
        <v>9660000</v>
      </c>
      <c r="D1446" s="143">
        <v>9590000</v>
      </c>
      <c r="E1446" s="144">
        <v>41556</v>
      </c>
      <c r="F1446" s="145" t="s">
        <v>2712</v>
      </c>
    </row>
    <row r="1447" spans="1:6">
      <c r="A1447" s="143">
        <v>9760000</v>
      </c>
      <c r="B1447" s="143">
        <v>9700000</v>
      </c>
      <c r="C1447" s="143">
        <v>9770000</v>
      </c>
      <c r="D1447" s="143">
        <v>9760000</v>
      </c>
      <c r="E1447" s="144">
        <v>41555</v>
      </c>
      <c r="F1447" s="145" t="s">
        <v>2713</v>
      </c>
    </row>
    <row r="1448" spans="1:6">
      <c r="A1448" s="143">
        <v>9740000</v>
      </c>
      <c r="B1448" s="143">
        <v>9670000</v>
      </c>
      <c r="C1448" s="143">
        <v>9740000</v>
      </c>
      <c r="D1448" s="143">
        <v>9740000</v>
      </c>
      <c r="E1448" s="144">
        <v>41554</v>
      </c>
      <c r="F1448" s="145" t="s">
        <v>2714</v>
      </c>
    </row>
    <row r="1449" spans="1:6">
      <c r="A1449" s="143">
        <v>9790000</v>
      </c>
      <c r="B1449" s="143">
        <v>9740000</v>
      </c>
      <c r="C1449" s="143">
        <v>9800000</v>
      </c>
      <c r="D1449" s="143">
        <v>9760000</v>
      </c>
      <c r="E1449" s="144">
        <v>41553</v>
      </c>
      <c r="F1449" s="145" t="s">
        <v>2715</v>
      </c>
    </row>
    <row r="1450" spans="1:6">
      <c r="A1450" s="143">
        <v>9690000</v>
      </c>
      <c r="B1450" s="143">
        <v>9660000</v>
      </c>
      <c r="C1450" s="143">
        <v>9770000</v>
      </c>
      <c r="D1450" s="143">
        <v>9770000</v>
      </c>
      <c r="E1450" s="144">
        <v>41552</v>
      </c>
      <c r="F1450" s="145" t="s">
        <v>2716</v>
      </c>
    </row>
    <row r="1451" spans="1:6">
      <c r="A1451" s="143">
        <v>9710000</v>
      </c>
      <c r="B1451" s="143">
        <v>9650000</v>
      </c>
      <c r="C1451" s="143">
        <v>9710000</v>
      </c>
      <c r="D1451" s="143">
        <v>9650000</v>
      </c>
      <c r="E1451" s="144">
        <v>41550</v>
      </c>
      <c r="F1451" s="145" t="s">
        <v>2717</v>
      </c>
    </row>
    <row r="1452" spans="1:6">
      <c r="A1452" s="143">
        <v>9663000</v>
      </c>
      <c r="B1452" s="143">
        <v>9613000</v>
      </c>
      <c r="C1452" s="143">
        <v>9750000</v>
      </c>
      <c r="D1452" s="143">
        <v>9750000</v>
      </c>
      <c r="E1452" s="144">
        <v>41549</v>
      </c>
      <c r="F1452" s="145" t="s">
        <v>2718</v>
      </c>
    </row>
    <row r="1453" spans="1:6">
      <c r="A1453" s="143">
        <v>9840000</v>
      </c>
      <c r="B1453" s="143">
        <v>9700000</v>
      </c>
      <c r="C1453" s="143">
        <v>9840000</v>
      </c>
      <c r="D1453" s="143">
        <v>9700000</v>
      </c>
      <c r="E1453" s="144">
        <v>41548</v>
      </c>
      <c r="F1453" s="145" t="s">
        <v>2719</v>
      </c>
    </row>
    <row r="1454" spans="1:6">
      <c r="A1454" s="143">
        <v>9880000</v>
      </c>
      <c r="B1454" s="143">
        <v>9650000</v>
      </c>
      <c r="C1454" s="143">
        <v>9880000</v>
      </c>
      <c r="D1454" s="143">
        <v>9660000</v>
      </c>
      <c r="E1454" s="144">
        <v>41547</v>
      </c>
      <c r="F1454" s="145" t="s">
        <v>2720</v>
      </c>
    </row>
    <row r="1455" spans="1:6">
      <c r="A1455" s="143">
        <v>9900000</v>
      </c>
      <c r="B1455" s="143">
        <v>9860000</v>
      </c>
      <c r="C1455" s="143">
        <v>9980000</v>
      </c>
      <c r="D1455" s="143">
        <v>9900000</v>
      </c>
      <c r="E1455" s="144">
        <v>41546</v>
      </c>
      <c r="F1455" s="145" t="s">
        <v>2721</v>
      </c>
    </row>
    <row r="1456" spans="1:6">
      <c r="A1456" s="143">
        <v>9480000</v>
      </c>
      <c r="B1456" s="143">
        <v>9440000</v>
      </c>
      <c r="C1456" s="143">
        <v>9700000</v>
      </c>
      <c r="D1456" s="143">
        <v>9680000</v>
      </c>
      <c r="E1456" s="144">
        <v>41545</v>
      </c>
      <c r="F1456" s="145" t="s">
        <v>2722</v>
      </c>
    </row>
    <row r="1457" spans="1:6">
      <c r="A1457" s="143">
        <v>9790000</v>
      </c>
      <c r="B1457" s="143">
        <v>9710000</v>
      </c>
      <c r="C1457" s="143">
        <v>9790000</v>
      </c>
      <c r="D1457" s="143">
        <v>9710000</v>
      </c>
      <c r="E1457" s="144">
        <v>41543</v>
      </c>
      <c r="F1457" s="145" t="s">
        <v>2723</v>
      </c>
    </row>
    <row r="1458" spans="1:6">
      <c r="A1458" s="143">
        <v>9670000</v>
      </c>
      <c r="B1458" s="143">
        <v>9650000</v>
      </c>
      <c r="C1458" s="143">
        <v>9830000</v>
      </c>
      <c r="D1458" s="143">
        <v>9800000</v>
      </c>
      <c r="E1458" s="144">
        <v>41542</v>
      </c>
      <c r="F1458" s="145" t="s">
        <v>2724</v>
      </c>
    </row>
    <row r="1459" spans="1:6">
      <c r="A1459" s="143">
        <v>9180000</v>
      </c>
      <c r="B1459" s="143">
        <v>9180000</v>
      </c>
      <c r="C1459" s="143">
        <v>9270000</v>
      </c>
      <c r="D1459" s="143">
        <v>9260000</v>
      </c>
      <c r="E1459" s="144">
        <v>41541</v>
      </c>
      <c r="F1459" s="145" t="s">
        <v>2725</v>
      </c>
    </row>
    <row r="1460" spans="1:6">
      <c r="A1460" s="143">
        <v>9220000</v>
      </c>
      <c r="B1460" s="143">
        <v>9170000</v>
      </c>
      <c r="C1460" s="143">
        <v>9330000</v>
      </c>
      <c r="D1460" s="143">
        <v>9310000</v>
      </c>
      <c r="E1460" s="144">
        <v>41539</v>
      </c>
      <c r="F1460" s="145" t="s">
        <v>2726</v>
      </c>
    </row>
    <row r="1461" spans="1:6">
      <c r="A1461" s="143">
        <v>9270000</v>
      </c>
      <c r="B1461" s="143">
        <v>9270000</v>
      </c>
      <c r="C1461" s="143">
        <v>9385000</v>
      </c>
      <c r="D1461" s="143">
        <v>9310000</v>
      </c>
      <c r="E1461" s="144">
        <v>41540</v>
      </c>
      <c r="F1461" s="145" t="s">
        <v>2727</v>
      </c>
    </row>
    <row r="1462" spans="1:6">
      <c r="A1462" s="143">
        <v>9500000</v>
      </c>
      <c r="B1462" s="143">
        <v>9080000</v>
      </c>
      <c r="C1462" s="143">
        <v>9520000</v>
      </c>
      <c r="D1462" s="143">
        <v>9080000</v>
      </c>
      <c r="E1462" s="144">
        <v>41538</v>
      </c>
      <c r="F1462" s="145" t="s">
        <v>2728</v>
      </c>
    </row>
    <row r="1463" spans="1:6">
      <c r="A1463" s="143">
        <v>10010000</v>
      </c>
      <c r="B1463" s="143">
        <v>9970000</v>
      </c>
      <c r="C1463" s="143">
        <v>10080000</v>
      </c>
      <c r="D1463" s="143">
        <v>10000000</v>
      </c>
      <c r="E1463" s="144">
        <v>41536</v>
      </c>
      <c r="F1463" s="145" t="s">
        <v>2729</v>
      </c>
    </row>
    <row r="1464" spans="1:6">
      <c r="A1464" s="143">
        <v>9690000</v>
      </c>
      <c r="B1464" s="143">
        <v>9610000</v>
      </c>
      <c r="C1464" s="143">
        <v>9740000</v>
      </c>
      <c r="D1464" s="143">
        <v>9660000</v>
      </c>
      <c r="E1464" s="144">
        <v>41535</v>
      </c>
      <c r="F1464" s="145" t="s">
        <v>2730</v>
      </c>
    </row>
    <row r="1465" spans="1:6">
      <c r="A1465" s="143">
        <v>9500000</v>
      </c>
      <c r="B1465" s="143">
        <v>9500000</v>
      </c>
      <c r="C1465" s="143">
        <v>9830000</v>
      </c>
      <c r="D1465" s="143">
        <v>9600000</v>
      </c>
      <c r="E1465" s="144">
        <v>41534</v>
      </c>
      <c r="F1465" s="145" t="s">
        <v>2731</v>
      </c>
    </row>
    <row r="1466" spans="1:6">
      <c r="A1466" s="143">
        <v>9880000</v>
      </c>
      <c r="B1466" s="143">
        <v>9630000</v>
      </c>
      <c r="C1466" s="143">
        <v>9880000</v>
      </c>
      <c r="D1466" s="143">
        <v>9640000</v>
      </c>
      <c r="E1466" s="144">
        <v>41533</v>
      </c>
      <c r="F1466" s="145" t="s">
        <v>2732</v>
      </c>
    </row>
    <row r="1467" spans="1:6">
      <c r="A1467" s="143">
        <v>10130000</v>
      </c>
      <c r="B1467" s="143">
        <v>10075000</v>
      </c>
      <c r="C1467" s="143">
        <v>10180000</v>
      </c>
      <c r="D1467" s="143">
        <v>10110000</v>
      </c>
      <c r="E1467" s="144">
        <v>41532</v>
      </c>
      <c r="F1467" s="145" t="s">
        <v>2733</v>
      </c>
    </row>
    <row r="1468" spans="1:6">
      <c r="A1468" s="143">
        <v>10170000</v>
      </c>
      <c r="B1468" s="143">
        <v>10060000</v>
      </c>
      <c r="C1468" s="143">
        <v>10255000</v>
      </c>
      <c r="D1468" s="143">
        <v>10090000</v>
      </c>
      <c r="E1468" s="144">
        <v>41531</v>
      </c>
      <c r="F1468" s="145" t="s">
        <v>2734</v>
      </c>
    </row>
    <row r="1469" spans="1:6">
      <c r="A1469" s="143">
        <v>10400000</v>
      </c>
      <c r="B1469" s="143">
        <v>10300000</v>
      </c>
      <c r="C1469" s="143">
        <v>10400000</v>
      </c>
      <c r="D1469" s="143">
        <v>10350000</v>
      </c>
      <c r="E1469" s="144">
        <v>41529</v>
      </c>
      <c r="F1469" s="145" t="s">
        <v>2735</v>
      </c>
    </row>
    <row r="1470" spans="1:6">
      <c r="A1470" s="143">
        <v>10650000</v>
      </c>
      <c r="B1470" s="143">
        <v>10480000</v>
      </c>
      <c r="C1470" s="143">
        <v>10690000</v>
      </c>
      <c r="D1470" s="143">
        <v>10490000</v>
      </c>
      <c r="E1470" s="144">
        <v>41528</v>
      </c>
      <c r="F1470" s="145" t="s">
        <v>2736</v>
      </c>
    </row>
    <row r="1471" spans="1:6">
      <c r="A1471" s="143">
        <v>10910000</v>
      </c>
      <c r="B1471" s="143">
        <v>10620000</v>
      </c>
      <c r="C1471" s="143">
        <v>10910000</v>
      </c>
      <c r="D1471" s="143">
        <v>10630000</v>
      </c>
      <c r="E1471" s="144">
        <v>41527</v>
      </c>
      <c r="F1471" s="145" t="s">
        <v>2737</v>
      </c>
    </row>
    <row r="1472" spans="1:6">
      <c r="A1472" s="143">
        <v>11230000</v>
      </c>
      <c r="B1472" s="143">
        <v>11050000</v>
      </c>
      <c r="C1472" s="143">
        <v>11260000</v>
      </c>
      <c r="D1472" s="143">
        <v>11080000</v>
      </c>
      <c r="E1472" s="144">
        <v>41526</v>
      </c>
      <c r="F1472" s="145" t="s">
        <v>2738</v>
      </c>
    </row>
    <row r="1473" spans="1:6">
      <c r="A1473" s="143">
        <v>11120000</v>
      </c>
      <c r="B1473" s="143">
        <v>11120000</v>
      </c>
      <c r="C1473" s="143">
        <v>11240000</v>
      </c>
      <c r="D1473" s="143">
        <v>11200000</v>
      </c>
      <c r="E1473" s="144">
        <v>41525</v>
      </c>
      <c r="F1473" s="145" t="s">
        <v>2739</v>
      </c>
    </row>
    <row r="1474" spans="1:6">
      <c r="A1474" s="143">
        <v>11250000</v>
      </c>
      <c r="B1474" s="143">
        <v>11050000</v>
      </c>
      <c r="C1474" s="143">
        <v>11250000</v>
      </c>
      <c r="D1474" s="143">
        <v>11125000</v>
      </c>
      <c r="E1474" s="144">
        <v>41524</v>
      </c>
      <c r="F1474" s="145" t="s">
        <v>2740</v>
      </c>
    </row>
    <row r="1475" spans="1:6">
      <c r="A1475" s="143">
        <v>11350000</v>
      </c>
      <c r="B1475" s="143">
        <v>11320000</v>
      </c>
      <c r="C1475" s="143">
        <v>11470000</v>
      </c>
      <c r="D1475" s="143">
        <v>11470000</v>
      </c>
      <c r="E1475" s="144">
        <v>41522</v>
      </c>
      <c r="F1475" s="145" t="s">
        <v>2741</v>
      </c>
    </row>
    <row r="1476" spans="1:6">
      <c r="A1476" s="143">
        <v>11210000</v>
      </c>
      <c r="B1476" s="143">
        <v>11210000</v>
      </c>
      <c r="C1476" s="143">
        <v>11455000</v>
      </c>
      <c r="D1476" s="143">
        <v>11280000</v>
      </c>
      <c r="E1476" s="144">
        <v>41521</v>
      </c>
      <c r="F1476" s="145" t="s">
        <v>2742</v>
      </c>
    </row>
    <row r="1477" spans="1:6">
      <c r="A1477" s="143">
        <v>10865000</v>
      </c>
      <c r="B1477" s="143">
        <v>10865000</v>
      </c>
      <c r="C1477" s="143">
        <v>11035000</v>
      </c>
      <c r="D1477" s="143">
        <v>11035000</v>
      </c>
      <c r="E1477" s="144">
        <v>41520</v>
      </c>
      <c r="F1477" s="145" t="s">
        <v>2743</v>
      </c>
    </row>
    <row r="1478" spans="1:6">
      <c r="A1478" s="143">
        <v>10820000</v>
      </c>
      <c r="B1478" s="143">
        <v>10820000</v>
      </c>
      <c r="C1478" s="143">
        <v>10920000</v>
      </c>
      <c r="D1478" s="143">
        <v>10880000</v>
      </c>
      <c r="E1478" s="144">
        <v>41518</v>
      </c>
      <c r="F1478" s="145" t="s">
        <v>2744</v>
      </c>
    </row>
    <row r="1479" spans="1:6">
      <c r="A1479" s="143">
        <v>10730000</v>
      </c>
      <c r="B1479" s="143">
        <v>10730000</v>
      </c>
      <c r="C1479" s="143">
        <v>11010000</v>
      </c>
      <c r="D1479" s="143">
        <v>10950000</v>
      </c>
      <c r="E1479" s="144">
        <v>41517</v>
      </c>
      <c r="F1479" s="145" t="s">
        <v>2745</v>
      </c>
    </row>
    <row r="1480" spans="1:6">
      <c r="A1480" s="143">
        <v>10840000</v>
      </c>
      <c r="B1480" s="143">
        <v>10740000</v>
      </c>
      <c r="C1480" s="143">
        <v>10910000</v>
      </c>
      <c r="D1480" s="143">
        <v>10870000</v>
      </c>
      <c r="E1480" s="144">
        <v>41515</v>
      </c>
      <c r="F1480" s="145" t="s">
        <v>2746</v>
      </c>
    </row>
    <row r="1481" spans="1:6">
      <c r="A1481" s="143">
        <v>10950000</v>
      </c>
      <c r="B1481" s="143">
        <v>10950000</v>
      </c>
      <c r="C1481" s="143">
        <v>11180000</v>
      </c>
      <c r="D1481" s="143">
        <v>10950000</v>
      </c>
      <c r="E1481" s="144">
        <v>41514</v>
      </c>
      <c r="F1481" s="145" t="s">
        <v>2747</v>
      </c>
    </row>
    <row r="1482" spans="1:6">
      <c r="A1482" s="143">
        <v>10400000</v>
      </c>
      <c r="B1482" s="143">
        <v>10400000</v>
      </c>
      <c r="C1482" s="143">
        <v>10750000</v>
      </c>
      <c r="D1482" s="143">
        <v>10750000</v>
      </c>
      <c r="E1482" s="144">
        <v>41513</v>
      </c>
      <c r="F1482" s="145" t="s">
        <v>2748</v>
      </c>
    </row>
    <row r="1483" spans="1:6">
      <c r="A1483" s="143">
        <v>10410000</v>
      </c>
      <c r="B1483" s="143">
        <v>10365000</v>
      </c>
      <c r="C1483" s="143">
        <v>10430000</v>
      </c>
      <c r="D1483" s="143">
        <v>10390000</v>
      </c>
      <c r="E1483" s="144">
        <v>41512</v>
      </c>
      <c r="F1483" s="145" t="s">
        <v>2749</v>
      </c>
    </row>
    <row r="1484" spans="1:6">
      <c r="A1484" s="143">
        <v>10360000</v>
      </c>
      <c r="B1484" s="143">
        <v>10325000</v>
      </c>
      <c r="C1484" s="143">
        <v>10475000</v>
      </c>
      <c r="D1484" s="143">
        <v>10420000</v>
      </c>
      <c r="E1484" s="144">
        <v>41511</v>
      </c>
      <c r="F1484" s="145" t="s">
        <v>2750</v>
      </c>
    </row>
    <row r="1485" spans="1:6">
      <c r="A1485" s="143">
        <v>10420000</v>
      </c>
      <c r="B1485" s="143">
        <v>10350000</v>
      </c>
      <c r="C1485" s="143">
        <v>10440000</v>
      </c>
      <c r="D1485" s="143">
        <v>10380000</v>
      </c>
      <c r="E1485" s="144">
        <v>41510</v>
      </c>
      <c r="F1485" s="145" t="s">
        <v>2751</v>
      </c>
    </row>
    <row r="1486" spans="1:6">
      <c r="A1486" s="143">
        <v>10270000</v>
      </c>
      <c r="B1486" s="143">
        <v>10260000</v>
      </c>
      <c r="C1486" s="143">
        <v>10360000</v>
      </c>
      <c r="D1486" s="143">
        <v>10330000</v>
      </c>
      <c r="E1486" s="144">
        <v>41508</v>
      </c>
      <c r="F1486" s="145" t="s">
        <v>2752</v>
      </c>
    </row>
    <row r="1487" spans="1:6">
      <c r="A1487" s="143">
        <v>10200000</v>
      </c>
      <c r="B1487" s="143">
        <v>10100000</v>
      </c>
      <c r="C1487" s="143">
        <v>10220000</v>
      </c>
      <c r="D1487" s="143">
        <v>10200000</v>
      </c>
      <c r="E1487" s="144">
        <v>41507</v>
      </c>
      <c r="F1487" s="145" t="s">
        <v>2753</v>
      </c>
    </row>
    <row r="1488" spans="1:6">
      <c r="A1488" s="143">
        <v>10410000</v>
      </c>
      <c r="B1488" s="143">
        <v>10180000</v>
      </c>
      <c r="C1488" s="143">
        <v>10410000</v>
      </c>
      <c r="D1488" s="143">
        <v>10230000</v>
      </c>
      <c r="E1488" s="144">
        <v>41506</v>
      </c>
      <c r="F1488" s="145" t="s">
        <v>2754</v>
      </c>
    </row>
    <row r="1489" spans="1:6">
      <c r="A1489" s="143">
        <v>10650000</v>
      </c>
      <c r="B1489" s="143">
        <v>10470000</v>
      </c>
      <c r="C1489" s="143">
        <v>10650000</v>
      </c>
      <c r="D1489" s="143">
        <v>10470000</v>
      </c>
      <c r="E1489" s="144">
        <v>41505</v>
      </c>
      <c r="F1489" s="145" t="s">
        <v>2755</v>
      </c>
    </row>
    <row r="1490" spans="1:6">
      <c r="A1490" s="143">
        <v>10530000</v>
      </c>
      <c r="B1490" s="143">
        <v>10530000</v>
      </c>
      <c r="C1490" s="143">
        <v>10700000</v>
      </c>
      <c r="D1490" s="143">
        <v>10670000</v>
      </c>
      <c r="E1490" s="144">
        <v>41504</v>
      </c>
      <c r="F1490" s="145" t="s">
        <v>2756</v>
      </c>
    </row>
    <row r="1491" spans="1:6">
      <c r="A1491" s="143">
        <v>10775000</v>
      </c>
      <c r="B1491" s="143">
        <v>10610000</v>
      </c>
      <c r="C1491" s="143">
        <v>10775000</v>
      </c>
      <c r="D1491" s="143">
        <v>10620000</v>
      </c>
      <c r="E1491" s="144">
        <v>41503</v>
      </c>
      <c r="F1491" s="145" t="s">
        <v>2757</v>
      </c>
    </row>
    <row r="1492" spans="1:6">
      <c r="A1492" s="143">
        <v>10745000</v>
      </c>
      <c r="B1492" s="143">
        <v>10630000</v>
      </c>
      <c r="C1492" s="143">
        <v>10750000</v>
      </c>
      <c r="D1492" s="143">
        <v>10630000</v>
      </c>
      <c r="E1492" s="144">
        <v>41501</v>
      </c>
      <c r="F1492" s="145" t="s">
        <v>2758</v>
      </c>
    </row>
    <row r="1493" spans="1:6">
      <c r="A1493" s="143">
        <v>10550000</v>
      </c>
      <c r="B1493" s="143">
        <v>10550000</v>
      </c>
      <c r="C1493" s="143">
        <v>10720000</v>
      </c>
      <c r="D1493" s="143">
        <v>10720000</v>
      </c>
      <c r="E1493" s="144">
        <v>41500</v>
      </c>
      <c r="F1493" s="145" t="s">
        <v>2759</v>
      </c>
    </row>
    <row r="1494" spans="1:6">
      <c r="A1494" s="143">
        <v>10740000</v>
      </c>
      <c r="B1494" s="143">
        <v>10630000</v>
      </c>
      <c r="C1494" s="143">
        <v>10750000</v>
      </c>
      <c r="D1494" s="143">
        <v>10630000</v>
      </c>
      <c r="E1494" s="144">
        <v>41499</v>
      </c>
      <c r="F1494" s="145" t="s">
        <v>2760</v>
      </c>
    </row>
    <row r="1495" spans="1:6">
      <c r="A1495" s="143">
        <v>10830000</v>
      </c>
      <c r="B1495" s="143">
        <v>10810000</v>
      </c>
      <c r="C1495" s="143">
        <v>10880000</v>
      </c>
      <c r="D1495" s="143">
        <v>10840000</v>
      </c>
      <c r="E1495" s="144">
        <v>41498</v>
      </c>
      <c r="F1495" s="145" t="s">
        <v>2761</v>
      </c>
    </row>
    <row r="1496" spans="1:6">
      <c r="A1496" s="143">
        <v>10760000</v>
      </c>
      <c r="B1496" s="143">
        <v>10730000</v>
      </c>
      <c r="C1496" s="143">
        <v>10760000</v>
      </c>
      <c r="D1496" s="143">
        <v>10750000</v>
      </c>
      <c r="E1496" s="144">
        <v>41497</v>
      </c>
      <c r="F1496" s="145" t="s">
        <v>2762</v>
      </c>
    </row>
    <row r="1497" spans="1:6">
      <c r="A1497" s="143">
        <v>10750000</v>
      </c>
      <c r="B1497" s="143">
        <v>10750000</v>
      </c>
      <c r="C1497" s="143">
        <v>10750000</v>
      </c>
      <c r="D1497" s="143">
        <v>10750000</v>
      </c>
      <c r="E1497" s="144">
        <v>41496</v>
      </c>
      <c r="F1497" s="145" t="s">
        <v>2763</v>
      </c>
    </row>
    <row r="1498" spans="1:6">
      <c r="A1498" s="143">
        <v>10730000</v>
      </c>
      <c r="B1498" s="143">
        <v>10680000</v>
      </c>
      <c r="C1498" s="143">
        <v>10730000</v>
      </c>
      <c r="D1498" s="143">
        <v>10680000</v>
      </c>
      <c r="E1498" s="144">
        <v>41494</v>
      </c>
      <c r="F1498" s="145" t="s">
        <v>2764</v>
      </c>
    </row>
    <row r="1499" spans="1:6">
      <c r="A1499" s="143">
        <v>10640000</v>
      </c>
      <c r="B1499" s="143">
        <v>10600000</v>
      </c>
      <c r="C1499" s="143">
        <v>10670000</v>
      </c>
      <c r="D1499" s="143">
        <v>10650000</v>
      </c>
      <c r="E1499" s="144">
        <v>41493</v>
      </c>
      <c r="F1499" s="145" t="s">
        <v>2765</v>
      </c>
    </row>
    <row r="1500" spans="1:6">
      <c r="A1500" s="143">
        <v>10620000</v>
      </c>
      <c r="B1500" s="143">
        <v>10570000</v>
      </c>
      <c r="C1500" s="143">
        <v>10620000</v>
      </c>
      <c r="D1500" s="143">
        <v>10570000</v>
      </c>
      <c r="E1500" s="144">
        <v>41492</v>
      </c>
      <c r="F1500" s="145" t="s">
        <v>2766</v>
      </c>
    </row>
    <row r="1501" spans="1:6">
      <c r="A1501" s="143">
        <v>10710000</v>
      </c>
      <c r="B1501" s="143">
        <v>10670000</v>
      </c>
      <c r="C1501" s="143">
        <v>10760000</v>
      </c>
      <c r="D1501" s="143">
        <v>10680000</v>
      </c>
      <c r="E1501" s="144">
        <v>41491</v>
      </c>
      <c r="F1501" s="145" t="s">
        <v>2767</v>
      </c>
    </row>
    <row r="1502" spans="1:6">
      <c r="A1502" s="143">
        <v>10890000</v>
      </c>
      <c r="B1502" s="143">
        <v>10780000</v>
      </c>
      <c r="C1502" s="143">
        <v>10950000</v>
      </c>
      <c r="D1502" s="143">
        <v>10780000</v>
      </c>
      <c r="E1502" s="144">
        <v>41490</v>
      </c>
      <c r="F1502" s="145" t="s">
        <v>2768</v>
      </c>
    </row>
    <row r="1503" spans="1:6">
      <c r="A1503" s="143">
        <v>10640000</v>
      </c>
      <c r="B1503" s="143">
        <v>10620000</v>
      </c>
      <c r="C1503" s="143">
        <v>11000000</v>
      </c>
      <c r="D1503" s="143">
        <v>10900000</v>
      </c>
      <c r="E1503" s="144">
        <v>41489</v>
      </c>
      <c r="F1503" s="145" t="s">
        <v>2769</v>
      </c>
    </row>
    <row r="1504" spans="1:6">
      <c r="A1504" s="143">
        <v>10550000</v>
      </c>
      <c r="B1504" s="143">
        <v>10550000</v>
      </c>
      <c r="C1504" s="143">
        <v>10610000</v>
      </c>
      <c r="D1504" s="143">
        <v>10610000</v>
      </c>
      <c r="E1504" s="144">
        <v>41487</v>
      </c>
      <c r="F1504" s="145" t="s">
        <v>2770</v>
      </c>
    </row>
    <row r="1505" spans="1:6">
      <c r="A1505" s="143">
        <v>10600000</v>
      </c>
      <c r="B1505" s="143">
        <v>10560000</v>
      </c>
      <c r="C1505" s="143">
        <v>10600000</v>
      </c>
      <c r="D1505" s="143">
        <v>10560000</v>
      </c>
      <c r="E1505" s="144">
        <v>41486</v>
      </c>
      <c r="F1505" s="145" t="s">
        <v>2771</v>
      </c>
    </row>
    <row r="1506" spans="1:6">
      <c r="A1506" s="143">
        <v>10510000</v>
      </c>
      <c r="B1506" s="143">
        <v>10490000</v>
      </c>
      <c r="C1506" s="143">
        <v>10590000</v>
      </c>
      <c r="D1506" s="143">
        <v>10580000</v>
      </c>
      <c r="E1506" s="144">
        <v>41484</v>
      </c>
      <c r="F1506" s="145" t="s">
        <v>2772</v>
      </c>
    </row>
    <row r="1507" spans="1:6">
      <c r="A1507" s="143">
        <v>10660000</v>
      </c>
      <c r="B1507" s="143">
        <v>10530000</v>
      </c>
      <c r="C1507" s="143">
        <v>10660000</v>
      </c>
      <c r="D1507" s="143">
        <v>10580000</v>
      </c>
      <c r="E1507" s="144">
        <v>41483</v>
      </c>
      <c r="F1507" s="145" t="s">
        <v>2773</v>
      </c>
    </row>
    <row r="1508" spans="1:6">
      <c r="A1508" s="143">
        <v>10340000</v>
      </c>
      <c r="B1508" s="143">
        <v>10340000</v>
      </c>
      <c r="C1508" s="143">
        <v>10510000</v>
      </c>
      <c r="D1508" s="143">
        <v>10510000</v>
      </c>
      <c r="E1508" s="144">
        <v>41482</v>
      </c>
      <c r="F1508" s="145" t="s">
        <v>2774</v>
      </c>
    </row>
    <row r="1509" spans="1:6">
      <c r="A1509" s="143">
        <v>10300000</v>
      </c>
      <c r="B1509" s="143">
        <v>10290000</v>
      </c>
      <c r="C1509" s="143">
        <v>10370000</v>
      </c>
      <c r="D1509" s="143">
        <v>10290000</v>
      </c>
      <c r="E1509" s="144">
        <v>41480</v>
      </c>
      <c r="F1509" s="145" t="s">
        <v>2775</v>
      </c>
    </row>
    <row r="1510" spans="1:6">
      <c r="A1510" s="143">
        <v>10240000</v>
      </c>
      <c r="B1510" s="143">
        <v>10240000</v>
      </c>
      <c r="C1510" s="143">
        <v>10430000</v>
      </c>
      <c r="D1510" s="143">
        <v>10370000</v>
      </c>
      <c r="E1510" s="144">
        <v>41479</v>
      </c>
      <c r="F1510" s="145" t="s">
        <v>2776</v>
      </c>
    </row>
    <row r="1511" spans="1:6">
      <c r="A1511" s="143">
        <v>10340000</v>
      </c>
      <c r="B1511" s="143">
        <v>10280000</v>
      </c>
      <c r="C1511" s="143">
        <v>10400000</v>
      </c>
      <c r="D1511" s="143">
        <v>10400000</v>
      </c>
      <c r="E1511" s="144">
        <v>41477</v>
      </c>
      <c r="F1511" s="145" t="s">
        <v>2777</v>
      </c>
    </row>
    <row r="1512" spans="1:6">
      <c r="A1512" s="143">
        <v>10300000</v>
      </c>
      <c r="B1512" s="143">
        <v>10220000</v>
      </c>
      <c r="C1512" s="143">
        <v>10350000</v>
      </c>
      <c r="D1512" s="143">
        <v>10270000</v>
      </c>
      <c r="E1512" s="144">
        <v>41478</v>
      </c>
      <c r="F1512" s="145" t="s">
        <v>2778</v>
      </c>
    </row>
    <row r="1513" spans="1:6">
      <c r="A1513" s="143">
        <v>9980000</v>
      </c>
      <c r="B1513" s="143">
        <v>9980000</v>
      </c>
      <c r="C1513" s="143">
        <v>10230000</v>
      </c>
      <c r="D1513" s="143">
        <v>10230000</v>
      </c>
      <c r="E1513" s="144">
        <v>41476</v>
      </c>
      <c r="F1513" s="145" t="s">
        <v>2779</v>
      </c>
    </row>
    <row r="1514" spans="1:6">
      <c r="A1514" s="143">
        <v>10310000</v>
      </c>
      <c r="B1514" s="143">
        <v>10120000</v>
      </c>
      <c r="C1514" s="143">
        <v>10370000</v>
      </c>
      <c r="D1514" s="143">
        <v>10120000</v>
      </c>
      <c r="E1514" s="144">
        <v>41475</v>
      </c>
      <c r="F1514" s="145" t="s">
        <v>2780</v>
      </c>
    </row>
    <row r="1515" spans="1:6">
      <c r="A1515" s="143">
        <v>10580000</v>
      </c>
      <c r="B1515" s="143">
        <v>10490000</v>
      </c>
      <c r="C1515" s="143">
        <v>10580000</v>
      </c>
      <c r="D1515" s="143">
        <v>10530000</v>
      </c>
      <c r="E1515" s="144">
        <v>41473</v>
      </c>
      <c r="F1515" s="145" t="s">
        <v>2781</v>
      </c>
    </row>
    <row r="1516" spans="1:6">
      <c r="A1516" s="143">
        <v>10810000</v>
      </c>
      <c r="B1516" s="143">
        <v>10680000</v>
      </c>
      <c r="C1516" s="143">
        <v>10810000</v>
      </c>
      <c r="D1516" s="143">
        <v>10715000</v>
      </c>
      <c r="E1516" s="144">
        <v>41472</v>
      </c>
      <c r="F1516" s="145" t="s">
        <v>2782</v>
      </c>
    </row>
    <row r="1517" spans="1:6">
      <c r="A1517" s="143">
        <v>10810000</v>
      </c>
      <c r="B1517" s="143">
        <v>10800000</v>
      </c>
      <c r="C1517" s="143">
        <v>10890000</v>
      </c>
      <c r="D1517" s="143">
        <v>10860000</v>
      </c>
      <c r="E1517" s="144">
        <v>41471</v>
      </c>
      <c r="F1517" s="145" t="s">
        <v>2783</v>
      </c>
    </row>
    <row r="1518" spans="1:6">
      <c r="A1518" s="143">
        <v>10930000</v>
      </c>
      <c r="B1518" s="143">
        <v>10840000</v>
      </c>
      <c r="C1518" s="143">
        <v>10930000</v>
      </c>
      <c r="D1518" s="143">
        <v>10850000</v>
      </c>
      <c r="E1518" s="144">
        <v>41470</v>
      </c>
      <c r="F1518" s="145" t="s">
        <v>2784</v>
      </c>
    </row>
    <row r="1519" spans="1:6">
      <c r="A1519" s="143">
        <v>10850000</v>
      </c>
      <c r="B1519" s="143">
        <v>10810000</v>
      </c>
      <c r="C1519" s="143">
        <v>10940000</v>
      </c>
      <c r="D1519" s="143">
        <v>10935000</v>
      </c>
      <c r="E1519" s="144">
        <v>41469</v>
      </c>
      <c r="F1519" s="145" t="s">
        <v>2785</v>
      </c>
    </row>
    <row r="1520" spans="1:6">
      <c r="A1520" s="143">
        <v>11040000</v>
      </c>
      <c r="B1520" s="143">
        <v>10870000</v>
      </c>
      <c r="C1520" s="143">
        <v>11040000</v>
      </c>
      <c r="D1520" s="143">
        <v>10870000</v>
      </c>
      <c r="E1520" s="144">
        <v>41468</v>
      </c>
      <c r="F1520" s="145" t="s">
        <v>2786</v>
      </c>
    </row>
    <row r="1521" spans="1:6">
      <c r="A1521" s="143">
        <v>11160000</v>
      </c>
      <c r="B1521" s="143">
        <v>11050000</v>
      </c>
      <c r="C1521" s="143">
        <v>11160000</v>
      </c>
      <c r="D1521" s="143">
        <v>11050000</v>
      </c>
      <c r="E1521" s="144">
        <v>41466</v>
      </c>
      <c r="F1521" s="145" t="s">
        <v>2787</v>
      </c>
    </row>
    <row r="1522" spans="1:6">
      <c r="A1522" s="143">
        <v>10810000</v>
      </c>
      <c r="B1522" s="143">
        <v>10800000</v>
      </c>
      <c r="C1522" s="143">
        <v>10880000</v>
      </c>
      <c r="D1522" s="143">
        <v>10870000</v>
      </c>
      <c r="E1522" s="144">
        <v>41465</v>
      </c>
      <c r="F1522" s="145" t="s">
        <v>2788</v>
      </c>
    </row>
    <row r="1523" spans="1:6">
      <c r="A1523" s="143">
        <v>11020000</v>
      </c>
      <c r="B1523" s="143">
        <v>10850000</v>
      </c>
      <c r="C1523" s="143">
        <v>11020000</v>
      </c>
      <c r="D1523" s="143">
        <v>10865000</v>
      </c>
      <c r="E1523" s="144">
        <v>41464</v>
      </c>
      <c r="F1523" s="145" t="s">
        <v>2789</v>
      </c>
    </row>
    <row r="1524" spans="1:6">
      <c r="A1524" s="143">
        <v>11020000</v>
      </c>
      <c r="B1524" s="143">
        <v>10950000</v>
      </c>
      <c r="C1524" s="143">
        <v>11050000</v>
      </c>
      <c r="D1524" s="143">
        <v>10970000</v>
      </c>
      <c r="E1524" s="144">
        <v>41463</v>
      </c>
      <c r="F1524" s="145" t="s">
        <v>2790</v>
      </c>
    </row>
    <row r="1525" spans="1:6">
      <c r="A1525" s="143">
        <v>10900000</v>
      </c>
      <c r="B1525" s="143">
        <v>10825000</v>
      </c>
      <c r="C1525" s="143">
        <v>11060000</v>
      </c>
      <c r="D1525" s="143">
        <v>11030000</v>
      </c>
      <c r="E1525" s="144">
        <v>41462</v>
      </c>
      <c r="F1525" s="145" t="s">
        <v>2791</v>
      </c>
    </row>
    <row r="1526" spans="1:6">
      <c r="A1526" s="143">
        <v>11100000</v>
      </c>
      <c r="B1526" s="143">
        <v>10920000</v>
      </c>
      <c r="C1526" s="143">
        <v>11150000</v>
      </c>
      <c r="D1526" s="143">
        <v>10930000</v>
      </c>
      <c r="E1526" s="144">
        <v>41461</v>
      </c>
      <c r="F1526" s="145" t="s">
        <v>2792</v>
      </c>
    </row>
    <row r="1527" spans="1:6">
      <c r="A1527" s="143">
        <v>11370000</v>
      </c>
      <c r="B1527" s="143">
        <v>11350000</v>
      </c>
      <c r="C1527" s="143">
        <v>11380000</v>
      </c>
      <c r="D1527" s="143">
        <v>11360000</v>
      </c>
      <c r="E1527" s="144">
        <v>41459</v>
      </c>
      <c r="F1527" s="145" t="s">
        <v>2793</v>
      </c>
    </row>
    <row r="1528" spans="1:6">
      <c r="A1528" s="143">
        <v>11370000</v>
      </c>
      <c r="B1528" s="143">
        <v>11250000</v>
      </c>
      <c r="C1528" s="143">
        <v>11420000</v>
      </c>
      <c r="D1528" s="143">
        <v>11400000</v>
      </c>
      <c r="E1528" s="144">
        <v>41458</v>
      </c>
      <c r="F1528" s="145" t="s">
        <v>2794</v>
      </c>
    </row>
    <row r="1529" spans="1:6">
      <c r="A1529" s="143">
        <v>11500000</v>
      </c>
      <c r="B1529" s="143">
        <v>11430000</v>
      </c>
      <c r="C1529" s="143">
        <v>11530000</v>
      </c>
      <c r="D1529" s="143">
        <v>11450000</v>
      </c>
      <c r="E1529" s="144">
        <v>41457</v>
      </c>
      <c r="F1529" s="145" t="s">
        <v>2795</v>
      </c>
    </row>
    <row r="1530" spans="1:6">
      <c r="A1530" s="143">
        <v>11380000</v>
      </c>
      <c r="B1530" s="143">
        <v>11320000</v>
      </c>
      <c r="C1530" s="143">
        <v>11480000</v>
      </c>
      <c r="D1530" s="143">
        <v>11410000</v>
      </c>
      <c r="E1530" s="144">
        <v>41456</v>
      </c>
      <c r="F1530" s="145" t="s">
        <v>2796</v>
      </c>
    </row>
    <row r="1531" spans="1:6">
      <c r="A1531" s="143">
        <v>11010000</v>
      </c>
      <c r="B1531" s="143">
        <v>10960000</v>
      </c>
      <c r="C1531" s="143">
        <v>11120000</v>
      </c>
      <c r="D1531" s="143">
        <v>11110000</v>
      </c>
      <c r="E1531" s="144">
        <v>41455</v>
      </c>
      <c r="F1531" s="145" t="s">
        <v>2797</v>
      </c>
    </row>
    <row r="1532" spans="1:6">
      <c r="A1532" s="143">
        <v>11020000</v>
      </c>
      <c r="B1532" s="143">
        <v>10860000</v>
      </c>
      <c r="C1532" s="143">
        <v>11070000</v>
      </c>
      <c r="D1532" s="143">
        <v>10900000</v>
      </c>
      <c r="E1532" s="144">
        <v>41454</v>
      </c>
      <c r="F1532" s="145" t="s">
        <v>2798</v>
      </c>
    </row>
    <row r="1533" spans="1:6">
      <c r="A1533" s="143">
        <v>11000000</v>
      </c>
      <c r="B1533" s="143">
        <v>10920000</v>
      </c>
      <c r="C1533" s="143">
        <v>11110000</v>
      </c>
      <c r="D1533" s="143">
        <v>10950000</v>
      </c>
      <c r="E1533" s="144">
        <v>41452</v>
      </c>
      <c r="F1533" s="145" t="s">
        <v>2799</v>
      </c>
    </row>
    <row r="1534" spans="1:6">
      <c r="A1534" s="143">
        <v>10680000</v>
      </c>
      <c r="B1534" s="143">
        <v>10660000</v>
      </c>
      <c r="C1534" s="143">
        <v>10930000</v>
      </c>
      <c r="D1534" s="143">
        <v>10830000</v>
      </c>
      <c r="E1534" s="144">
        <v>41451</v>
      </c>
      <c r="F1534" s="145" t="s">
        <v>2800</v>
      </c>
    </row>
    <row r="1535" spans="1:6">
      <c r="A1535" s="143">
        <v>10620000</v>
      </c>
      <c r="B1535" s="143">
        <v>10580000</v>
      </c>
      <c r="C1535" s="143">
        <v>11120000</v>
      </c>
      <c r="D1535" s="143">
        <v>10900000</v>
      </c>
      <c r="E1535" s="144">
        <v>41450</v>
      </c>
      <c r="F1535" s="145" t="s">
        <v>2801</v>
      </c>
    </row>
    <row r="1536" spans="1:6">
      <c r="A1536" s="143">
        <v>10980000</v>
      </c>
      <c r="B1536" s="143">
        <v>10980000</v>
      </c>
      <c r="C1536" s="143">
        <v>10980000</v>
      </c>
      <c r="D1536" s="143">
        <v>10980000</v>
      </c>
      <c r="E1536" s="144">
        <v>41449</v>
      </c>
      <c r="F1536" s="145" t="s">
        <v>2802</v>
      </c>
    </row>
    <row r="1537" spans="1:6">
      <c r="A1537" s="143">
        <v>10880000</v>
      </c>
      <c r="B1537" s="143">
        <v>10380000</v>
      </c>
      <c r="C1537" s="143">
        <v>11300000</v>
      </c>
      <c r="D1537" s="143">
        <v>10970000</v>
      </c>
      <c r="E1537" s="144">
        <v>41448</v>
      </c>
      <c r="F1537" s="145" t="s">
        <v>2803</v>
      </c>
    </row>
    <row r="1538" spans="1:6">
      <c r="A1538" s="143">
        <v>11640000</v>
      </c>
      <c r="B1538" s="143">
        <v>11080000</v>
      </c>
      <c r="C1538" s="143">
        <v>11640000</v>
      </c>
      <c r="D1538" s="143">
        <v>11200000</v>
      </c>
      <c r="E1538" s="144">
        <v>41447</v>
      </c>
      <c r="F1538" s="145" t="s">
        <v>2804</v>
      </c>
    </row>
    <row r="1539" spans="1:6">
      <c r="A1539" s="143">
        <v>11800000</v>
      </c>
      <c r="B1539" s="143">
        <v>11600000</v>
      </c>
      <c r="C1539" s="143">
        <v>11810000</v>
      </c>
      <c r="D1539" s="143">
        <v>11710000</v>
      </c>
      <c r="E1539" s="144">
        <v>41445</v>
      </c>
      <c r="F1539" s="145" t="s">
        <v>2805</v>
      </c>
    </row>
    <row r="1540" spans="1:6">
      <c r="A1540" s="143">
        <v>12230000</v>
      </c>
      <c r="B1540" s="143">
        <v>12030000</v>
      </c>
      <c r="C1540" s="143">
        <v>12250000</v>
      </c>
      <c r="D1540" s="143">
        <v>12050000</v>
      </c>
      <c r="E1540" s="144">
        <v>41444</v>
      </c>
      <c r="F1540" s="145" t="s">
        <v>2806</v>
      </c>
    </row>
    <row r="1541" spans="1:6">
      <c r="A1541" s="143">
        <v>12680000</v>
      </c>
      <c r="B1541" s="143">
        <v>12350000</v>
      </c>
      <c r="C1541" s="143">
        <v>12680000</v>
      </c>
      <c r="D1541" s="143">
        <v>12350000</v>
      </c>
      <c r="E1541" s="144">
        <v>41443</v>
      </c>
      <c r="F1541" s="145" t="s">
        <v>2807</v>
      </c>
    </row>
    <row r="1542" spans="1:6">
      <c r="A1542" s="143">
        <v>12380000</v>
      </c>
      <c r="B1542" s="143">
        <v>12280000</v>
      </c>
      <c r="C1542" s="143">
        <v>12570000</v>
      </c>
      <c r="D1542" s="143">
        <v>12550000</v>
      </c>
      <c r="E1542" s="144">
        <v>41442</v>
      </c>
      <c r="F1542" s="145" t="s">
        <v>2808</v>
      </c>
    </row>
    <row r="1543" spans="1:6">
      <c r="A1543" s="143">
        <v>12500000</v>
      </c>
      <c r="B1543" s="143">
        <v>12380000</v>
      </c>
      <c r="C1543" s="143">
        <v>12680000</v>
      </c>
      <c r="D1543" s="143">
        <v>12600000</v>
      </c>
      <c r="E1543" s="144">
        <v>41441</v>
      </c>
      <c r="F1543" s="145" t="s">
        <v>2809</v>
      </c>
    </row>
    <row r="1544" spans="1:6">
      <c r="A1544" s="143">
        <v>12650000</v>
      </c>
      <c r="B1544" s="143">
        <v>12000000</v>
      </c>
      <c r="C1544" s="143">
        <v>12680000</v>
      </c>
      <c r="D1544" s="143">
        <v>12120000</v>
      </c>
      <c r="E1544" s="144">
        <v>41440</v>
      </c>
      <c r="F1544" s="145" t="s">
        <v>2810</v>
      </c>
    </row>
    <row r="1545" spans="1:6">
      <c r="A1545" s="143">
        <v>13100000</v>
      </c>
      <c r="B1545" s="143">
        <v>13050000</v>
      </c>
      <c r="C1545" s="143">
        <v>13120000</v>
      </c>
      <c r="D1545" s="143">
        <v>13080000</v>
      </c>
      <c r="E1545" s="144">
        <v>41438</v>
      </c>
      <c r="F1545" s="145" t="s">
        <v>2811</v>
      </c>
    </row>
    <row r="1546" spans="1:6">
      <c r="A1546" s="143">
        <v>12660000</v>
      </c>
      <c r="B1546" s="143">
        <v>12660000</v>
      </c>
      <c r="C1546" s="143">
        <v>13050000</v>
      </c>
      <c r="D1546" s="143">
        <v>12990000</v>
      </c>
      <c r="E1546" s="144">
        <v>41437</v>
      </c>
      <c r="F1546" s="145" t="s">
        <v>2812</v>
      </c>
    </row>
    <row r="1547" spans="1:6">
      <c r="A1547" s="143">
        <v>12660000</v>
      </c>
      <c r="B1547" s="143">
        <v>12450000</v>
      </c>
      <c r="C1547" s="143">
        <v>12660000</v>
      </c>
      <c r="D1547" s="143">
        <v>12630000</v>
      </c>
      <c r="E1547" s="144">
        <v>41436</v>
      </c>
      <c r="F1547" s="145" t="s">
        <v>2813</v>
      </c>
    </row>
    <row r="1548" spans="1:6">
      <c r="A1548" s="143">
        <v>12840000</v>
      </c>
      <c r="B1548" s="143">
        <v>12780000</v>
      </c>
      <c r="C1548" s="143">
        <v>12880000</v>
      </c>
      <c r="D1548" s="143">
        <v>12800000</v>
      </c>
      <c r="E1548" s="144">
        <v>41435</v>
      </c>
      <c r="F1548" s="145" t="s">
        <v>2814</v>
      </c>
    </row>
    <row r="1549" spans="1:6">
      <c r="A1549" s="143">
        <v>13040000</v>
      </c>
      <c r="B1549" s="143">
        <v>12890000</v>
      </c>
      <c r="C1549" s="143">
        <v>13040000</v>
      </c>
      <c r="D1549" s="143">
        <v>12900000</v>
      </c>
      <c r="E1549" s="144">
        <v>41434</v>
      </c>
      <c r="F1549" s="145" t="s">
        <v>2815</v>
      </c>
    </row>
    <row r="1550" spans="1:6">
      <c r="A1550" s="143">
        <v>13030000</v>
      </c>
      <c r="B1550" s="143">
        <v>13030000</v>
      </c>
      <c r="C1550" s="143">
        <v>13080000</v>
      </c>
      <c r="D1550" s="143">
        <v>13050000</v>
      </c>
      <c r="E1550" s="144">
        <v>41433</v>
      </c>
      <c r="F1550" s="145" t="s">
        <v>2816</v>
      </c>
    </row>
    <row r="1551" spans="1:6">
      <c r="A1551" s="143">
        <v>12960000</v>
      </c>
      <c r="B1551" s="143">
        <v>12960000</v>
      </c>
      <c r="C1551" s="143">
        <v>13050000</v>
      </c>
      <c r="D1551" s="143">
        <v>13050000</v>
      </c>
      <c r="E1551" s="144">
        <v>41428</v>
      </c>
      <c r="F1551" s="145" t="s">
        <v>2817</v>
      </c>
    </row>
    <row r="1552" spans="1:6">
      <c r="A1552" s="143">
        <v>13110000</v>
      </c>
      <c r="B1552" s="143">
        <v>12950000</v>
      </c>
      <c r="C1552" s="143">
        <v>13140000</v>
      </c>
      <c r="D1552" s="143">
        <v>12950000</v>
      </c>
      <c r="E1552" s="144">
        <v>41427</v>
      </c>
      <c r="F1552" s="145" t="s">
        <v>2818</v>
      </c>
    </row>
    <row r="1553" spans="1:6">
      <c r="A1553" s="143">
        <v>13110000</v>
      </c>
      <c r="B1553" s="143">
        <v>13110000</v>
      </c>
      <c r="C1553" s="143">
        <v>13230000</v>
      </c>
      <c r="D1553" s="143">
        <v>13120000</v>
      </c>
      <c r="E1553" s="144">
        <v>41426</v>
      </c>
      <c r="F1553" s="145" t="s">
        <v>2819</v>
      </c>
    </row>
    <row r="1554" spans="1:6">
      <c r="A1554" s="143">
        <v>13210000</v>
      </c>
      <c r="B1554" s="143">
        <v>13210000</v>
      </c>
      <c r="C1554" s="143">
        <v>13210000</v>
      </c>
      <c r="D1554" s="143">
        <v>13210000</v>
      </c>
      <c r="E1554" s="144">
        <v>41425</v>
      </c>
      <c r="F1554" s="145" t="s">
        <v>2820</v>
      </c>
    </row>
    <row r="1555" spans="1:6">
      <c r="A1555" s="143">
        <v>13150000</v>
      </c>
      <c r="B1555" s="143">
        <v>13080000</v>
      </c>
      <c r="C1555" s="143">
        <v>13200000</v>
      </c>
      <c r="D1555" s="143">
        <v>13190000</v>
      </c>
      <c r="E1555" s="144">
        <v>41424</v>
      </c>
      <c r="F1555" s="145" t="s">
        <v>2821</v>
      </c>
    </row>
    <row r="1556" spans="1:6">
      <c r="A1556" s="143">
        <v>13330000</v>
      </c>
      <c r="B1556" s="143">
        <v>13170000</v>
      </c>
      <c r="C1556" s="143">
        <v>13340000</v>
      </c>
      <c r="D1556" s="143">
        <v>13180000</v>
      </c>
      <c r="E1556" s="144">
        <v>41423</v>
      </c>
      <c r="F1556" s="145" t="s">
        <v>2822</v>
      </c>
    </row>
    <row r="1557" spans="1:6">
      <c r="A1557" s="143">
        <v>13440000</v>
      </c>
      <c r="B1557" s="143">
        <v>13340000</v>
      </c>
      <c r="C1557" s="143">
        <v>13440000</v>
      </c>
      <c r="D1557" s="143">
        <v>13400000</v>
      </c>
      <c r="E1557" s="144">
        <v>41422</v>
      </c>
      <c r="F1557" s="145" t="s">
        <v>2823</v>
      </c>
    </row>
    <row r="1558" spans="1:6">
      <c r="A1558" s="143">
        <v>13330000</v>
      </c>
      <c r="B1558" s="143">
        <v>13200000</v>
      </c>
      <c r="C1558" s="143">
        <v>13380000</v>
      </c>
      <c r="D1558" s="143">
        <v>13215000</v>
      </c>
      <c r="E1558" s="144">
        <v>41421</v>
      </c>
      <c r="F1558" s="145" t="s">
        <v>2824</v>
      </c>
    </row>
    <row r="1559" spans="1:6">
      <c r="A1559" s="143">
        <v>13300000</v>
      </c>
      <c r="B1559" s="143">
        <v>13250000</v>
      </c>
      <c r="C1559" s="143">
        <v>13540000</v>
      </c>
      <c r="D1559" s="143">
        <v>13280000</v>
      </c>
      <c r="E1559" s="144">
        <v>41420</v>
      </c>
      <c r="F1559" s="145" t="s">
        <v>2825</v>
      </c>
    </row>
    <row r="1560" spans="1:6">
      <c r="A1560" s="143">
        <v>12980000</v>
      </c>
      <c r="B1560" s="143">
        <v>12970000</v>
      </c>
      <c r="C1560" s="143">
        <v>13240000</v>
      </c>
      <c r="D1560" s="143">
        <v>13240000</v>
      </c>
      <c r="E1560" s="144">
        <v>41419</v>
      </c>
      <c r="F1560" s="145" t="s">
        <v>2826</v>
      </c>
    </row>
    <row r="1561" spans="1:6">
      <c r="A1561" s="143">
        <v>12260000</v>
      </c>
      <c r="B1561" s="143">
        <v>12200000</v>
      </c>
      <c r="C1561" s="143">
        <v>12570000</v>
      </c>
      <c r="D1561" s="143">
        <v>12560000</v>
      </c>
      <c r="E1561" s="144">
        <v>41415</v>
      </c>
      <c r="F1561" s="145" t="s">
        <v>2827</v>
      </c>
    </row>
    <row r="1562" spans="1:6">
      <c r="A1562" s="143">
        <v>12950000</v>
      </c>
      <c r="B1562" s="143">
        <v>12910000</v>
      </c>
      <c r="C1562" s="143">
        <v>13080000</v>
      </c>
      <c r="D1562" s="143">
        <v>12930000</v>
      </c>
      <c r="E1562" s="144">
        <v>41417</v>
      </c>
      <c r="F1562" s="145" t="s">
        <v>2828</v>
      </c>
    </row>
    <row r="1563" spans="1:6">
      <c r="A1563" s="143">
        <v>11720000</v>
      </c>
      <c r="B1563" s="143">
        <v>11570000</v>
      </c>
      <c r="C1563" s="143">
        <v>12040000</v>
      </c>
      <c r="D1563" s="143">
        <v>12000000</v>
      </c>
      <c r="E1563" s="144">
        <v>41414</v>
      </c>
      <c r="F1563" s="145" t="s">
        <v>2829</v>
      </c>
    </row>
    <row r="1564" spans="1:6">
      <c r="A1564" s="143">
        <v>12810000</v>
      </c>
      <c r="B1564" s="143">
        <v>12780000</v>
      </c>
      <c r="C1564" s="143">
        <v>13270000</v>
      </c>
      <c r="D1564" s="143">
        <v>13250000</v>
      </c>
      <c r="E1564" s="144">
        <v>41416</v>
      </c>
      <c r="F1564" s="145" t="s">
        <v>2830</v>
      </c>
    </row>
    <row r="1565" spans="1:6">
      <c r="A1565" s="143">
        <v>12240000</v>
      </c>
      <c r="B1565" s="143">
        <v>11960000</v>
      </c>
      <c r="C1565" s="143">
        <v>12260000</v>
      </c>
      <c r="D1565" s="143">
        <v>11970000</v>
      </c>
      <c r="E1565" s="144">
        <v>41413</v>
      </c>
      <c r="F1565" s="145" t="s">
        <v>2831</v>
      </c>
    </row>
    <row r="1566" spans="1:6">
      <c r="A1566" s="143">
        <v>12630000</v>
      </c>
      <c r="B1566" s="143">
        <v>12440000</v>
      </c>
      <c r="C1566" s="143">
        <v>12630000</v>
      </c>
      <c r="D1566" s="143">
        <v>12470000</v>
      </c>
      <c r="E1566" s="144">
        <v>41412</v>
      </c>
      <c r="F1566" s="145" t="s">
        <v>2832</v>
      </c>
    </row>
    <row r="1567" spans="1:6">
      <c r="A1567" s="143">
        <v>12840000</v>
      </c>
      <c r="B1567" s="143">
        <v>12720000</v>
      </c>
      <c r="C1567" s="143">
        <v>12850000</v>
      </c>
      <c r="D1567" s="143">
        <v>12780000</v>
      </c>
      <c r="E1567" s="144">
        <v>41410</v>
      </c>
      <c r="F1567" s="145" t="s">
        <v>2833</v>
      </c>
    </row>
    <row r="1568" spans="1:6">
      <c r="A1568" s="143">
        <v>12910000</v>
      </c>
      <c r="B1568" s="143">
        <v>12830000</v>
      </c>
      <c r="C1568" s="143">
        <v>12940000</v>
      </c>
      <c r="D1568" s="143">
        <v>12830000</v>
      </c>
      <c r="E1568" s="144">
        <v>41409</v>
      </c>
      <c r="F1568" s="145" t="s">
        <v>2834</v>
      </c>
    </row>
    <row r="1569" spans="1:6">
      <c r="A1569" s="143">
        <v>13110000</v>
      </c>
      <c r="B1569" s="143">
        <v>13000000</v>
      </c>
      <c r="C1569" s="143">
        <v>13150000</v>
      </c>
      <c r="D1569" s="143">
        <v>13040000</v>
      </c>
      <c r="E1569" s="144">
        <v>41408</v>
      </c>
      <c r="F1569" s="145" t="s">
        <v>2835</v>
      </c>
    </row>
    <row r="1570" spans="1:6">
      <c r="A1570" s="143">
        <v>12930000</v>
      </c>
      <c r="B1570" s="143">
        <v>12930000</v>
      </c>
      <c r="C1570" s="143">
        <v>13040000</v>
      </c>
      <c r="D1570" s="143">
        <v>12975000</v>
      </c>
      <c r="E1570" s="144">
        <v>41407</v>
      </c>
      <c r="F1570" s="145" t="s">
        <v>2836</v>
      </c>
    </row>
    <row r="1571" spans="1:6">
      <c r="A1571" s="143">
        <v>12870000</v>
      </c>
      <c r="B1571" s="143">
        <v>12870000</v>
      </c>
      <c r="C1571" s="143">
        <v>13020000</v>
      </c>
      <c r="D1571" s="143">
        <v>13000000</v>
      </c>
      <c r="E1571" s="144">
        <v>41406</v>
      </c>
      <c r="F1571" s="145" t="s">
        <v>2837</v>
      </c>
    </row>
    <row r="1572" spans="1:6">
      <c r="A1572" s="143">
        <v>13030000</v>
      </c>
      <c r="B1572" s="143">
        <v>12820000</v>
      </c>
      <c r="C1572" s="143">
        <v>13110000</v>
      </c>
      <c r="D1572" s="143">
        <v>12820000</v>
      </c>
      <c r="E1572" s="144">
        <v>41405</v>
      </c>
      <c r="F1572" s="145" t="s">
        <v>2838</v>
      </c>
    </row>
    <row r="1573" spans="1:6">
      <c r="A1573" s="143">
        <v>13180000</v>
      </c>
      <c r="B1573" s="143">
        <v>13120000</v>
      </c>
      <c r="C1573" s="143">
        <v>13180000</v>
      </c>
      <c r="D1573" s="143">
        <v>13140000</v>
      </c>
      <c r="E1573" s="144">
        <v>41403</v>
      </c>
      <c r="F1573" s="145" t="s">
        <v>2839</v>
      </c>
    </row>
    <row r="1574" spans="1:6">
      <c r="A1574" s="143">
        <v>13300000</v>
      </c>
      <c r="B1574" s="143">
        <v>13030000</v>
      </c>
      <c r="C1574" s="143">
        <v>13300000</v>
      </c>
      <c r="D1574" s="143">
        <v>13150000</v>
      </c>
      <c r="E1574" s="144">
        <v>41402</v>
      </c>
      <c r="F1574" s="145" t="s">
        <v>2840</v>
      </c>
    </row>
    <row r="1575" spans="1:6">
      <c r="A1575" s="143">
        <v>13350000</v>
      </c>
      <c r="B1575" s="143">
        <v>13290000</v>
      </c>
      <c r="C1575" s="143">
        <v>13370000</v>
      </c>
      <c r="D1575" s="143">
        <v>13290000</v>
      </c>
      <c r="E1575" s="144">
        <v>41401</v>
      </c>
      <c r="F1575" s="145" t="s">
        <v>2841</v>
      </c>
    </row>
    <row r="1576" spans="1:6">
      <c r="A1576" s="143">
        <v>13540000</v>
      </c>
      <c r="B1576" s="143">
        <v>13430000</v>
      </c>
      <c r="C1576" s="143">
        <v>13540000</v>
      </c>
      <c r="D1576" s="143">
        <v>13440000</v>
      </c>
      <c r="E1576" s="144">
        <v>41400</v>
      </c>
      <c r="F1576" s="145" t="s">
        <v>2842</v>
      </c>
    </row>
    <row r="1577" spans="1:6">
      <c r="A1577" s="143">
        <v>13480000</v>
      </c>
      <c r="B1577" s="143">
        <v>13450000</v>
      </c>
      <c r="C1577" s="143">
        <v>13580000</v>
      </c>
      <c r="D1577" s="143">
        <v>13580000</v>
      </c>
      <c r="E1577" s="144">
        <v>41399</v>
      </c>
      <c r="F1577" s="145" t="s">
        <v>2843</v>
      </c>
    </row>
    <row r="1578" spans="1:6">
      <c r="A1578" s="143">
        <v>13450000</v>
      </c>
      <c r="B1578" s="143">
        <v>13420000</v>
      </c>
      <c r="C1578" s="143">
        <v>13470000</v>
      </c>
      <c r="D1578" s="143">
        <v>13425000</v>
      </c>
      <c r="E1578" s="144">
        <v>41398</v>
      </c>
      <c r="F1578" s="145" t="s">
        <v>2844</v>
      </c>
    </row>
    <row r="1579" spans="1:6">
      <c r="A1579" s="143">
        <v>13430000</v>
      </c>
      <c r="B1579" s="143">
        <v>13370000</v>
      </c>
      <c r="C1579" s="143">
        <v>13470000</v>
      </c>
      <c r="D1579" s="143">
        <v>13460000</v>
      </c>
      <c r="E1579" s="144">
        <v>41396</v>
      </c>
      <c r="F1579" s="145" t="s">
        <v>2845</v>
      </c>
    </row>
    <row r="1580" spans="1:6">
      <c r="A1580" s="143">
        <v>13570000</v>
      </c>
      <c r="B1580" s="143">
        <v>13450000</v>
      </c>
      <c r="C1580" s="143">
        <v>13570000</v>
      </c>
      <c r="D1580" s="143">
        <v>13450000</v>
      </c>
      <c r="E1580" s="144">
        <v>41395</v>
      </c>
      <c r="F1580" s="145" t="s">
        <v>2846</v>
      </c>
    </row>
    <row r="1581" spans="1:6">
      <c r="A1581" s="143">
        <v>13650000</v>
      </c>
      <c r="B1581" s="143">
        <v>13560000</v>
      </c>
      <c r="C1581" s="143">
        <v>13680000</v>
      </c>
      <c r="D1581" s="143">
        <v>13580000</v>
      </c>
      <c r="E1581" s="144">
        <v>41394</v>
      </c>
      <c r="F1581" s="145" t="s">
        <v>2847</v>
      </c>
    </row>
    <row r="1582" spans="1:6">
      <c r="A1582" s="143">
        <v>13700000</v>
      </c>
      <c r="B1582" s="143">
        <v>13640000</v>
      </c>
      <c r="C1582" s="143">
        <v>13780000</v>
      </c>
      <c r="D1582" s="143">
        <v>13680000</v>
      </c>
      <c r="E1582" s="144">
        <v>41393</v>
      </c>
      <c r="F1582" s="145" t="s">
        <v>2848</v>
      </c>
    </row>
    <row r="1583" spans="1:6">
      <c r="A1583" s="143">
        <v>13530000</v>
      </c>
      <c r="B1583" s="143">
        <v>13450000</v>
      </c>
      <c r="C1583" s="143">
        <v>13690000</v>
      </c>
      <c r="D1583" s="143">
        <v>13620000</v>
      </c>
      <c r="E1583" s="144">
        <v>41392</v>
      </c>
      <c r="F1583" s="145" t="s">
        <v>2849</v>
      </c>
    </row>
    <row r="1584" spans="1:6">
      <c r="A1584" s="143">
        <v>13650000</v>
      </c>
      <c r="B1584" s="143">
        <v>13500000</v>
      </c>
      <c r="C1584" s="143">
        <v>13670000</v>
      </c>
      <c r="D1584" s="143">
        <v>13550000</v>
      </c>
      <c r="E1584" s="144">
        <v>41391</v>
      </c>
      <c r="F1584" s="145" t="s">
        <v>2850</v>
      </c>
    </row>
    <row r="1585" spans="1:6">
      <c r="A1585" s="143">
        <v>13780000</v>
      </c>
      <c r="B1585" s="143">
        <v>13690000</v>
      </c>
      <c r="C1585" s="143">
        <v>13850000</v>
      </c>
      <c r="D1585" s="143">
        <v>13750000</v>
      </c>
      <c r="E1585" s="144">
        <v>41389</v>
      </c>
      <c r="F1585" s="145" t="s">
        <v>2851</v>
      </c>
    </row>
    <row r="1586" spans="1:6">
      <c r="A1586" s="143">
        <v>13510000</v>
      </c>
      <c r="B1586" s="143">
        <v>13480000</v>
      </c>
      <c r="C1586" s="143">
        <v>13720000</v>
      </c>
      <c r="D1586" s="143">
        <v>13710000</v>
      </c>
      <c r="E1586" s="144">
        <v>41388</v>
      </c>
      <c r="F1586" s="145" t="s">
        <v>2852</v>
      </c>
    </row>
    <row r="1587" spans="1:6">
      <c r="A1587" s="143">
        <v>13310000</v>
      </c>
      <c r="B1587" s="143">
        <v>13260000</v>
      </c>
      <c r="C1587" s="143">
        <v>13400000</v>
      </c>
      <c r="D1587" s="143">
        <v>13330000</v>
      </c>
      <c r="E1587" s="144">
        <v>41387</v>
      </c>
      <c r="F1587" s="145" t="s">
        <v>2853</v>
      </c>
    </row>
    <row r="1588" spans="1:6">
      <c r="A1588" s="143">
        <v>13260000</v>
      </c>
      <c r="B1588" s="143">
        <v>13220000</v>
      </c>
      <c r="C1588" s="143">
        <v>13500000</v>
      </c>
      <c r="D1588" s="143">
        <v>13390000</v>
      </c>
      <c r="E1588" s="144">
        <v>41386</v>
      </c>
      <c r="F1588" s="145" t="s">
        <v>2854</v>
      </c>
    </row>
    <row r="1589" spans="1:6">
      <c r="A1589" s="143">
        <v>13000000</v>
      </c>
      <c r="B1589" s="143">
        <v>12960000</v>
      </c>
      <c r="C1589" s="143">
        <v>13170000</v>
      </c>
      <c r="D1589" s="143">
        <v>13130000</v>
      </c>
      <c r="E1589" s="144">
        <v>41385</v>
      </c>
      <c r="F1589" s="145" t="s">
        <v>2855</v>
      </c>
    </row>
    <row r="1590" spans="1:6">
      <c r="A1590" s="143">
        <v>13140000</v>
      </c>
      <c r="B1590" s="143">
        <v>12920000</v>
      </c>
      <c r="C1590" s="143">
        <v>13150000</v>
      </c>
      <c r="D1590" s="143">
        <v>12950000</v>
      </c>
      <c r="E1590" s="144">
        <v>41384</v>
      </c>
      <c r="F1590" s="145" t="s">
        <v>2856</v>
      </c>
    </row>
    <row r="1591" spans="1:6">
      <c r="A1591" s="143">
        <v>13120000</v>
      </c>
      <c r="B1591" s="143">
        <v>13090000</v>
      </c>
      <c r="C1591" s="143">
        <v>13130000</v>
      </c>
      <c r="D1591" s="143">
        <v>13110000</v>
      </c>
      <c r="E1591" s="144">
        <v>41382</v>
      </c>
      <c r="F1591" s="145" t="s">
        <v>2857</v>
      </c>
    </row>
    <row r="1592" spans="1:6">
      <c r="A1592" s="143">
        <v>13110000</v>
      </c>
      <c r="B1592" s="143">
        <v>13080000</v>
      </c>
      <c r="C1592" s="143">
        <v>13140000</v>
      </c>
      <c r="D1592" s="143">
        <v>13140000</v>
      </c>
      <c r="E1592" s="144">
        <v>41381</v>
      </c>
      <c r="F1592" s="145" t="s">
        <v>2858</v>
      </c>
    </row>
    <row r="1593" spans="1:6">
      <c r="A1593" s="143">
        <v>13120000</v>
      </c>
      <c r="B1593" s="143">
        <v>13070000</v>
      </c>
      <c r="C1593" s="143">
        <v>13180000</v>
      </c>
      <c r="D1593" s="143">
        <v>13160000</v>
      </c>
      <c r="E1593" s="144">
        <v>41380</v>
      </c>
      <c r="F1593" s="145" t="s">
        <v>2859</v>
      </c>
    </row>
    <row r="1594" spans="1:6">
      <c r="A1594" s="143">
        <v>13380000</v>
      </c>
      <c r="B1594" s="143">
        <v>13100000</v>
      </c>
      <c r="C1594" s="143">
        <v>13390000</v>
      </c>
      <c r="D1594" s="143">
        <v>13100000</v>
      </c>
      <c r="E1594" s="144">
        <v>41379</v>
      </c>
      <c r="F1594" s="145" t="s">
        <v>2860</v>
      </c>
    </row>
    <row r="1595" spans="1:6">
      <c r="A1595" s="143">
        <v>13320000</v>
      </c>
      <c r="B1595" s="143">
        <v>13320000</v>
      </c>
      <c r="C1595" s="143">
        <v>13550000</v>
      </c>
      <c r="D1595" s="143">
        <v>13550000</v>
      </c>
      <c r="E1595" s="144">
        <v>41377</v>
      </c>
      <c r="F1595" s="145" t="s">
        <v>2861</v>
      </c>
    </row>
    <row r="1596" spans="1:6">
      <c r="A1596" s="143">
        <v>13890000</v>
      </c>
      <c r="B1596" s="143">
        <v>13820000</v>
      </c>
      <c r="C1596" s="143">
        <v>13900000</v>
      </c>
      <c r="D1596" s="143">
        <v>13900000</v>
      </c>
      <c r="E1596" s="144">
        <v>41375</v>
      </c>
      <c r="F1596" s="145" t="s">
        <v>2862</v>
      </c>
    </row>
    <row r="1597" spans="1:6">
      <c r="A1597" s="143">
        <v>14180000</v>
      </c>
      <c r="B1597" s="143">
        <v>14000000</v>
      </c>
      <c r="C1597" s="143">
        <v>14220000</v>
      </c>
      <c r="D1597" s="143">
        <v>14000000</v>
      </c>
      <c r="E1597" s="144">
        <v>41374</v>
      </c>
      <c r="F1597" s="145" t="s">
        <v>2863</v>
      </c>
    </row>
    <row r="1598" spans="1:6">
      <c r="A1598" s="143">
        <v>14180000</v>
      </c>
      <c r="B1598" s="143">
        <v>14140000</v>
      </c>
      <c r="C1598" s="143">
        <v>14270000</v>
      </c>
      <c r="D1598" s="143">
        <v>14170000</v>
      </c>
      <c r="E1598" s="144">
        <v>41373</v>
      </c>
      <c r="F1598" s="145" t="s">
        <v>2864</v>
      </c>
    </row>
    <row r="1599" spans="1:6">
      <c r="A1599" s="143">
        <v>14350000</v>
      </c>
      <c r="B1599" s="143">
        <v>14070000</v>
      </c>
      <c r="C1599" s="143">
        <v>14350000</v>
      </c>
      <c r="D1599" s="143">
        <v>14070000</v>
      </c>
      <c r="E1599" s="144">
        <v>41372</v>
      </c>
      <c r="F1599" s="145" t="s">
        <v>2865</v>
      </c>
    </row>
    <row r="1600" spans="1:6">
      <c r="A1600" s="143">
        <v>14350000</v>
      </c>
      <c r="B1600" s="143">
        <v>14170000</v>
      </c>
      <c r="C1600" s="143">
        <v>14410000</v>
      </c>
      <c r="D1600" s="143">
        <v>14410000</v>
      </c>
      <c r="E1600" s="144">
        <v>41371</v>
      </c>
      <c r="F1600" s="145" t="s">
        <v>2866</v>
      </c>
    </row>
    <row r="1601" spans="1:6">
      <c r="A1601" s="143">
        <v>13920000</v>
      </c>
      <c r="B1601" s="143">
        <v>13750000</v>
      </c>
      <c r="C1601" s="143">
        <v>13960000</v>
      </c>
      <c r="D1601" s="143">
        <v>13750000</v>
      </c>
      <c r="E1601" s="144">
        <v>41370</v>
      </c>
      <c r="F1601" s="145" t="s">
        <v>2867</v>
      </c>
    </row>
    <row r="1602" spans="1:6">
      <c r="A1602" s="143">
        <v>13470000</v>
      </c>
      <c r="B1602" s="143">
        <v>13450000</v>
      </c>
      <c r="C1602" s="143">
        <v>13470000</v>
      </c>
      <c r="D1602" s="143">
        <v>13460000</v>
      </c>
      <c r="E1602" s="144">
        <v>41368</v>
      </c>
      <c r="F1602" s="145" t="s">
        <v>2868</v>
      </c>
    </row>
    <row r="1603" spans="1:6">
      <c r="A1603" s="143">
        <v>13390000</v>
      </c>
      <c r="B1603" s="143">
        <v>13390000</v>
      </c>
      <c r="C1603" s="143">
        <v>13530000</v>
      </c>
      <c r="D1603" s="143">
        <v>13530000</v>
      </c>
      <c r="E1603" s="144">
        <v>41367</v>
      </c>
      <c r="F1603" s="145" t="s">
        <v>2869</v>
      </c>
    </row>
    <row r="1604" spans="1:6">
      <c r="A1604" s="143">
        <v>13580000</v>
      </c>
      <c r="B1604" s="143">
        <v>13530000</v>
      </c>
      <c r="C1604" s="143">
        <v>13580000</v>
      </c>
      <c r="D1604" s="143">
        <v>13550000</v>
      </c>
      <c r="E1604" s="144">
        <v>41364</v>
      </c>
      <c r="F1604" s="145" t="s">
        <v>2870</v>
      </c>
    </row>
    <row r="1605" spans="1:6">
      <c r="A1605" s="143">
        <v>13750000</v>
      </c>
      <c r="B1605" s="143">
        <v>13650000</v>
      </c>
      <c r="C1605" s="143">
        <v>13750000</v>
      </c>
      <c r="D1605" s="143">
        <v>13650000</v>
      </c>
      <c r="E1605" s="144">
        <v>41363</v>
      </c>
      <c r="F1605" s="145" t="s">
        <v>2871</v>
      </c>
    </row>
    <row r="1606" spans="1:6">
      <c r="A1606" s="143">
        <v>13750000</v>
      </c>
      <c r="B1606" s="143">
        <v>13750000</v>
      </c>
      <c r="C1606" s="143">
        <v>13800000</v>
      </c>
      <c r="D1606" s="143">
        <v>13800000</v>
      </c>
      <c r="E1606" s="144">
        <v>41361</v>
      </c>
      <c r="F1606" s="145" t="s">
        <v>2872</v>
      </c>
    </row>
    <row r="1607" spans="1:6">
      <c r="A1607" s="143">
        <v>13700000</v>
      </c>
      <c r="B1607" s="143">
        <v>13700000</v>
      </c>
      <c r="C1607" s="143">
        <v>13700000</v>
      </c>
      <c r="D1607" s="143">
        <v>13700000</v>
      </c>
      <c r="E1607" s="144">
        <v>41360</v>
      </c>
      <c r="F1607" s="145" t="s">
        <v>2873</v>
      </c>
    </row>
    <row r="1608" spans="1:6">
      <c r="A1608" s="143">
        <v>13510000</v>
      </c>
      <c r="B1608" s="143">
        <v>13370000</v>
      </c>
      <c r="C1608" s="143">
        <v>13530000</v>
      </c>
      <c r="D1608" s="143">
        <v>13520000</v>
      </c>
      <c r="E1608" s="144">
        <v>41351</v>
      </c>
      <c r="F1608" s="145" t="s">
        <v>2874</v>
      </c>
    </row>
    <row r="1609" spans="1:6">
      <c r="A1609" s="143">
        <v>13180000</v>
      </c>
      <c r="B1609" s="143">
        <v>13180000</v>
      </c>
      <c r="C1609" s="143">
        <v>13600000</v>
      </c>
      <c r="D1609" s="143">
        <v>13460000</v>
      </c>
      <c r="E1609" s="144">
        <v>41350</v>
      </c>
      <c r="F1609" s="145" t="s">
        <v>2875</v>
      </c>
    </row>
    <row r="1610" spans="1:6">
      <c r="A1610" s="143">
        <v>13340000</v>
      </c>
      <c r="B1610" s="143">
        <v>12950000</v>
      </c>
      <c r="C1610" s="143">
        <v>13350000</v>
      </c>
      <c r="D1610" s="143">
        <v>13050000</v>
      </c>
      <c r="E1610" s="144">
        <v>41349</v>
      </c>
      <c r="F1610" s="145" t="s">
        <v>2876</v>
      </c>
    </row>
    <row r="1611" spans="1:6">
      <c r="A1611" s="143">
        <v>13560000</v>
      </c>
      <c r="B1611" s="143">
        <v>13440000</v>
      </c>
      <c r="C1611" s="143">
        <v>13600000</v>
      </c>
      <c r="D1611" s="143">
        <v>13440000</v>
      </c>
      <c r="E1611" s="144">
        <v>41347</v>
      </c>
      <c r="F1611" s="145" t="s">
        <v>2877</v>
      </c>
    </row>
    <row r="1612" spans="1:6">
      <c r="A1612" s="143">
        <v>13600000</v>
      </c>
      <c r="B1612" s="143">
        <v>13560000</v>
      </c>
      <c r="C1612" s="143">
        <v>13780000</v>
      </c>
      <c r="D1612" s="143">
        <v>13710000</v>
      </c>
      <c r="E1612" s="144">
        <v>41346</v>
      </c>
      <c r="F1612" s="145" t="s">
        <v>2878</v>
      </c>
    </row>
    <row r="1613" spans="1:6">
      <c r="A1613" s="143">
        <v>13820000</v>
      </c>
      <c r="B1613" s="143">
        <v>13740000</v>
      </c>
      <c r="C1613" s="143">
        <v>13840000</v>
      </c>
      <c r="D1613" s="143">
        <v>13770000</v>
      </c>
      <c r="E1613" s="144">
        <v>41345</v>
      </c>
      <c r="F1613" s="145" t="s">
        <v>2879</v>
      </c>
    </row>
    <row r="1614" spans="1:6">
      <c r="A1614" s="143">
        <v>13930000</v>
      </c>
      <c r="B1614" s="143">
        <v>13770000</v>
      </c>
      <c r="C1614" s="143">
        <v>14050000</v>
      </c>
      <c r="D1614" s="143">
        <v>13850000</v>
      </c>
      <c r="E1614" s="144">
        <v>41344</v>
      </c>
      <c r="F1614" s="145" t="s">
        <v>2880</v>
      </c>
    </row>
    <row r="1615" spans="1:6">
      <c r="A1615" s="143">
        <v>13540000</v>
      </c>
      <c r="B1615" s="143">
        <v>13540000</v>
      </c>
      <c r="C1615" s="143">
        <v>13830000</v>
      </c>
      <c r="D1615" s="143">
        <v>13820000</v>
      </c>
      <c r="E1615" s="144">
        <v>41343</v>
      </c>
      <c r="F1615" s="145" t="s">
        <v>2881</v>
      </c>
    </row>
    <row r="1616" spans="1:6">
      <c r="A1616" s="143">
        <v>13900000</v>
      </c>
      <c r="B1616" s="143">
        <v>13700000</v>
      </c>
      <c r="C1616" s="143">
        <v>13940000</v>
      </c>
      <c r="D1616" s="143">
        <v>13730000</v>
      </c>
      <c r="E1616" s="144">
        <v>41342</v>
      </c>
      <c r="F1616" s="145" t="s">
        <v>2882</v>
      </c>
    </row>
    <row r="1617" spans="1:6">
      <c r="A1617" s="143">
        <v>14350000</v>
      </c>
      <c r="B1617" s="143">
        <v>13950000</v>
      </c>
      <c r="C1617" s="143">
        <v>14350000</v>
      </c>
      <c r="D1617" s="143">
        <v>14050000</v>
      </c>
      <c r="E1617" s="144">
        <v>41340</v>
      </c>
      <c r="F1617" s="145" t="s">
        <v>2883</v>
      </c>
    </row>
    <row r="1618" spans="1:6">
      <c r="A1618" s="143">
        <v>13850000</v>
      </c>
      <c r="B1618" s="143">
        <v>13780000</v>
      </c>
      <c r="C1618" s="143">
        <v>14210000</v>
      </c>
      <c r="D1618" s="143">
        <v>14180000</v>
      </c>
      <c r="E1618" s="144">
        <v>41339</v>
      </c>
      <c r="F1618" s="145" t="s">
        <v>2884</v>
      </c>
    </row>
    <row r="1619" spans="1:6">
      <c r="A1619" s="143">
        <v>13360000</v>
      </c>
      <c r="B1619" s="143">
        <v>13250000</v>
      </c>
      <c r="C1619" s="143">
        <v>13750000</v>
      </c>
      <c r="D1619" s="143">
        <v>13620000</v>
      </c>
      <c r="E1619" s="144">
        <v>41338</v>
      </c>
      <c r="F1619" s="145" t="s">
        <v>2885</v>
      </c>
    </row>
    <row r="1620" spans="1:6">
      <c r="A1620" s="143">
        <v>13300000</v>
      </c>
      <c r="B1620" s="143">
        <v>12800000</v>
      </c>
      <c r="C1620" s="143">
        <v>13300000</v>
      </c>
      <c r="D1620" s="143">
        <v>13160000</v>
      </c>
      <c r="E1620" s="144">
        <v>41337</v>
      </c>
      <c r="F1620" s="145" t="s">
        <v>2886</v>
      </c>
    </row>
    <row r="1621" spans="1:6">
      <c r="A1621" s="143">
        <v>13800000</v>
      </c>
      <c r="B1621" s="143">
        <v>13580000</v>
      </c>
      <c r="C1621" s="143">
        <v>13900000</v>
      </c>
      <c r="D1621" s="143">
        <v>13800000</v>
      </c>
      <c r="E1621" s="144">
        <v>41336</v>
      </c>
      <c r="F1621" s="145" t="s">
        <v>2887</v>
      </c>
    </row>
    <row r="1622" spans="1:6">
      <c r="A1622" s="143">
        <v>14350000</v>
      </c>
      <c r="B1622" s="143">
        <v>13950000</v>
      </c>
      <c r="C1622" s="143">
        <v>14360000</v>
      </c>
      <c r="D1622" s="143">
        <v>13950000</v>
      </c>
      <c r="E1622" s="144">
        <v>41335</v>
      </c>
      <c r="F1622" s="145" t="s">
        <v>2888</v>
      </c>
    </row>
    <row r="1623" spans="1:6">
      <c r="A1623" s="143">
        <v>14450000</v>
      </c>
      <c r="B1623" s="143">
        <v>14440000</v>
      </c>
      <c r="C1623" s="143">
        <v>14560000</v>
      </c>
      <c r="D1623" s="143">
        <v>14450000</v>
      </c>
      <c r="E1623" s="144">
        <v>41333</v>
      </c>
      <c r="F1623" s="145" t="s">
        <v>2889</v>
      </c>
    </row>
    <row r="1624" spans="1:6">
      <c r="A1624" s="143">
        <v>15000000</v>
      </c>
      <c r="B1624" s="143">
        <v>14450000</v>
      </c>
      <c r="C1624" s="143">
        <v>15000000</v>
      </c>
      <c r="D1624" s="143">
        <v>14620000</v>
      </c>
      <c r="E1624" s="144">
        <v>41332</v>
      </c>
      <c r="F1624" s="145" t="s">
        <v>2890</v>
      </c>
    </row>
    <row r="1625" spans="1:6">
      <c r="A1625" s="143">
        <v>14590000</v>
      </c>
      <c r="B1625" s="143">
        <v>14570000</v>
      </c>
      <c r="C1625" s="143">
        <v>14950000</v>
      </c>
      <c r="D1625" s="143">
        <v>14900000</v>
      </c>
      <c r="E1625" s="144">
        <v>41331</v>
      </c>
      <c r="F1625" s="145" t="s">
        <v>2891</v>
      </c>
    </row>
    <row r="1626" spans="1:6">
      <c r="A1626" s="143">
        <v>14250000</v>
      </c>
      <c r="B1626" s="143">
        <v>14250000</v>
      </c>
      <c r="C1626" s="143">
        <v>14450000</v>
      </c>
      <c r="D1626" s="143">
        <v>14420000</v>
      </c>
      <c r="E1626" s="144">
        <v>41330</v>
      </c>
      <c r="F1626" s="145" t="s">
        <v>2892</v>
      </c>
    </row>
    <row r="1627" spans="1:6">
      <c r="A1627" s="143">
        <v>14020000</v>
      </c>
      <c r="B1627" s="143">
        <v>13930000</v>
      </c>
      <c r="C1627" s="143">
        <v>14090000</v>
      </c>
      <c r="D1627" s="143">
        <v>14080000</v>
      </c>
      <c r="E1627" s="144">
        <v>41329</v>
      </c>
      <c r="F1627" s="145" t="s">
        <v>2893</v>
      </c>
    </row>
    <row r="1628" spans="1:6">
      <c r="A1628" s="143">
        <v>14170000</v>
      </c>
      <c r="B1628" s="143">
        <v>13970000</v>
      </c>
      <c r="C1628" s="143">
        <v>14200000</v>
      </c>
      <c r="D1628" s="143">
        <v>13980000</v>
      </c>
      <c r="E1628" s="144">
        <v>41328</v>
      </c>
      <c r="F1628" s="145" t="s">
        <v>2894</v>
      </c>
    </row>
    <row r="1629" spans="1:6">
      <c r="A1629" s="143">
        <v>13880000</v>
      </c>
      <c r="B1629" s="143">
        <v>13880000</v>
      </c>
      <c r="C1629" s="143">
        <v>13980000</v>
      </c>
      <c r="D1629" s="143">
        <v>13980000</v>
      </c>
      <c r="E1629" s="144">
        <v>41326</v>
      </c>
      <c r="F1629" s="145" t="s">
        <v>2895</v>
      </c>
    </row>
    <row r="1630" spans="1:6">
      <c r="A1630" s="143">
        <v>14220000</v>
      </c>
      <c r="B1630" s="143">
        <v>14050000</v>
      </c>
      <c r="C1630" s="143">
        <v>14250000</v>
      </c>
      <c r="D1630" s="143">
        <v>14130000</v>
      </c>
      <c r="E1630" s="144">
        <v>41325</v>
      </c>
      <c r="F1630" s="145" t="s">
        <v>2896</v>
      </c>
    </row>
    <row r="1631" spans="1:6">
      <c r="A1631" s="143">
        <v>14450000</v>
      </c>
      <c r="B1631" s="143">
        <v>14290000</v>
      </c>
      <c r="C1631" s="143">
        <v>14490000</v>
      </c>
      <c r="D1631" s="143">
        <v>14290000</v>
      </c>
      <c r="E1631" s="144">
        <v>41324</v>
      </c>
      <c r="F1631" s="145" t="s">
        <v>2897</v>
      </c>
    </row>
    <row r="1632" spans="1:6">
      <c r="A1632" s="143">
        <v>14150000</v>
      </c>
      <c r="B1632" s="143">
        <v>14130000</v>
      </c>
      <c r="C1632" s="143">
        <v>14330000</v>
      </c>
      <c r="D1632" s="143">
        <v>14260000</v>
      </c>
      <c r="E1632" s="144">
        <v>41323</v>
      </c>
      <c r="F1632" s="145" t="s">
        <v>2898</v>
      </c>
    </row>
    <row r="1633" spans="1:6">
      <c r="A1633" s="143">
        <v>14350000</v>
      </c>
      <c r="B1633" s="143">
        <v>14110000</v>
      </c>
      <c r="C1633" s="143">
        <v>14380000</v>
      </c>
      <c r="D1633" s="143">
        <v>14110000</v>
      </c>
      <c r="E1633" s="144">
        <v>41322</v>
      </c>
      <c r="F1633" s="145" t="s">
        <v>2899</v>
      </c>
    </row>
    <row r="1634" spans="1:6">
      <c r="A1634" s="143">
        <v>14300000</v>
      </c>
      <c r="B1634" s="143">
        <v>14160000</v>
      </c>
      <c r="C1634" s="143">
        <v>14430000</v>
      </c>
      <c r="D1634" s="143">
        <v>14370000</v>
      </c>
      <c r="E1634" s="144">
        <v>41321</v>
      </c>
      <c r="F1634" s="145" t="s">
        <v>2900</v>
      </c>
    </row>
    <row r="1635" spans="1:6">
      <c r="A1635" s="143">
        <v>14400000</v>
      </c>
      <c r="B1635" s="143">
        <v>14400000</v>
      </c>
      <c r="C1635" s="143">
        <v>14570000</v>
      </c>
      <c r="D1635" s="143">
        <v>14550000</v>
      </c>
      <c r="E1635" s="144">
        <v>41319</v>
      </c>
      <c r="F1635" s="145" t="s">
        <v>2901</v>
      </c>
    </row>
    <row r="1636" spans="1:6">
      <c r="A1636" s="143">
        <v>13700000</v>
      </c>
      <c r="B1636" s="143">
        <v>13600000</v>
      </c>
      <c r="C1636" s="143">
        <v>14250000</v>
      </c>
      <c r="D1636" s="143">
        <v>14150000</v>
      </c>
      <c r="E1636" s="144">
        <v>41318</v>
      </c>
      <c r="F1636" s="145" t="s">
        <v>2902</v>
      </c>
    </row>
    <row r="1637" spans="1:6">
      <c r="A1637" s="143">
        <v>14550000</v>
      </c>
      <c r="B1637" s="143">
        <v>14100000</v>
      </c>
      <c r="C1637" s="143">
        <v>14570000</v>
      </c>
      <c r="D1637" s="143">
        <v>14100000</v>
      </c>
      <c r="E1637" s="144">
        <v>41317</v>
      </c>
      <c r="F1637" s="145" t="s">
        <v>2903</v>
      </c>
    </row>
    <row r="1638" spans="1:6">
      <c r="A1638" s="143">
        <v>14800000</v>
      </c>
      <c r="B1638" s="143">
        <v>14300000</v>
      </c>
      <c r="C1638" s="143">
        <v>14800000</v>
      </c>
      <c r="D1638" s="143">
        <v>14350000</v>
      </c>
      <c r="E1638" s="144">
        <v>41316</v>
      </c>
      <c r="F1638" s="145" t="s">
        <v>2904</v>
      </c>
    </row>
    <row r="1639" spans="1:6">
      <c r="A1639" s="143">
        <v>14830000</v>
      </c>
      <c r="B1639" s="143">
        <v>14830000</v>
      </c>
      <c r="C1639" s="143">
        <v>14970000</v>
      </c>
      <c r="D1639" s="143">
        <v>14900000</v>
      </c>
      <c r="E1639" s="144">
        <v>41314</v>
      </c>
      <c r="F1639" s="145" t="s">
        <v>2905</v>
      </c>
    </row>
    <row r="1640" spans="1:6">
      <c r="A1640" s="143">
        <v>14980000</v>
      </c>
      <c r="B1640" s="143">
        <v>14700000</v>
      </c>
      <c r="C1640" s="143">
        <v>15330000</v>
      </c>
      <c r="D1640" s="143">
        <v>14900000</v>
      </c>
      <c r="E1640" s="144">
        <v>41312</v>
      </c>
      <c r="F1640" s="145" t="s">
        <v>2906</v>
      </c>
    </row>
    <row r="1641" spans="1:6">
      <c r="A1641" s="143">
        <v>14700000</v>
      </c>
      <c r="B1641" s="143">
        <v>14130000</v>
      </c>
      <c r="C1641" s="143">
        <v>14800000</v>
      </c>
      <c r="D1641" s="143">
        <v>14730000</v>
      </c>
      <c r="E1641" s="144">
        <v>41311</v>
      </c>
      <c r="F1641" s="145" t="s">
        <v>2907</v>
      </c>
    </row>
    <row r="1642" spans="1:6">
      <c r="A1642" s="143">
        <v>15650000</v>
      </c>
      <c r="B1642" s="143">
        <v>14900000</v>
      </c>
      <c r="C1642" s="143">
        <v>15690000</v>
      </c>
      <c r="D1642" s="143">
        <v>14900000</v>
      </c>
      <c r="E1642" s="144">
        <v>41310</v>
      </c>
      <c r="F1642" s="145" t="s">
        <v>2908</v>
      </c>
    </row>
    <row r="1643" spans="1:6">
      <c r="A1643" s="143">
        <v>15270000</v>
      </c>
      <c r="B1643" s="143">
        <v>15180000</v>
      </c>
      <c r="C1643" s="143">
        <v>15520000</v>
      </c>
      <c r="D1643" s="143">
        <v>15450000</v>
      </c>
      <c r="E1643" s="144">
        <v>41309</v>
      </c>
      <c r="F1643" s="145" t="s">
        <v>2909</v>
      </c>
    </row>
    <row r="1644" spans="1:6">
      <c r="A1644" s="143">
        <v>15100000</v>
      </c>
      <c r="B1644" s="143">
        <v>14900000</v>
      </c>
      <c r="C1644" s="143">
        <v>15300000</v>
      </c>
      <c r="D1644" s="143">
        <v>15300000</v>
      </c>
      <c r="E1644" s="144">
        <v>41308</v>
      </c>
      <c r="F1644" s="145" t="s">
        <v>2910</v>
      </c>
    </row>
    <row r="1645" spans="1:6">
      <c r="A1645" s="143">
        <v>15620000</v>
      </c>
      <c r="B1645" s="143">
        <v>14850000</v>
      </c>
      <c r="C1645" s="143">
        <v>15620000</v>
      </c>
      <c r="D1645" s="143">
        <v>15300000</v>
      </c>
      <c r="E1645" s="144">
        <v>41307</v>
      </c>
      <c r="F1645" s="145" t="s">
        <v>2911</v>
      </c>
    </row>
    <row r="1646" spans="1:6">
      <c r="A1646" s="143">
        <v>15250000</v>
      </c>
      <c r="B1646" s="143">
        <v>15250000</v>
      </c>
      <c r="C1646" s="143">
        <v>15600000</v>
      </c>
      <c r="D1646" s="143">
        <v>15600000</v>
      </c>
      <c r="E1646" s="144">
        <v>41305</v>
      </c>
      <c r="F1646" s="145" t="s">
        <v>2912</v>
      </c>
    </row>
    <row r="1647" spans="1:6">
      <c r="A1647" s="143">
        <v>14700000</v>
      </c>
      <c r="B1647" s="143">
        <v>14700000</v>
      </c>
      <c r="C1647" s="143">
        <v>15000000</v>
      </c>
      <c r="D1647" s="143">
        <v>14980000</v>
      </c>
      <c r="E1647" s="144">
        <v>41304</v>
      </c>
      <c r="F1647" s="145" t="s">
        <v>2913</v>
      </c>
    </row>
    <row r="1648" spans="1:6">
      <c r="A1648" s="143">
        <v>14620000</v>
      </c>
      <c r="B1648" s="143">
        <v>14550000</v>
      </c>
      <c r="C1648" s="143">
        <v>14680000</v>
      </c>
      <c r="D1648" s="143">
        <v>14670000</v>
      </c>
      <c r="E1648" s="144">
        <v>41302</v>
      </c>
      <c r="F1648" s="145" t="s">
        <v>2914</v>
      </c>
    </row>
    <row r="1649" spans="1:6">
      <c r="A1649" s="143">
        <v>14580000</v>
      </c>
      <c r="B1649" s="143">
        <v>14470000</v>
      </c>
      <c r="C1649" s="143">
        <v>14730000</v>
      </c>
      <c r="D1649" s="143">
        <v>14470000</v>
      </c>
      <c r="E1649" s="144">
        <v>41301</v>
      </c>
      <c r="F1649" s="145" t="s">
        <v>2915</v>
      </c>
    </row>
    <row r="1650" spans="1:6">
      <c r="A1650" s="143">
        <v>13970000</v>
      </c>
      <c r="B1650" s="143">
        <v>13950000</v>
      </c>
      <c r="C1650" s="143">
        <v>14350000</v>
      </c>
      <c r="D1650" s="143">
        <v>14340000</v>
      </c>
      <c r="E1650" s="144">
        <v>41300</v>
      </c>
      <c r="F1650" s="145" t="s">
        <v>2916</v>
      </c>
    </row>
    <row r="1651" spans="1:6">
      <c r="A1651" s="143">
        <v>14000000</v>
      </c>
      <c r="B1651" s="143">
        <v>13900000</v>
      </c>
      <c r="C1651" s="143">
        <v>14030000</v>
      </c>
      <c r="D1651" s="143">
        <v>13920000</v>
      </c>
      <c r="E1651" s="144">
        <v>41298</v>
      </c>
      <c r="F1651" s="145" t="s">
        <v>2917</v>
      </c>
    </row>
    <row r="1652" spans="1:6">
      <c r="A1652" s="143">
        <v>14220000</v>
      </c>
      <c r="B1652" s="143">
        <v>14150000</v>
      </c>
      <c r="C1652" s="143">
        <v>14290000</v>
      </c>
      <c r="D1652" s="143">
        <v>14180000</v>
      </c>
      <c r="E1652" s="144">
        <v>41297</v>
      </c>
      <c r="F1652" s="145" t="s">
        <v>2918</v>
      </c>
    </row>
    <row r="1653" spans="1:6">
      <c r="A1653" s="143">
        <v>14600000</v>
      </c>
      <c r="B1653" s="143">
        <v>14100000</v>
      </c>
      <c r="C1653" s="143">
        <v>14600000</v>
      </c>
      <c r="D1653" s="143">
        <v>14340000</v>
      </c>
      <c r="E1653" s="144">
        <v>41296</v>
      </c>
      <c r="F1653" s="145" t="s">
        <v>2919</v>
      </c>
    </row>
    <row r="1654" spans="1:6">
      <c r="A1654" s="143">
        <v>14100000</v>
      </c>
      <c r="B1654" s="143">
        <v>14070000</v>
      </c>
      <c r="C1654" s="143">
        <v>14350000</v>
      </c>
      <c r="D1654" s="143">
        <v>14290000</v>
      </c>
      <c r="E1654" s="144">
        <v>41295</v>
      </c>
      <c r="F1654" s="145" t="s">
        <v>2920</v>
      </c>
    </row>
    <row r="1655" spans="1:6">
      <c r="A1655" s="143">
        <v>13620000</v>
      </c>
      <c r="B1655" s="143">
        <v>13600000</v>
      </c>
      <c r="C1655" s="143">
        <v>13950000</v>
      </c>
      <c r="D1655" s="143">
        <v>13860000</v>
      </c>
      <c r="E1655" s="144">
        <v>41294</v>
      </c>
      <c r="F1655" s="145" t="s">
        <v>2921</v>
      </c>
    </row>
    <row r="1656" spans="1:6">
      <c r="A1656" s="143">
        <v>13280000</v>
      </c>
      <c r="B1656" s="143">
        <v>13280000</v>
      </c>
      <c r="C1656" s="143">
        <v>13600000</v>
      </c>
      <c r="D1656" s="143">
        <v>13500000</v>
      </c>
      <c r="E1656" s="144">
        <v>41293</v>
      </c>
      <c r="F1656" s="145" t="s">
        <v>2922</v>
      </c>
    </row>
    <row r="1657" spans="1:6">
      <c r="A1657" s="143">
        <v>13180000</v>
      </c>
      <c r="B1657" s="143">
        <v>13180000</v>
      </c>
      <c r="C1657" s="143">
        <v>13200000</v>
      </c>
      <c r="D1657" s="143">
        <v>13190000</v>
      </c>
      <c r="E1657" s="144">
        <v>41291</v>
      </c>
      <c r="F1657" s="145" t="s">
        <v>2923</v>
      </c>
    </row>
    <row r="1658" spans="1:6">
      <c r="A1658" s="143">
        <v>13250000</v>
      </c>
      <c r="B1658" s="143">
        <v>13170000</v>
      </c>
      <c r="C1658" s="143">
        <v>13250000</v>
      </c>
      <c r="D1658" s="143">
        <v>13200000</v>
      </c>
      <c r="E1658" s="144">
        <v>41290</v>
      </c>
      <c r="F1658" s="145" t="s">
        <v>2924</v>
      </c>
    </row>
    <row r="1659" spans="1:6">
      <c r="A1659" s="143">
        <v>13030000</v>
      </c>
      <c r="B1659" s="143">
        <v>13030000</v>
      </c>
      <c r="C1659" s="143">
        <v>13280000</v>
      </c>
      <c r="D1659" s="143">
        <v>13270000</v>
      </c>
      <c r="E1659" s="144">
        <v>41289</v>
      </c>
      <c r="F1659" s="145" t="s">
        <v>2925</v>
      </c>
    </row>
    <row r="1660" spans="1:6">
      <c r="A1660" s="143">
        <v>13000000</v>
      </c>
      <c r="B1660" s="143">
        <v>12990000</v>
      </c>
      <c r="C1660" s="143">
        <v>13040000</v>
      </c>
      <c r="D1660" s="143">
        <v>13040000</v>
      </c>
      <c r="E1660" s="144">
        <v>41288</v>
      </c>
      <c r="F1660" s="145" t="s">
        <v>2926</v>
      </c>
    </row>
    <row r="1661" spans="1:6">
      <c r="A1661" s="143">
        <v>13020000</v>
      </c>
      <c r="B1661" s="143">
        <v>12970000</v>
      </c>
      <c r="C1661" s="143">
        <v>13050000</v>
      </c>
      <c r="D1661" s="143">
        <v>12980000</v>
      </c>
      <c r="E1661" s="144">
        <v>41287</v>
      </c>
      <c r="F1661" s="145" t="s">
        <v>2927</v>
      </c>
    </row>
    <row r="1662" spans="1:6">
      <c r="A1662" s="143">
        <v>12950000</v>
      </c>
      <c r="B1662" s="143">
        <v>12930000</v>
      </c>
      <c r="C1662" s="143">
        <v>12980000</v>
      </c>
      <c r="D1662" s="143">
        <v>12970000</v>
      </c>
      <c r="E1662" s="144">
        <v>41284</v>
      </c>
      <c r="F1662" s="145" t="s">
        <v>2928</v>
      </c>
    </row>
    <row r="1663" spans="1:6">
      <c r="A1663" s="143">
        <v>13030000</v>
      </c>
      <c r="B1663" s="143">
        <v>12890000</v>
      </c>
      <c r="C1663" s="143">
        <v>13050000</v>
      </c>
      <c r="D1663" s="143">
        <v>12920000</v>
      </c>
      <c r="E1663" s="144">
        <v>41283</v>
      </c>
      <c r="F1663" s="145" t="s">
        <v>2929</v>
      </c>
    </row>
    <row r="1664" spans="1:6">
      <c r="A1664" s="143">
        <v>12670000</v>
      </c>
      <c r="B1664" s="143">
        <v>12670000</v>
      </c>
      <c r="C1664" s="143">
        <v>12900000</v>
      </c>
      <c r="D1664" s="143">
        <v>12900000</v>
      </c>
      <c r="E1664" s="144">
        <v>41282</v>
      </c>
      <c r="F1664" s="145" t="s">
        <v>2930</v>
      </c>
    </row>
    <row r="1665" spans="1:6">
      <c r="A1665" s="143">
        <v>12760000</v>
      </c>
      <c r="B1665" s="143">
        <v>12720000</v>
      </c>
      <c r="C1665" s="143">
        <v>12780000</v>
      </c>
      <c r="D1665" s="143">
        <v>12740000</v>
      </c>
      <c r="E1665" s="144">
        <v>41281</v>
      </c>
      <c r="F1665" s="145" t="s">
        <v>2931</v>
      </c>
    </row>
    <row r="1666" spans="1:6">
      <c r="A1666" s="143">
        <v>12770000</v>
      </c>
      <c r="B1666" s="143">
        <v>12720000</v>
      </c>
      <c r="C1666" s="143">
        <v>12770000</v>
      </c>
      <c r="D1666" s="143">
        <v>12750000</v>
      </c>
      <c r="E1666" s="144">
        <v>41280</v>
      </c>
      <c r="F1666" s="145" t="s">
        <v>2932</v>
      </c>
    </row>
    <row r="1667" spans="1:6">
      <c r="A1667" s="143">
        <v>12760000</v>
      </c>
      <c r="B1667" s="143">
        <v>12760000</v>
      </c>
      <c r="C1667" s="143">
        <v>12760000</v>
      </c>
      <c r="D1667" s="143">
        <v>12760000</v>
      </c>
      <c r="E1667" s="144">
        <v>41279</v>
      </c>
      <c r="F1667" s="145" t="s">
        <v>2933</v>
      </c>
    </row>
    <row r="1668" spans="1:6">
      <c r="A1668" s="143">
        <v>12880000</v>
      </c>
      <c r="B1668" s="143">
        <v>12800000</v>
      </c>
      <c r="C1668" s="143">
        <v>12900000</v>
      </c>
      <c r="D1668" s="143">
        <v>12900000</v>
      </c>
      <c r="E1668" s="144">
        <v>41276</v>
      </c>
      <c r="F1668" s="145" t="s">
        <v>2934</v>
      </c>
    </row>
    <row r="1669" spans="1:6">
      <c r="A1669" s="143">
        <v>12690000</v>
      </c>
      <c r="B1669" s="143">
        <v>12650000</v>
      </c>
      <c r="C1669" s="143">
        <v>12710000</v>
      </c>
      <c r="D1669" s="143">
        <v>12700000</v>
      </c>
      <c r="E1669" s="144">
        <v>41275</v>
      </c>
      <c r="F1669" s="145" t="s">
        <v>2935</v>
      </c>
    </row>
    <row r="1670" spans="1:6">
      <c r="A1670" s="143">
        <v>12820000</v>
      </c>
      <c r="B1670" s="143">
        <v>12670000</v>
      </c>
      <c r="C1670" s="143">
        <v>12850000</v>
      </c>
      <c r="D1670" s="143">
        <v>12700000</v>
      </c>
      <c r="E1670" s="144">
        <v>41274</v>
      </c>
      <c r="F1670" s="145" t="s">
        <v>2936</v>
      </c>
    </row>
    <row r="1671" spans="1:6">
      <c r="A1671" s="143">
        <v>12300000</v>
      </c>
      <c r="B1671" s="143">
        <v>12250000</v>
      </c>
      <c r="C1671" s="143">
        <v>12600000</v>
      </c>
      <c r="D1671" s="143">
        <v>12600000</v>
      </c>
      <c r="E1671" s="144">
        <v>41273</v>
      </c>
      <c r="F1671" s="145" t="s">
        <v>2937</v>
      </c>
    </row>
    <row r="1672" spans="1:6">
      <c r="A1672" s="143">
        <v>12600000</v>
      </c>
      <c r="B1672" s="143">
        <v>12460000</v>
      </c>
      <c r="C1672" s="143">
        <v>12600000</v>
      </c>
      <c r="D1672" s="143">
        <v>12460000</v>
      </c>
      <c r="E1672" s="144">
        <v>41272</v>
      </c>
      <c r="F1672" s="145" t="s">
        <v>2938</v>
      </c>
    </row>
    <row r="1673" spans="1:6">
      <c r="A1673" s="143">
        <v>12850000</v>
      </c>
      <c r="B1673" s="143">
        <v>12830000</v>
      </c>
      <c r="C1673" s="143">
        <v>12880000</v>
      </c>
      <c r="D1673" s="143">
        <v>12870000</v>
      </c>
      <c r="E1673" s="144">
        <v>41270</v>
      </c>
      <c r="F1673" s="145" t="s">
        <v>2939</v>
      </c>
    </row>
    <row r="1674" spans="1:6">
      <c r="A1674" s="143">
        <v>12780000</v>
      </c>
      <c r="B1674" s="143">
        <v>12780000</v>
      </c>
      <c r="C1674" s="143">
        <v>12850000</v>
      </c>
      <c r="D1674" s="143">
        <v>12800000</v>
      </c>
      <c r="E1674" s="144">
        <v>41269</v>
      </c>
      <c r="F1674" s="145" t="s">
        <v>2940</v>
      </c>
    </row>
    <row r="1675" spans="1:6">
      <c r="A1675" s="143">
        <v>13590000</v>
      </c>
      <c r="B1675" s="143">
        <v>12930000</v>
      </c>
      <c r="C1675" s="143">
        <v>13600000</v>
      </c>
      <c r="D1675" s="143">
        <v>12930000</v>
      </c>
      <c r="E1675" s="144">
        <v>41268</v>
      </c>
      <c r="F1675" s="145" t="s">
        <v>2941</v>
      </c>
    </row>
    <row r="1676" spans="1:6">
      <c r="A1676" s="143">
        <v>13100000</v>
      </c>
      <c r="B1676" s="143">
        <v>13000000</v>
      </c>
      <c r="C1676" s="143">
        <v>13650000</v>
      </c>
      <c r="D1676" s="143">
        <v>13460000</v>
      </c>
      <c r="E1676" s="144">
        <v>41267</v>
      </c>
      <c r="F1676" s="145" t="s">
        <v>2942</v>
      </c>
    </row>
    <row r="1677" spans="1:6">
      <c r="A1677" s="143">
        <v>12500000</v>
      </c>
      <c r="B1677" s="143">
        <v>12490000</v>
      </c>
      <c r="C1677" s="143">
        <v>12830000</v>
      </c>
      <c r="D1677" s="143">
        <v>12830000</v>
      </c>
      <c r="E1677" s="144">
        <v>41266</v>
      </c>
      <c r="F1677" s="145" t="s">
        <v>2943</v>
      </c>
    </row>
    <row r="1678" spans="1:6">
      <c r="A1678" s="143">
        <v>12380000</v>
      </c>
      <c r="B1678" s="143">
        <v>12330000</v>
      </c>
      <c r="C1678" s="143">
        <v>12440000</v>
      </c>
      <c r="D1678" s="143">
        <v>12430000</v>
      </c>
      <c r="E1678" s="144">
        <v>41265</v>
      </c>
      <c r="F1678" s="145" t="s">
        <v>2944</v>
      </c>
    </row>
    <row r="1679" spans="1:6">
      <c r="A1679" s="143">
        <v>12210000</v>
      </c>
      <c r="B1679" s="143">
        <v>12210000</v>
      </c>
      <c r="C1679" s="143">
        <v>12310000</v>
      </c>
      <c r="D1679" s="143">
        <v>12290000</v>
      </c>
      <c r="E1679" s="144">
        <v>41263</v>
      </c>
      <c r="F1679" s="145" t="s">
        <v>2945</v>
      </c>
    </row>
    <row r="1680" spans="1:6">
      <c r="A1680" s="143">
        <v>12400000</v>
      </c>
      <c r="B1680" s="143">
        <v>12190000</v>
      </c>
      <c r="C1680" s="143">
        <v>12400000</v>
      </c>
      <c r="D1680" s="143">
        <v>12200000</v>
      </c>
      <c r="E1680" s="144">
        <v>41262</v>
      </c>
      <c r="F1680" s="145" t="s">
        <v>2946</v>
      </c>
    </row>
    <row r="1681" spans="1:6">
      <c r="A1681" s="143">
        <v>12130000</v>
      </c>
      <c r="B1681" s="143">
        <v>12130000</v>
      </c>
      <c r="C1681" s="143">
        <v>12500000</v>
      </c>
      <c r="D1681" s="143">
        <v>12500000</v>
      </c>
      <c r="E1681" s="144">
        <v>41261</v>
      </c>
      <c r="F1681" s="145" t="s">
        <v>2947</v>
      </c>
    </row>
    <row r="1682" spans="1:6">
      <c r="A1682" s="143">
        <v>11990000</v>
      </c>
      <c r="B1682" s="143">
        <v>11970000</v>
      </c>
      <c r="C1682" s="143">
        <v>12050000</v>
      </c>
      <c r="D1682" s="143">
        <v>12050000</v>
      </c>
      <c r="E1682" s="144">
        <v>41260</v>
      </c>
      <c r="F1682" s="145" t="s">
        <v>2948</v>
      </c>
    </row>
    <row r="1683" spans="1:6">
      <c r="A1683" s="143">
        <v>11960000</v>
      </c>
      <c r="B1683" s="143">
        <v>11930000</v>
      </c>
      <c r="C1683" s="143">
        <v>11960000</v>
      </c>
      <c r="D1683" s="143">
        <v>11950000</v>
      </c>
      <c r="E1683" s="144">
        <v>41259</v>
      </c>
      <c r="F1683" s="145" t="s">
        <v>2949</v>
      </c>
    </row>
    <row r="1684" spans="1:6">
      <c r="A1684" s="143">
        <v>11920000</v>
      </c>
      <c r="B1684" s="143">
        <v>11880000</v>
      </c>
      <c r="C1684" s="143">
        <v>12000000</v>
      </c>
      <c r="D1684" s="143">
        <v>11900000</v>
      </c>
      <c r="E1684" s="144">
        <v>41258</v>
      </c>
      <c r="F1684" s="145" t="s">
        <v>2950</v>
      </c>
    </row>
    <row r="1685" spans="1:6">
      <c r="A1685" s="143">
        <v>12050000</v>
      </c>
      <c r="B1685" s="143">
        <v>12010000</v>
      </c>
      <c r="C1685" s="143">
        <v>12130000</v>
      </c>
      <c r="D1685" s="143">
        <v>12080000</v>
      </c>
      <c r="E1685" s="144">
        <v>41256</v>
      </c>
      <c r="F1685" s="145" t="s">
        <v>2951</v>
      </c>
    </row>
    <row r="1686" spans="1:6">
      <c r="A1686" s="143">
        <v>12020000</v>
      </c>
      <c r="B1686" s="143">
        <v>12010000</v>
      </c>
      <c r="C1686" s="143">
        <v>12140000</v>
      </c>
      <c r="D1686" s="143">
        <v>12140000</v>
      </c>
      <c r="E1686" s="144">
        <v>41255</v>
      </c>
      <c r="F1686" s="145" t="s">
        <v>2952</v>
      </c>
    </row>
    <row r="1687" spans="1:6">
      <c r="A1687" s="143">
        <v>12040000</v>
      </c>
      <c r="B1687" s="143">
        <v>11940000</v>
      </c>
      <c r="C1687" s="143">
        <v>12060000</v>
      </c>
      <c r="D1687" s="143">
        <v>11980000</v>
      </c>
      <c r="E1687" s="144">
        <v>41254</v>
      </c>
      <c r="F1687" s="145" t="s">
        <v>2953</v>
      </c>
    </row>
    <row r="1688" spans="1:6">
      <c r="A1688" s="143">
        <v>11810000</v>
      </c>
      <c r="B1688" s="143">
        <v>11810000</v>
      </c>
      <c r="C1688" s="143">
        <v>12050000</v>
      </c>
      <c r="D1688" s="143">
        <v>12050000</v>
      </c>
      <c r="E1688" s="144">
        <v>41253</v>
      </c>
      <c r="F1688" s="145" t="s">
        <v>2954</v>
      </c>
    </row>
    <row r="1689" spans="1:6">
      <c r="A1689" s="143">
        <v>11700000</v>
      </c>
      <c r="B1689" s="143">
        <v>11670000</v>
      </c>
      <c r="C1689" s="143">
        <v>11870000</v>
      </c>
      <c r="D1689" s="143">
        <v>11850000</v>
      </c>
      <c r="E1689" s="144">
        <v>41252</v>
      </c>
      <c r="F1689" s="145" t="s">
        <v>2955</v>
      </c>
    </row>
    <row r="1690" spans="1:6">
      <c r="A1690" s="143">
        <v>12080000</v>
      </c>
      <c r="B1690" s="143">
        <v>11780000</v>
      </c>
      <c r="C1690" s="143">
        <v>12080000</v>
      </c>
      <c r="D1690" s="143">
        <v>11800000</v>
      </c>
      <c r="E1690" s="144">
        <v>41251</v>
      </c>
      <c r="F1690" s="145" t="s">
        <v>2956</v>
      </c>
    </row>
    <row r="1691" spans="1:6">
      <c r="A1691" s="143">
        <v>12100000</v>
      </c>
      <c r="B1691" s="143">
        <v>12010000</v>
      </c>
      <c r="C1691" s="143">
        <v>12100000</v>
      </c>
      <c r="D1691" s="143">
        <v>12020000</v>
      </c>
      <c r="E1691" s="144">
        <v>41249</v>
      </c>
      <c r="F1691" s="145" t="s">
        <v>2957</v>
      </c>
    </row>
    <row r="1692" spans="1:6">
      <c r="A1692" s="143">
        <v>11800000</v>
      </c>
      <c r="B1692" s="143">
        <v>11800000</v>
      </c>
      <c r="C1692" s="143">
        <v>11930000</v>
      </c>
      <c r="D1692" s="143">
        <v>11930000</v>
      </c>
      <c r="E1692" s="144">
        <v>41248</v>
      </c>
      <c r="F1692" s="145" t="s">
        <v>2958</v>
      </c>
    </row>
    <row r="1693" spans="1:6">
      <c r="A1693" s="143">
        <v>11780000</v>
      </c>
      <c r="B1693" s="143">
        <v>11720000</v>
      </c>
      <c r="C1693" s="143">
        <v>11800000</v>
      </c>
      <c r="D1693" s="143">
        <v>11720000</v>
      </c>
      <c r="E1693" s="144">
        <v>41247</v>
      </c>
      <c r="F1693" s="145" t="s">
        <v>2959</v>
      </c>
    </row>
    <row r="1694" spans="1:6">
      <c r="A1694" s="143">
        <v>11830000</v>
      </c>
      <c r="B1694" s="143">
        <v>11790000</v>
      </c>
      <c r="C1694" s="143">
        <v>11840000</v>
      </c>
      <c r="D1694" s="143">
        <v>11820000</v>
      </c>
      <c r="E1694" s="144">
        <v>41246</v>
      </c>
      <c r="F1694" s="145" t="s">
        <v>2960</v>
      </c>
    </row>
    <row r="1695" spans="1:6">
      <c r="A1695" s="143">
        <v>11850000</v>
      </c>
      <c r="B1695" s="143">
        <v>11770000</v>
      </c>
      <c r="C1695" s="143">
        <v>11860000</v>
      </c>
      <c r="D1695" s="143">
        <v>11770000</v>
      </c>
      <c r="E1695" s="144">
        <v>41245</v>
      </c>
      <c r="F1695" s="145" t="s">
        <v>2961</v>
      </c>
    </row>
    <row r="1696" spans="1:6">
      <c r="A1696" s="143">
        <v>11750000</v>
      </c>
      <c r="B1696" s="143">
        <v>11750000</v>
      </c>
      <c r="C1696" s="143">
        <v>12000000</v>
      </c>
      <c r="D1696" s="143">
        <v>11950000</v>
      </c>
      <c r="E1696" s="144">
        <v>41244</v>
      </c>
      <c r="F1696" s="145" t="s">
        <v>2962</v>
      </c>
    </row>
    <row r="1697" spans="1:6">
      <c r="A1697" s="143">
        <v>11440000</v>
      </c>
      <c r="B1697" s="143">
        <v>11430000</v>
      </c>
      <c r="C1697" s="143">
        <v>11530000</v>
      </c>
      <c r="D1697" s="143">
        <v>11510000</v>
      </c>
      <c r="E1697" s="144">
        <v>41242</v>
      </c>
      <c r="F1697" s="145" t="s">
        <v>2963</v>
      </c>
    </row>
    <row r="1698" spans="1:6">
      <c r="A1698" s="143">
        <v>11500000</v>
      </c>
      <c r="B1698" s="143">
        <v>11400000</v>
      </c>
      <c r="C1698" s="143">
        <v>11600000</v>
      </c>
      <c r="D1698" s="143">
        <v>11410000</v>
      </c>
      <c r="E1698" s="144">
        <v>41241</v>
      </c>
      <c r="F1698" s="145" t="s">
        <v>2964</v>
      </c>
    </row>
    <row r="1699" spans="1:6">
      <c r="A1699" s="143">
        <v>11350000</v>
      </c>
      <c r="B1699" s="143">
        <v>11300000</v>
      </c>
      <c r="C1699" s="143">
        <v>11500000</v>
      </c>
      <c r="D1699" s="143">
        <v>11430000</v>
      </c>
      <c r="E1699" s="144">
        <v>41240</v>
      </c>
      <c r="F1699" s="145" t="s">
        <v>2965</v>
      </c>
    </row>
    <row r="1700" spans="1:6">
      <c r="A1700" s="143">
        <v>11700000</v>
      </c>
      <c r="B1700" s="143">
        <v>11570000</v>
      </c>
      <c r="C1700" s="143">
        <v>11700000</v>
      </c>
      <c r="D1700" s="143">
        <v>11600000</v>
      </c>
      <c r="E1700" s="144">
        <v>41239</v>
      </c>
      <c r="F1700" s="145" t="s">
        <v>2966</v>
      </c>
    </row>
    <row r="1701" spans="1:6">
      <c r="A1701" s="143">
        <v>11550000</v>
      </c>
      <c r="B1701" s="143">
        <v>11500000</v>
      </c>
      <c r="C1701" s="143">
        <v>11550000</v>
      </c>
      <c r="D1701" s="143">
        <v>11550000</v>
      </c>
      <c r="E1701" s="144">
        <v>41235</v>
      </c>
      <c r="F1701" s="145" t="s">
        <v>2967</v>
      </c>
    </row>
    <row r="1702" spans="1:6">
      <c r="A1702" s="143">
        <v>10820000</v>
      </c>
      <c r="B1702" s="143">
        <v>10820000</v>
      </c>
      <c r="C1702" s="143">
        <v>11700000</v>
      </c>
      <c r="D1702" s="143">
        <v>11280000</v>
      </c>
      <c r="E1702" s="144">
        <v>41234</v>
      </c>
      <c r="F1702" s="145" t="s">
        <v>2968</v>
      </c>
    </row>
    <row r="1703" spans="1:6">
      <c r="A1703" s="143">
        <v>10700000</v>
      </c>
      <c r="B1703" s="143">
        <v>10490000</v>
      </c>
      <c r="C1703" s="143">
        <v>10980000</v>
      </c>
      <c r="D1703" s="143">
        <v>10770000</v>
      </c>
      <c r="E1703" s="144">
        <v>41233</v>
      </c>
      <c r="F1703" s="145" t="s">
        <v>2969</v>
      </c>
    </row>
    <row r="1704" spans="1:6">
      <c r="A1704" s="143">
        <v>11160000</v>
      </c>
      <c r="B1704" s="143">
        <v>10930000</v>
      </c>
      <c r="C1704" s="143">
        <v>11160000</v>
      </c>
      <c r="D1704" s="143">
        <v>10940000</v>
      </c>
      <c r="E1704" s="144">
        <v>41232</v>
      </c>
      <c r="F1704" s="145" t="s">
        <v>2970</v>
      </c>
    </row>
    <row r="1705" spans="1:6">
      <c r="A1705" s="143">
        <v>11180000</v>
      </c>
      <c r="B1705" s="143">
        <v>10920000</v>
      </c>
      <c r="C1705" s="143">
        <v>11180000</v>
      </c>
      <c r="D1705" s="143">
        <v>11080000</v>
      </c>
      <c r="E1705" s="144">
        <v>41231</v>
      </c>
      <c r="F1705" s="145" t="s">
        <v>2971</v>
      </c>
    </row>
    <row r="1706" spans="1:6">
      <c r="A1706" s="143">
        <v>11580000</v>
      </c>
      <c r="B1706" s="143">
        <v>11300000</v>
      </c>
      <c r="C1706" s="143">
        <v>11650000</v>
      </c>
      <c r="D1706" s="143">
        <v>11300000</v>
      </c>
      <c r="E1706" s="144">
        <v>41230</v>
      </c>
      <c r="F1706" s="145" t="s">
        <v>2972</v>
      </c>
    </row>
    <row r="1707" spans="1:6">
      <c r="A1707" s="143">
        <v>11630000</v>
      </c>
      <c r="B1707" s="143">
        <v>11630000</v>
      </c>
      <c r="C1707" s="143">
        <v>11630000</v>
      </c>
      <c r="D1707" s="143">
        <v>11630000</v>
      </c>
      <c r="E1707" s="144">
        <v>41228</v>
      </c>
      <c r="F1707" s="145" t="s">
        <v>2973</v>
      </c>
    </row>
    <row r="1708" spans="1:6">
      <c r="A1708" s="143">
        <v>11700000</v>
      </c>
      <c r="B1708" s="143">
        <v>11620000</v>
      </c>
      <c r="C1708" s="143">
        <v>11900000</v>
      </c>
      <c r="D1708" s="143">
        <v>11720000</v>
      </c>
      <c r="E1708" s="144">
        <v>41227</v>
      </c>
      <c r="F1708" s="145" t="s">
        <v>2974</v>
      </c>
    </row>
    <row r="1709" spans="1:6">
      <c r="A1709" s="143">
        <v>12000000</v>
      </c>
      <c r="B1709" s="143">
        <v>11600000</v>
      </c>
      <c r="C1709" s="143">
        <v>12000000</v>
      </c>
      <c r="D1709" s="143">
        <v>11600000</v>
      </c>
      <c r="E1709" s="144">
        <v>41226</v>
      </c>
      <c r="F1709" s="145" t="s">
        <v>2975</v>
      </c>
    </row>
    <row r="1710" spans="1:6">
      <c r="A1710" s="143">
        <v>12150000</v>
      </c>
      <c r="B1710" s="143">
        <v>12100000</v>
      </c>
      <c r="C1710" s="143">
        <v>12200000</v>
      </c>
      <c r="D1710" s="143">
        <v>12100000</v>
      </c>
      <c r="E1710" s="144">
        <v>41225</v>
      </c>
      <c r="F1710" s="145" t="s">
        <v>2976</v>
      </c>
    </row>
    <row r="1711" spans="1:6">
      <c r="A1711" s="143">
        <v>12230000</v>
      </c>
      <c r="B1711" s="143">
        <v>12100000</v>
      </c>
      <c r="C1711" s="143">
        <v>12280000</v>
      </c>
      <c r="D1711" s="143">
        <v>12210000</v>
      </c>
      <c r="E1711" s="144">
        <v>41224</v>
      </c>
      <c r="F1711" s="145" t="s">
        <v>2977</v>
      </c>
    </row>
    <row r="1712" spans="1:6">
      <c r="A1712" s="143">
        <v>12300000</v>
      </c>
      <c r="B1712" s="143">
        <v>12200000</v>
      </c>
      <c r="C1712" s="143">
        <v>12370000</v>
      </c>
      <c r="D1712" s="143">
        <v>12320000</v>
      </c>
      <c r="E1712" s="144">
        <v>41223</v>
      </c>
      <c r="F1712" s="145" t="s">
        <v>2978</v>
      </c>
    </row>
    <row r="1713" spans="1:6">
      <c r="A1713" s="143">
        <v>12250000</v>
      </c>
      <c r="B1713" s="143">
        <v>12170000</v>
      </c>
      <c r="C1713" s="143">
        <v>12250000</v>
      </c>
      <c r="D1713" s="143">
        <v>12170000</v>
      </c>
      <c r="E1713" s="144">
        <v>41221</v>
      </c>
      <c r="F1713" s="145" t="s">
        <v>2979</v>
      </c>
    </row>
    <row r="1714" spans="1:6">
      <c r="A1714" s="143">
        <v>12880000</v>
      </c>
      <c r="B1714" s="143">
        <v>12350000</v>
      </c>
      <c r="C1714" s="143">
        <v>12900000</v>
      </c>
      <c r="D1714" s="143">
        <v>12420000</v>
      </c>
      <c r="E1714" s="144">
        <v>41220</v>
      </c>
      <c r="F1714" s="145" t="s">
        <v>2980</v>
      </c>
    </row>
    <row r="1715" spans="1:6">
      <c r="A1715" s="143">
        <v>12200000</v>
      </c>
      <c r="B1715" s="143">
        <v>12200000</v>
      </c>
      <c r="C1715" s="143">
        <v>12600000</v>
      </c>
      <c r="D1715" s="143">
        <v>12450000</v>
      </c>
      <c r="E1715" s="144">
        <v>41219</v>
      </c>
      <c r="F1715" s="145" t="s">
        <v>2981</v>
      </c>
    </row>
    <row r="1716" spans="1:6">
      <c r="A1716" s="143">
        <v>11390000</v>
      </c>
      <c r="B1716" s="143">
        <v>11220000</v>
      </c>
      <c r="C1716" s="143">
        <v>12280000</v>
      </c>
      <c r="D1716" s="143">
        <v>11930000</v>
      </c>
      <c r="E1716" s="144">
        <v>41218</v>
      </c>
      <c r="F1716" s="145" t="s">
        <v>2982</v>
      </c>
    </row>
    <row r="1717" spans="1:6">
      <c r="A1717" s="143">
        <v>12300000</v>
      </c>
      <c r="B1717" s="143">
        <v>11450000</v>
      </c>
      <c r="C1717" s="143">
        <v>12300000</v>
      </c>
      <c r="D1717" s="143">
        <v>11450000</v>
      </c>
      <c r="E1717" s="144">
        <v>41217</v>
      </c>
      <c r="F1717" s="145" t="s">
        <v>2983</v>
      </c>
    </row>
    <row r="1718" spans="1:6">
      <c r="A1718" s="143">
        <v>12650000</v>
      </c>
      <c r="B1718" s="143">
        <v>12650000</v>
      </c>
      <c r="C1718" s="143">
        <v>12700000</v>
      </c>
      <c r="D1718" s="143">
        <v>12650000</v>
      </c>
      <c r="E1718" s="144">
        <v>41214</v>
      </c>
      <c r="F1718" s="145" t="s">
        <v>2984</v>
      </c>
    </row>
    <row r="1719" spans="1:6">
      <c r="A1719" s="143">
        <v>12620000</v>
      </c>
      <c r="B1719" s="143">
        <v>12520000</v>
      </c>
      <c r="C1719" s="143">
        <v>12730000</v>
      </c>
      <c r="D1719" s="143">
        <v>12670000</v>
      </c>
      <c r="E1719" s="144">
        <v>41213</v>
      </c>
      <c r="F1719" s="145" t="s">
        <v>2985</v>
      </c>
    </row>
    <row r="1720" spans="1:6">
      <c r="A1720" s="143">
        <v>12700000</v>
      </c>
      <c r="B1720" s="143">
        <v>12700000</v>
      </c>
      <c r="C1720" s="143">
        <v>12880000</v>
      </c>
      <c r="D1720" s="143">
        <v>12770000</v>
      </c>
      <c r="E1720" s="144">
        <v>41212</v>
      </c>
      <c r="F1720" s="145" t="s">
        <v>2986</v>
      </c>
    </row>
    <row r="1721" spans="1:6">
      <c r="A1721" s="143">
        <v>13150000</v>
      </c>
      <c r="B1721" s="143">
        <v>12980000</v>
      </c>
      <c r="C1721" s="143">
        <v>13200000</v>
      </c>
      <c r="D1721" s="143">
        <v>13050000</v>
      </c>
      <c r="E1721" s="144">
        <v>41211</v>
      </c>
      <c r="F1721" s="145" t="s">
        <v>2987</v>
      </c>
    </row>
    <row r="1722" spans="1:6">
      <c r="A1722" s="143">
        <v>12700000</v>
      </c>
      <c r="B1722" s="143">
        <v>12500000</v>
      </c>
      <c r="C1722" s="143">
        <v>12950000</v>
      </c>
      <c r="D1722" s="143">
        <v>12950000</v>
      </c>
      <c r="E1722" s="144">
        <v>41210</v>
      </c>
      <c r="F1722" s="145" t="s">
        <v>2988</v>
      </c>
    </row>
    <row r="1723" spans="1:6">
      <c r="A1723" s="143">
        <v>12800000</v>
      </c>
      <c r="B1723" s="143">
        <v>12600000</v>
      </c>
      <c r="C1723" s="143">
        <v>12850000</v>
      </c>
      <c r="D1723" s="143">
        <v>12730000</v>
      </c>
      <c r="E1723" s="144">
        <v>41209</v>
      </c>
      <c r="F1723" s="145" t="s">
        <v>2989</v>
      </c>
    </row>
    <row r="1724" spans="1:6">
      <c r="A1724" s="143">
        <v>13100000</v>
      </c>
      <c r="B1724" s="143">
        <v>13000000</v>
      </c>
      <c r="C1724" s="143">
        <v>13150000</v>
      </c>
      <c r="D1724" s="143">
        <v>13050000</v>
      </c>
      <c r="E1724" s="144">
        <v>41207</v>
      </c>
      <c r="F1724" s="145" t="s">
        <v>2990</v>
      </c>
    </row>
    <row r="1725" spans="1:6">
      <c r="A1725" s="143">
        <v>12800000</v>
      </c>
      <c r="B1725" s="143">
        <v>12800000</v>
      </c>
      <c r="C1725" s="143">
        <v>13400000</v>
      </c>
      <c r="D1725" s="143">
        <v>13000000</v>
      </c>
      <c r="E1725" s="144">
        <v>41206</v>
      </c>
      <c r="F1725" s="145" t="s">
        <v>2991</v>
      </c>
    </row>
    <row r="1726" spans="1:6">
      <c r="A1726" s="143">
        <v>12500000</v>
      </c>
      <c r="B1726" s="143">
        <v>12100000</v>
      </c>
      <c r="C1726" s="143">
        <v>12600000</v>
      </c>
      <c r="D1726" s="143">
        <v>12500000</v>
      </c>
      <c r="E1726" s="144">
        <v>41205</v>
      </c>
      <c r="F1726" s="145" t="s">
        <v>2992</v>
      </c>
    </row>
    <row r="1727" spans="1:6">
      <c r="A1727" s="143">
        <v>13850000</v>
      </c>
      <c r="B1727" s="143">
        <v>12940000</v>
      </c>
      <c r="C1727" s="143">
        <v>13850000</v>
      </c>
      <c r="D1727" s="143">
        <v>13200000</v>
      </c>
      <c r="E1727" s="144">
        <v>41204</v>
      </c>
      <c r="F1727" s="145" t="s">
        <v>2993</v>
      </c>
    </row>
    <row r="1728" spans="1:6">
      <c r="A1728" s="143">
        <v>13800000</v>
      </c>
      <c r="B1728" s="143">
        <v>13800000</v>
      </c>
      <c r="C1728" s="143">
        <v>14050000</v>
      </c>
      <c r="D1728" s="143">
        <v>13860000</v>
      </c>
      <c r="E1728" s="144">
        <v>41203</v>
      </c>
      <c r="F1728" s="145" t="s">
        <v>2994</v>
      </c>
    </row>
    <row r="1729" spans="1:6">
      <c r="A1729" s="143">
        <v>15150000</v>
      </c>
      <c r="B1729" s="143">
        <v>14950000</v>
      </c>
      <c r="C1729" s="143">
        <v>15150000</v>
      </c>
      <c r="D1729" s="143">
        <v>14980000</v>
      </c>
      <c r="E1729" s="144">
        <v>41199</v>
      </c>
      <c r="F1729" s="145" t="s">
        <v>2995</v>
      </c>
    </row>
    <row r="1730" spans="1:6">
      <c r="A1730" s="143">
        <v>14050000</v>
      </c>
      <c r="B1730" s="143">
        <v>14050000</v>
      </c>
      <c r="C1730" s="143">
        <v>14230000</v>
      </c>
      <c r="D1730" s="143">
        <v>14200000</v>
      </c>
      <c r="E1730" s="144">
        <v>41198</v>
      </c>
      <c r="F1730" s="145" t="s">
        <v>2996</v>
      </c>
    </row>
    <row r="1731" spans="1:6">
      <c r="A1731" s="143">
        <v>12880000</v>
      </c>
      <c r="B1731" s="143">
        <v>12880000</v>
      </c>
      <c r="C1731" s="143">
        <v>13100000</v>
      </c>
      <c r="D1731" s="143">
        <v>13100000</v>
      </c>
      <c r="E1731" s="144">
        <v>41195</v>
      </c>
      <c r="F1731" s="145" t="s">
        <v>2997</v>
      </c>
    </row>
    <row r="1732" spans="1:6">
      <c r="A1732" s="143">
        <v>12850000</v>
      </c>
      <c r="B1732" s="143">
        <v>12830000</v>
      </c>
      <c r="C1732" s="143">
        <v>12900000</v>
      </c>
      <c r="D1732" s="143">
        <v>12830000</v>
      </c>
      <c r="E1732" s="144">
        <v>41193</v>
      </c>
      <c r="F1732" s="145" t="s">
        <v>2998</v>
      </c>
    </row>
    <row r="1733" spans="1:6">
      <c r="A1733" s="143">
        <v>12700000</v>
      </c>
      <c r="B1733" s="143">
        <v>12550000</v>
      </c>
      <c r="C1733" s="143">
        <v>12850000</v>
      </c>
      <c r="D1733" s="143">
        <v>12800000</v>
      </c>
      <c r="E1733" s="144">
        <v>41192</v>
      </c>
      <c r="F1733" s="145" t="s">
        <v>2999</v>
      </c>
    </row>
    <row r="1734" spans="1:6">
      <c r="A1734" s="143">
        <v>14400000</v>
      </c>
      <c r="B1734" s="143">
        <v>12000000</v>
      </c>
      <c r="C1734" s="143">
        <v>14400000</v>
      </c>
      <c r="D1734" s="143">
        <v>13500000</v>
      </c>
      <c r="E1734" s="144">
        <v>41184</v>
      </c>
      <c r="F1734" s="145" t="s">
        <v>3000</v>
      </c>
    </row>
    <row r="1735" spans="1:6">
      <c r="A1735" s="143">
        <v>12550000</v>
      </c>
      <c r="B1735" s="143">
        <v>12540000</v>
      </c>
      <c r="C1735" s="143">
        <v>13450000</v>
      </c>
      <c r="D1735" s="143">
        <v>13450000</v>
      </c>
      <c r="E1735" s="144">
        <v>41183</v>
      </c>
      <c r="F1735" s="145" t="s">
        <v>3001</v>
      </c>
    </row>
    <row r="1736" spans="1:6">
      <c r="A1736" s="143">
        <v>11700000</v>
      </c>
      <c r="B1736" s="143">
        <v>11400000</v>
      </c>
      <c r="C1736" s="143">
        <v>11710000</v>
      </c>
      <c r="D1736" s="143">
        <v>11670000</v>
      </c>
      <c r="E1736" s="144">
        <v>41182</v>
      </c>
      <c r="F1736" s="145" t="s">
        <v>3002</v>
      </c>
    </row>
    <row r="1737" spans="1:6">
      <c r="A1737" s="143">
        <v>10940000</v>
      </c>
      <c r="B1737" s="143">
        <v>10940000</v>
      </c>
      <c r="C1737" s="143">
        <v>11480000</v>
      </c>
      <c r="D1737" s="143">
        <v>11320000</v>
      </c>
      <c r="E1737" s="144">
        <v>41181</v>
      </c>
      <c r="F1737" s="145" t="s">
        <v>3003</v>
      </c>
    </row>
    <row r="1738" spans="1:6">
      <c r="A1738" s="143">
        <v>10800000</v>
      </c>
      <c r="B1738" s="143">
        <v>10700000</v>
      </c>
      <c r="C1738" s="143">
        <v>10870000</v>
      </c>
      <c r="D1738" s="143">
        <v>10700000</v>
      </c>
      <c r="E1738" s="144">
        <v>41179</v>
      </c>
      <c r="F1738" s="145" t="s">
        <v>3004</v>
      </c>
    </row>
    <row r="1739" spans="1:6">
      <c r="A1739" s="143">
        <v>10520000</v>
      </c>
      <c r="B1739" s="143">
        <v>10380000</v>
      </c>
      <c r="C1739" s="143">
        <v>10630000</v>
      </c>
      <c r="D1739" s="143">
        <v>10490000</v>
      </c>
      <c r="E1739" s="144">
        <v>41178</v>
      </c>
      <c r="F1739" s="145" t="s">
        <v>3005</v>
      </c>
    </row>
    <row r="1740" spans="1:6">
      <c r="A1740" s="143">
        <v>10310000</v>
      </c>
      <c r="B1740" s="143">
        <v>10170000</v>
      </c>
      <c r="C1740" s="143">
        <v>10680000</v>
      </c>
      <c r="D1740" s="143">
        <v>10290000</v>
      </c>
      <c r="E1740" s="144">
        <v>41177</v>
      </c>
      <c r="F1740" s="145" t="s">
        <v>3006</v>
      </c>
    </row>
    <row r="1741" spans="1:6">
      <c r="A1741" s="143">
        <v>9700000</v>
      </c>
      <c r="B1741" s="143">
        <v>9690000</v>
      </c>
      <c r="C1741" s="143">
        <v>10130000</v>
      </c>
      <c r="D1741" s="143">
        <v>10110000</v>
      </c>
      <c r="E1741" s="144">
        <v>41176</v>
      </c>
      <c r="F1741" s="145" t="s">
        <v>3007</v>
      </c>
    </row>
    <row r="1742" spans="1:6">
      <c r="A1742" s="143">
        <v>9680000</v>
      </c>
      <c r="B1742" s="143">
        <v>9660000</v>
      </c>
      <c r="C1742" s="143">
        <v>9830000</v>
      </c>
      <c r="D1742" s="143">
        <v>9780000</v>
      </c>
      <c r="E1742" s="144">
        <v>41175</v>
      </c>
      <c r="F1742" s="145" t="s">
        <v>3008</v>
      </c>
    </row>
    <row r="1743" spans="1:6">
      <c r="A1743" s="143">
        <v>9660000</v>
      </c>
      <c r="B1743" s="143">
        <v>9550000</v>
      </c>
      <c r="C1743" s="143">
        <v>9700000</v>
      </c>
      <c r="D1743" s="143">
        <v>9700000</v>
      </c>
      <c r="E1743" s="144">
        <v>41174</v>
      </c>
      <c r="F1743" s="145" t="s">
        <v>3009</v>
      </c>
    </row>
    <row r="1744" spans="1:6">
      <c r="A1744" s="143">
        <v>9460000</v>
      </c>
      <c r="B1744" s="143">
        <v>9460000</v>
      </c>
      <c r="C1744" s="143">
        <v>9520000</v>
      </c>
      <c r="D1744" s="143">
        <v>9500000</v>
      </c>
      <c r="E1744" s="144">
        <v>41172</v>
      </c>
      <c r="F1744" s="145" t="s">
        <v>3010</v>
      </c>
    </row>
    <row r="1745" spans="1:6">
      <c r="A1745" s="143">
        <v>9320000</v>
      </c>
      <c r="B1745" s="143">
        <v>9300000</v>
      </c>
      <c r="C1745" s="143">
        <v>9500000</v>
      </c>
      <c r="D1745" s="143">
        <v>9490000</v>
      </c>
      <c r="E1745" s="144">
        <v>41171</v>
      </c>
      <c r="F1745" s="145" t="s">
        <v>3011</v>
      </c>
    </row>
    <row r="1746" spans="1:6">
      <c r="A1746" s="143">
        <v>9390000</v>
      </c>
      <c r="B1746" s="143">
        <v>9300000</v>
      </c>
      <c r="C1746" s="143">
        <v>9480000</v>
      </c>
      <c r="D1746" s="143">
        <v>9340000</v>
      </c>
      <c r="E1746" s="144">
        <v>41170</v>
      </c>
      <c r="F1746" s="145" t="s">
        <v>3012</v>
      </c>
    </row>
    <row r="1747" spans="1:6">
      <c r="A1747" s="143">
        <v>9660000</v>
      </c>
      <c r="B1747" s="143">
        <v>9520000</v>
      </c>
      <c r="C1747" s="143">
        <v>9690000</v>
      </c>
      <c r="D1747" s="143">
        <v>9540000</v>
      </c>
      <c r="E1747" s="144">
        <v>41169</v>
      </c>
      <c r="F1747" s="145" t="s">
        <v>3013</v>
      </c>
    </row>
    <row r="1748" spans="1:6">
      <c r="A1748" s="143">
        <v>9450000</v>
      </c>
      <c r="B1748" s="143">
        <v>9400000</v>
      </c>
      <c r="C1748" s="143">
        <v>9500000</v>
      </c>
      <c r="D1748" s="143">
        <v>9420000</v>
      </c>
      <c r="E1748" s="144">
        <v>41168</v>
      </c>
      <c r="F1748" s="145" t="s">
        <v>3014</v>
      </c>
    </row>
    <row r="1749" spans="1:6">
      <c r="A1749" s="143">
        <v>9230000</v>
      </c>
      <c r="B1749" s="143">
        <v>9220000</v>
      </c>
      <c r="C1749" s="143">
        <v>9550000</v>
      </c>
      <c r="D1749" s="143">
        <v>9420000</v>
      </c>
      <c r="E1749" s="144">
        <v>41167</v>
      </c>
      <c r="F1749" s="145" t="s">
        <v>3015</v>
      </c>
    </row>
    <row r="1750" spans="1:6">
      <c r="A1750" s="143">
        <v>8970000</v>
      </c>
      <c r="B1750" s="143">
        <v>8930000</v>
      </c>
      <c r="C1750" s="143">
        <v>9230000</v>
      </c>
      <c r="D1750" s="143">
        <v>9140000</v>
      </c>
      <c r="E1750" s="144">
        <v>41165</v>
      </c>
      <c r="F1750" s="145" t="s">
        <v>3016</v>
      </c>
    </row>
    <row r="1751" spans="1:6">
      <c r="A1751" s="143">
        <v>9240000</v>
      </c>
      <c r="B1751" s="143">
        <v>8750000</v>
      </c>
      <c r="C1751" s="143">
        <v>9290000</v>
      </c>
      <c r="D1751" s="143">
        <v>9290000</v>
      </c>
      <c r="E1751" s="144">
        <v>41163</v>
      </c>
      <c r="F1751" s="145" t="s">
        <v>3017</v>
      </c>
    </row>
    <row r="1752" spans="1:6">
      <c r="A1752" s="143">
        <v>9800000</v>
      </c>
      <c r="B1752" s="143">
        <v>9360000</v>
      </c>
      <c r="C1752" s="143">
        <v>9800000</v>
      </c>
      <c r="D1752" s="143">
        <v>9360000</v>
      </c>
      <c r="E1752" s="144">
        <v>41162</v>
      </c>
      <c r="F1752" s="145" t="s">
        <v>3018</v>
      </c>
    </row>
    <row r="1753" spans="1:6">
      <c r="A1753" s="143">
        <v>9220000</v>
      </c>
      <c r="B1753" s="143">
        <v>9220000</v>
      </c>
      <c r="C1753" s="143">
        <v>9450000</v>
      </c>
      <c r="D1753" s="143">
        <v>9450000</v>
      </c>
      <c r="E1753" s="144">
        <v>41161</v>
      </c>
      <c r="F1753" s="145" t="s">
        <v>3019</v>
      </c>
    </row>
    <row r="1754" spans="1:6">
      <c r="A1754" s="143">
        <v>8860000</v>
      </c>
      <c r="B1754" s="143">
        <v>8860000</v>
      </c>
      <c r="C1754" s="143">
        <v>9140000</v>
      </c>
      <c r="D1754" s="143">
        <v>9080000</v>
      </c>
      <c r="E1754" s="144">
        <v>41160</v>
      </c>
      <c r="F1754" s="145" t="s">
        <v>3020</v>
      </c>
    </row>
    <row r="1755" spans="1:6">
      <c r="A1755" s="143">
        <v>8700000</v>
      </c>
      <c r="B1755" s="143">
        <v>8620000</v>
      </c>
      <c r="C1755" s="143">
        <v>8700000</v>
      </c>
      <c r="D1755" s="143">
        <v>8630000</v>
      </c>
      <c r="E1755" s="144">
        <v>41158</v>
      </c>
      <c r="F1755" s="145" t="s">
        <v>3021</v>
      </c>
    </row>
    <row r="1756" spans="1:6">
      <c r="A1756" s="143">
        <v>8420000</v>
      </c>
      <c r="B1756" s="143">
        <v>8400000</v>
      </c>
      <c r="C1756" s="143">
        <v>8560000</v>
      </c>
      <c r="D1756" s="143">
        <v>8550000</v>
      </c>
      <c r="E1756" s="144">
        <v>41157</v>
      </c>
      <c r="F1756" s="145" t="s">
        <v>3022</v>
      </c>
    </row>
    <row r="1757" spans="1:6">
      <c r="A1757" s="143">
        <v>8440000</v>
      </c>
      <c r="B1757" s="143">
        <v>8400000</v>
      </c>
      <c r="C1757" s="143">
        <v>8500000</v>
      </c>
      <c r="D1757" s="143">
        <v>8400000</v>
      </c>
      <c r="E1757" s="144">
        <v>41156</v>
      </c>
      <c r="F1757" s="145" t="s">
        <v>3023</v>
      </c>
    </row>
    <row r="1758" spans="1:6">
      <c r="A1758" s="143">
        <v>8200000</v>
      </c>
      <c r="B1758" s="143">
        <v>8160000</v>
      </c>
      <c r="C1758" s="143">
        <v>8370000</v>
      </c>
      <c r="D1758" s="143">
        <v>8370000</v>
      </c>
      <c r="E1758" s="144">
        <v>41155</v>
      </c>
      <c r="F1758" s="145" t="s">
        <v>3024</v>
      </c>
    </row>
    <row r="1759" spans="1:6">
      <c r="A1759" s="143">
        <v>8390000</v>
      </c>
      <c r="B1759" s="143">
        <v>8330000</v>
      </c>
      <c r="C1759" s="143">
        <v>8390000</v>
      </c>
      <c r="D1759" s="143">
        <v>8330000</v>
      </c>
      <c r="E1759" s="144">
        <v>41154</v>
      </c>
      <c r="F1759" s="145" t="s">
        <v>3025</v>
      </c>
    </row>
    <row r="1760" spans="1:6">
      <c r="A1760" s="143">
        <v>8440000</v>
      </c>
      <c r="B1760" s="143">
        <v>8380000</v>
      </c>
      <c r="C1760" s="143">
        <v>8440000</v>
      </c>
      <c r="D1760" s="143">
        <v>8380000</v>
      </c>
      <c r="E1760" s="144">
        <v>41153</v>
      </c>
      <c r="F1760" s="145" t="s">
        <v>3026</v>
      </c>
    </row>
    <row r="1761" spans="1:6">
      <c r="A1761" s="143">
        <v>8360000</v>
      </c>
      <c r="B1761" s="143">
        <v>8360000</v>
      </c>
      <c r="C1761" s="143">
        <v>8360000</v>
      </c>
      <c r="D1761" s="143">
        <v>8360000</v>
      </c>
      <c r="E1761" s="144">
        <v>41150</v>
      </c>
      <c r="F1761" s="145" t="s">
        <v>3027</v>
      </c>
    </row>
    <row r="1762" spans="1:6">
      <c r="A1762" s="143">
        <v>8390000</v>
      </c>
      <c r="B1762" s="143">
        <v>8350000</v>
      </c>
      <c r="C1762" s="143">
        <v>8390000</v>
      </c>
      <c r="D1762" s="143">
        <v>8350000</v>
      </c>
      <c r="E1762" s="144">
        <v>41149</v>
      </c>
      <c r="F1762" s="145" t="s">
        <v>3028</v>
      </c>
    </row>
    <row r="1763" spans="1:6">
      <c r="A1763" s="143">
        <v>8330000</v>
      </c>
      <c r="B1763" s="143">
        <v>8300000</v>
      </c>
      <c r="C1763" s="143">
        <v>8390000</v>
      </c>
      <c r="D1763" s="143">
        <v>8380000</v>
      </c>
      <c r="E1763" s="144">
        <v>41148</v>
      </c>
      <c r="F1763" s="145" t="s">
        <v>3029</v>
      </c>
    </row>
    <row r="1764" spans="1:6">
      <c r="A1764" s="143">
        <v>8420000</v>
      </c>
      <c r="B1764" s="143">
        <v>8340000</v>
      </c>
      <c r="C1764" s="143">
        <v>8430000</v>
      </c>
      <c r="D1764" s="143">
        <v>8340000</v>
      </c>
      <c r="E1764" s="144">
        <v>41147</v>
      </c>
      <c r="F1764" s="145" t="s">
        <v>3030</v>
      </c>
    </row>
    <row r="1765" spans="1:6">
      <c r="A1765" s="143">
        <v>8350000</v>
      </c>
      <c r="B1765" s="143">
        <v>8350000</v>
      </c>
      <c r="C1765" s="143">
        <v>8520000</v>
      </c>
      <c r="D1765" s="143">
        <v>8430000</v>
      </c>
      <c r="E1765" s="144">
        <v>41146</v>
      </c>
      <c r="F1765" s="145" t="s">
        <v>3031</v>
      </c>
    </row>
    <row r="1766" spans="1:6">
      <c r="A1766" s="143">
        <v>8180000</v>
      </c>
      <c r="B1766" s="143">
        <v>8180000</v>
      </c>
      <c r="C1766" s="143">
        <v>8310000</v>
      </c>
      <c r="D1766" s="143">
        <v>8265000</v>
      </c>
      <c r="E1766" s="144">
        <v>41144</v>
      </c>
      <c r="F1766" s="145" t="s">
        <v>3032</v>
      </c>
    </row>
    <row r="1767" spans="1:6">
      <c r="A1767" s="143">
        <v>7985000</v>
      </c>
      <c r="B1767" s="143">
        <v>7970000</v>
      </c>
      <c r="C1767" s="143">
        <v>8050000</v>
      </c>
      <c r="D1767" s="143">
        <v>8050000</v>
      </c>
      <c r="E1767" s="144">
        <v>41143</v>
      </c>
      <c r="F1767" s="145" t="s">
        <v>3033</v>
      </c>
    </row>
    <row r="1768" spans="1:6">
      <c r="A1768" s="143">
        <v>7870000</v>
      </c>
      <c r="B1768" s="143">
        <v>7870000</v>
      </c>
      <c r="C1768" s="143">
        <v>7960000</v>
      </c>
      <c r="D1768" s="143">
        <v>7960000</v>
      </c>
      <c r="E1768" s="144">
        <v>41142</v>
      </c>
      <c r="F1768" s="145" t="s">
        <v>3034</v>
      </c>
    </row>
    <row r="1769" spans="1:6">
      <c r="A1769" s="143">
        <v>7870000</v>
      </c>
      <c r="B1769" s="143">
        <v>7820000</v>
      </c>
      <c r="C1769" s="143">
        <v>7870000</v>
      </c>
      <c r="D1769" s="143">
        <v>7860000</v>
      </c>
      <c r="E1769" s="144">
        <v>41139</v>
      </c>
      <c r="F1769" s="145" t="s">
        <v>3035</v>
      </c>
    </row>
    <row r="1770" spans="1:6">
      <c r="A1770" s="143">
        <v>7790000</v>
      </c>
      <c r="B1770" s="143">
        <v>7780000</v>
      </c>
      <c r="C1770" s="143">
        <v>7880000</v>
      </c>
      <c r="D1770" s="143">
        <v>7850000</v>
      </c>
      <c r="E1770" s="144">
        <v>41137</v>
      </c>
      <c r="F1770" s="145" t="s">
        <v>3036</v>
      </c>
    </row>
    <row r="1771" spans="1:6">
      <c r="A1771" s="143">
        <v>7830000</v>
      </c>
      <c r="B1771" s="143">
        <v>7740000</v>
      </c>
      <c r="C1771" s="143">
        <v>7830000</v>
      </c>
      <c r="D1771" s="143">
        <v>7770000</v>
      </c>
      <c r="E1771" s="144">
        <v>41136</v>
      </c>
      <c r="F1771" s="145" t="s">
        <v>3037</v>
      </c>
    </row>
    <row r="1772" spans="1:6">
      <c r="A1772" s="143">
        <v>7860000</v>
      </c>
      <c r="B1772" s="143">
        <v>7840000</v>
      </c>
      <c r="C1772" s="143">
        <v>7900000</v>
      </c>
      <c r="D1772" s="143">
        <v>7845000</v>
      </c>
      <c r="E1772" s="144">
        <v>41135</v>
      </c>
      <c r="F1772" s="145" t="s">
        <v>3038</v>
      </c>
    </row>
    <row r="1773" spans="1:6">
      <c r="A1773" s="143">
        <v>7870000</v>
      </c>
      <c r="B1773" s="143">
        <v>7860000</v>
      </c>
      <c r="C1773" s="143">
        <v>7910000</v>
      </c>
      <c r="D1773" s="143">
        <v>7890000</v>
      </c>
      <c r="E1773" s="144">
        <v>41134</v>
      </c>
      <c r="F1773" s="145" t="s">
        <v>3039</v>
      </c>
    </row>
    <row r="1774" spans="1:6">
      <c r="A1774" s="143">
        <v>7910000</v>
      </c>
      <c r="B1774" s="143">
        <v>7840000</v>
      </c>
      <c r="C1774" s="143">
        <v>8000000</v>
      </c>
      <c r="D1774" s="143">
        <v>7920000</v>
      </c>
      <c r="E1774" s="144">
        <v>41133</v>
      </c>
      <c r="F1774" s="145" t="s">
        <v>3040</v>
      </c>
    </row>
    <row r="1775" spans="1:6">
      <c r="A1775" s="143">
        <v>7640000</v>
      </c>
      <c r="B1775" s="143">
        <v>7640000</v>
      </c>
      <c r="C1775" s="143">
        <v>7880000</v>
      </c>
      <c r="D1775" s="143">
        <v>7840000</v>
      </c>
      <c r="E1775" s="144">
        <v>41132</v>
      </c>
      <c r="F1775" s="145" t="s">
        <v>3041</v>
      </c>
    </row>
    <row r="1776" spans="1:6">
      <c r="A1776" s="143">
        <v>7560000</v>
      </c>
      <c r="B1776" s="143">
        <v>7560000</v>
      </c>
      <c r="C1776" s="143">
        <v>7690000</v>
      </c>
      <c r="D1776" s="143">
        <v>7670000</v>
      </c>
      <c r="E1776" s="144">
        <v>41130</v>
      </c>
      <c r="F1776" s="145" t="s">
        <v>3042</v>
      </c>
    </row>
    <row r="1777" spans="1:6">
      <c r="A1777" s="143">
        <v>7810000</v>
      </c>
      <c r="B1777" s="143">
        <v>7630000</v>
      </c>
      <c r="C1777" s="143">
        <v>7820000</v>
      </c>
      <c r="D1777" s="143">
        <v>7630000</v>
      </c>
      <c r="E1777" s="144">
        <v>41129</v>
      </c>
      <c r="F1777" s="145" t="s">
        <v>3043</v>
      </c>
    </row>
    <row r="1778" spans="1:6">
      <c r="A1778" s="143">
        <v>7820000</v>
      </c>
      <c r="B1778" s="143">
        <v>7750000</v>
      </c>
      <c r="C1778" s="143">
        <v>7900000</v>
      </c>
      <c r="D1778" s="143">
        <v>7840000</v>
      </c>
      <c r="E1778" s="144">
        <v>41128</v>
      </c>
      <c r="F1778" s="145" t="s">
        <v>3044</v>
      </c>
    </row>
    <row r="1779" spans="1:6">
      <c r="A1779" s="143">
        <v>7660000</v>
      </c>
      <c r="B1779" s="143">
        <v>7630000</v>
      </c>
      <c r="C1779" s="143">
        <v>7800000</v>
      </c>
      <c r="D1779" s="143">
        <v>7680000</v>
      </c>
      <c r="E1779" s="144">
        <v>41127</v>
      </c>
      <c r="F1779" s="145" t="s">
        <v>3045</v>
      </c>
    </row>
    <row r="1780" spans="1:6">
      <c r="A1780" s="143">
        <v>7360000</v>
      </c>
      <c r="B1780" s="143">
        <v>7360000</v>
      </c>
      <c r="C1780" s="143">
        <v>7510000</v>
      </c>
      <c r="D1780" s="143">
        <v>7490000</v>
      </c>
      <c r="E1780" s="144">
        <v>41126</v>
      </c>
      <c r="F1780" s="145" t="s">
        <v>3046</v>
      </c>
    </row>
    <row r="1781" spans="1:6">
      <c r="A1781" s="143">
        <v>7420000</v>
      </c>
      <c r="B1781" s="143">
        <v>7380000</v>
      </c>
      <c r="C1781" s="143">
        <v>7430000</v>
      </c>
      <c r="D1781" s="143">
        <v>7390000</v>
      </c>
      <c r="E1781" s="144">
        <v>41125</v>
      </c>
      <c r="F1781" s="145" t="s">
        <v>3047</v>
      </c>
    </row>
    <row r="1782" spans="1:6">
      <c r="A1782" s="143">
        <v>7450000</v>
      </c>
      <c r="B1782" s="143">
        <v>7450000</v>
      </c>
      <c r="C1782" s="143">
        <v>7490000</v>
      </c>
      <c r="D1782" s="143">
        <v>7460000</v>
      </c>
      <c r="E1782" s="144">
        <v>41123</v>
      </c>
      <c r="F1782" s="145" t="s">
        <v>3048</v>
      </c>
    </row>
    <row r="1783" spans="1:6">
      <c r="A1783" s="143">
        <v>7390000</v>
      </c>
      <c r="B1783" s="143">
        <v>7390000</v>
      </c>
      <c r="C1783" s="143">
        <v>7490000</v>
      </c>
      <c r="D1783" s="143">
        <v>7430000</v>
      </c>
      <c r="E1783" s="144">
        <v>41122</v>
      </c>
      <c r="F1783" s="145" t="s">
        <v>3049</v>
      </c>
    </row>
    <row r="1784" spans="1:6">
      <c r="A1784" s="143">
        <v>7340000</v>
      </c>
      <c r="B1784" s="143">
        <v>7335000</v>
      </c>
      <c r="C1784" s="143">
        <v>7400000</v>
      </c>
      <c r="D1784" s="143">
        <v>7400000</v>
      </c>
      <c r="E1784" s="144">
        <v>41121</v>
      </c>
      <c r="F1784" s="145" t="s">
        <v>3050</v>
      </c>
    </row>
    <row r="1785" spans="1:6">
      <c r="A1785" s="143">
        <v>7300000</v>
      </c>
      <c r="B1785" s="143">
        <v>7300000</v>
      </c>
      <c r="C1785" s="143">
        <v>7380000</v>
      </c>
      <c r="D1785" s="143">
        <v>7350000</v>
      </c>
      <c r="E1785" s="144">
        <v>41120</v>
      </c>
      <c r="F1785" s="145" t="s">
        <v>3051</v>
      </c>
    </row>
    <row r="1786" spans="1:6">
      <c r="A1786" s="143">
        <v>7320000</v>
      </c>
      <c r="B1786" s="143">
        <v>7230000</v>
      </c>
      <c r="C1786" s="143">
        <v>7340000</v>
      </c>
      <c r="D1786" s="143">
        <v>7280000</v>
      </c>
      <c r="E1786" s="144">
        <v>41119</v>
      </c>
      <c r="F1786" s="145" t="s">
        <v>3052</v>
      </c>
    </row>
    <row r="1787" spans="1:6">
      <c r="A1787" s="143">
        <v>7390000</v>
      </c>
      <c r="B1787" s="143">
        <v>7380000</v>
      </c>
      <c r="C1787" s="143">
        <v>7440000</v>
      </c>
      <c r="D1787" s="143">
        <v>7380000</v>
      </c>
      <c r="E1787" s="144">
        <v>41118</v>
      </c>
      <c r="F1787" s="145" t="s">
        <v>3053</v>
      </c>
    </row>
    <row r="1788" spans="1:6">
      <c r="A1788" s="143">
        <v>7280000</v>
      </c>
      <c r="B1788" s="143">
        <v>7280000</v>
      </c>
      <c r="C1788" s="143">
        <v>7370000</v>
      </c>
      <c r="D1788" s="143">
        <v>7370000</v>
      </c>
      <c r="E1788" s="144">
        <v>41116</v>
      </c>
      <c r="F1788" s="145" t="s">
        <v>3054</v>
      </c>
    </row>
    <row r="1789" spans="1:6">
      <c r="A1789" s="143">
        <v>7120000</v>
      </c>
      <c r="B1789" s="143">
        <v>7120000</v>
      </c>
      <c r="C1789" s="143">
        <v>7180000</v>
      </c>
      <c r="D1789" s="143">
        <v>7180000</v>
      </c>
      <c r="E1789" s="144">
        <v>41115</v>
      </c>
      <c r="F1789" s="145" t="s">
        <v>3055</v>
      </c>
    </row>
    <row r="1790" spans="1:6">
      <c r="A1790" s="143">
        <v>7010000</v>
      </c>
      <c r="B1790" s="143">
        <v>7010000</v>
      </c>
      <c r="C1790" s="143">
        <v>7110000</v>
      </c>
      <c r="D1790" s="143">
        <v>7110000</v>
      </c>
      <c r="E1790" s="144">
        <v>41114</v>
      </c>
      <c r="F1790" s="145" t="s">
        <v>3056</v>
      </c>
    </row>
    <row r="1791" spans="1:6">
      <c r="A1791" s="143">
        <v>6930000</v>
      </c>
      <c r="B1791" s="143">
        <v>6930000</v>
      </c>
      <c r="C1791" s="143">
        <v>7010000</v>
      </c>
      <c r="D1791" s="143">
        <v>6990000</v>
      </c>
      <c r="E1791" s="144">
        <v>41113</v>
      </c>
      <c r="F1791" s="145" t="s">
        <v>3057</v>
      </c>
    </row>
    <row r="1792" spans="1:6">
      <c r="A1792" s="143">
        <v>7040000</v>
      </c>
      <c r="B1792" s="143">
        <v>7010000</v>
      </c>
      <c r="C1792" s="143">
        <v>7040000</v>
      </c>
      <c r="D1792" s="143">
        <v>7020000</v>
      </c>
      <c r="E1792" s="144">
        <v>41111</v>
      </c>
      <c r="F1792" s="145" t="s">
        <v>3058</v>
      </c>
    </row>
    <row r="1793" spans="1:6">
      <c r="A1793" s="143">
        <v>6990000</v>
      </c>
      <c r="B1793" s="143">
        <v>6960000</v>
      </c>
      <c r="C1793" s="143">
        <v>7010000</v>
      </c>
      <c r="D1793" s="143">
        <v>6960000</v>
      </c>
      <c r="E1793" s="144">
        <v>41112</v>
      </c>
      <c r="F1793" s="145" t="s">
        <v>3059</v>
      </c>
    </row>
    <row r="1794" spans="1:6">
      <c r="A1794" s="143">
        <v>7060000</v>
      </c>
      <c r="B1794" s="143">
        <v>7040000</v>
      </c>
      <c r="C1794" s="143">
        <v>7060000</v>
      </c>
      <c r="D1794" s="143">
        <v>7055000</v>
      </c>
      <c r="E1794" s="144">
        <v>41109</v>
      </c>
      <c r="F1794" s="145" t="s">
        <v>3060</v>
      </c>
    </row>
    <row r="1795" spans="1:6">
      <c r="A1795" s="143">
        <v>7040000</v>
      </c>
      <c r="B1795" s="143">
        <v>7040000</v>
      </c>
      <c r="C1795" s="143">
        <v>7080000</v>
      </c>
      <c r="D1795" s="143">
        <v>7080000</v>
      </c>
      <c r="E1795" s="144">
        <v>41108</v>
      </c>
      <c r="F1795" s="145" t="s">
        <v>3061</v>
      </c>
    </row>
    <row r="1796" spans="1:6">
      <c r="A1796" s="143">
        <v>7130000</v>
      </c>
      <c r="B1796" s="143">
        <v>7090000</v>
      </c>
      <c r="C1796" s="143">
        <v>7130000</v>
      </c>
      <c r="D1796" s="143">
        <v>7090000</v>
      </c>
      <c r="E1796" s="144">
        <v>41107</v>
      </c>
      <c r="F1796" s="145" t="s">
        <v>3062</v>
      </c>
    </row>
    <row r="1797" spans="1:6">
      <c r="A1797" s="143">
        <v>6990000</v>
      </c>
      <c r="B1797" s="143">
        <v>6990000</v>
      </c>
      <c r="C1797" s="143">
        <v>7100000</v>
      </c>
      <c r="D1797" s="143">
        <v>7100000</v>
      </c>
      <c r="E1797" s="144">
        <v>41106</v>
      </c>
      <c r="F1797" s="145" t="s">
        <v>3063</v>
      </c>
    </row>
    <row r="1798" spans="1:6">
      <c r="A1798" s="143">
        <v>7080000</v>
      </c>
      <c r="B1798" s="143">
        <v>7050000</v>
      </c>
      <c r="C1798" s="143">
        <v>7095000</v>
      </c>
      <c r="D1798" s="143">
        <v>7050000</v>
      </c>
      <c r="E1798" s="144">
        <v>41105</v>
      </c>
      <c r="F1798" s="145" t="s">
        <v>3064</v>
      </c>
    </row>
    <row r="1799" spans="1:6">
      <c r="A1799" s="143">
        <v>7220000</v>
      </c>
      <c r="B1799" s="143">
        <v>7130000</v>
      </c>
      <c r="C1799" s="143">
        <v>7220000</v>
      </c>
      <c r="D1799" s="143">
        <v>7130000</v>
      </c>
      <c r="E1799" s="144">
        <v>41104</v>
      </c>
      <c r="F1799" s="145" t="s">
        <v>3065</v>
      </c>
    </row>
    <row r="1800" spans="1:6">
      <c r="A1800" s="143">
        <v>7090000</v>
      </c>
      <c r="B1800" s="143">
        <v>7090000</v>
      </c>
      <c r="C1800" s="143">
        <v>7120000</v>
      </c>
      <c r="D1800" s="143">
        <v>7120000</v>
      </c>
      <c r="E1800" s="144">
        <v>41102</v>
      </c>
      <c r="F1800" s="145" t="s">
        <v>3066</v>
      </c>
    </row>
    <row r="1801" spans="1:6">
      <c r="A1801" s="143">
        <v>7150000</v>
      </c>
      <c r="B1801" s="143">
        <v>7110000</v>
      </c>
      <c r="C1801" s="143">
        <v>7170000</v>
      </c>
      <c r="D1801" s="143">
        <v>7110000</v>
      </c>
      <c r="E1801" s="144">
        <v>41101</v>
      </c>
      <c r="F1801" s="145" t="s">
        <v>3067</v>
      </c>
    </row>
    <row r="1802" spans="1:6">
      <c r="A1802" s="143">
        <v>7200000</v>
      </c>
      <c r="B1802" s="143">
        <v>7190000</v>
      </c>
      <c r="C1802" s="143">
        <v>7280000</v>
      </c>
      <c r="D1802" s="143">
        <v>7240000</v>
      </c>
      <c r="E1802" s="144">
        <v>41100</v>
      </c>
      <c r="F1802" s="145" t="s">
        <v>3068</v>
      </c>
    </row>
    <row r="1803" spans="1:6">
      <c r="A1803" s="143">
        <v>7040000</v>
      </c>
      <c r="B1803" s="143">
        <v>6990000</v>
      </c>
      <c r="C1803" s="143">
        <v>7120000</v>
      </c>
      <c r="D1803" s="143">
        <v>7100000</v>
      </c>
      <c r="E1803" s="144">
        <v>41099</v>
      </c>
      <c r="F1803" s="145" t="s">
        <v>3069</v>
      </c>
    </row>
    <row r="1804" spans="1:6">
      <c r="A1804" s="143">
        <v>7150000</v>
      </c>
      <c r="B1804" s="143">
        <v>7120000</v>
      </c>
      <c r="C1804" s="143">
        <v>7200000</v>
      </c>
      <c r="D1804" s="143">
        <v>7120000</v>
      </c>
      <c r="E1804" s="144">
        <v>41098</v>
      </c>
      <c r="F1804" s="145" t="s">
        <v>3070</v>
      </c>
    </row>
    <row r="1805" spans="1:6">
      <c r="A1805" s="143">
        <v>7300000</v>
      </c>
      <c r="B1805" s="143">
        <v>7230000</v>
      </c>
      <c r="C1805" s="143">
        <v>7310000</v>
      </c>
      <c r="D1805" s="143">
        <v>7290000</v>
      </c>
      <c r="E1805" s="144">
        <v>41097</v>
      </c>
      <c r="F1805" s="145" t="s">
        <v>3071</v>
      </c>
    </row>
    <row r="1806" spans="1:6">
      <c r="A1806" s="143">
        <v>7550000</v>
      </c>
      <c r="B1806" s="143">
        <v>7440000</v>
      </c>
      <c r="C1806" s="143">
        <v>7550000</v>
      </c>
      <c r="D1806" s="143">
        <v>7450000</v>
      </c>
      <c r="E1806" s="144">
        <v>41094</v>
      </c>
      <c r="F1806" s="145" t="s">
        <v>3072</v>
      </c>
    </row>
    <row r="1807" spans="1:6">
      <c r="A1807" s="143">
        <v>7285000</v>
      </c>
      <c r="B1807" s="143">
        <v>7285000</v>
      </c>
      <c r="C1807" s="143">
        <v>7550000</v>
      </c>
      <c r="D1807" s="143">
        <v>7530000</v>
      </c>
      <c r="E1807" s="144">
        <v>41093</v>
      </c>
      <c r="F1807" s="145" t="s">
        <v>3073</v>
      </c>
    </row>
    <row r="1808" spans="1:6">
      <c r="A1808" s="143">
        <v>7340000</v>
      </c>
      <c r="B1808" s="143">
        <v>7220000</v>
      </c>
      <c r="C1808" s="143">
        <v>7370000</v>
      </c>
      <c r="D1808" s="143">
        <v>7280000</v>
      </c>
      <c r="E1808" s="144">
        <v>41092</v>
      </c>
      <c r="F1808" s="145" t="s">
        <v>3074</v>
      </c>
    </row>
    <row r="1809" spans="1:6">
      <c r="A1809" s="143">
        <v>7620000</v>
      </c>
      <c r="B1809" s="143">
        <v>7390000</v>
      </c>
      <c r="C1809" s="143">
        <v>7630000</v>
      </c>
      <c r="D1809" s="143">
        <v>7410000</v>
      </c>
      <c r="E1809" s="144">
        <v>41091</v>
      </c>
      <c r="F1809" s="145" t="s">
        <v>3075</v>
      </c>
    </row>
    <row r="1810" spans="1:6">
      <c r="A1810" s="143">
        <v>7540000</v>
      </c>
      <c r="B1810" s="143">
        <v>7500000</v>
      </c>
      <c r="C1810" s="143">
        <v>7870000</v>
      </c>
      <c r="D1810" s="143">
        <v>7630000</v>
      </c>
      <c r="E1810" s="144">
        <v>41090</v>
      </c>
      <c r="F1810" s="145" t="s">
        <v>3076</v>
      </c>
    </row>
    <row r="1811" spans="1:6">
      <c r="A1811" s="143">
        <v>7700000</v>
      </c>
      <c r="B1811" s="143">
        <v>7700000</v>
      </c>
      <c r="C1811" s="143">
        <v>7700000</v>
      </c>
      <c r="D1811" s="143">
        <v>7700000</v>
      </c>
      <c r="E1811" s="144">
        <v>41089</v>
      </c>
      <c r="F1811" s="145" t="s">
        <v>3077</v>
      </c>
    </row>
    <row r="1812" spans="1:6">
      <c r="A1812" s="143">
        <v>7760000</v>
      </c>
      <c r="B1812" s="143">
        <v>7760000</v>
      </c>
      <c r="C1812" s="143">
        <v>7760000</v>
      </c>
      <c r="D1812" s="143">
        <v>7760000</v>
      </c>
      <c r="E1812" s="144">
        <v>41088</v>
      </c>
      <c r="F1812" s="145" t="s">
        <v>3078</v>
      </c>
    </row>
    <row r="1813" spans="1:6">
      <c r="A1813" s="143">
        <v>7290000</v>
      </c>
      <c r="B1813" s="143">
        <v>7290000</v>
      </c>
      <c r="C1813" s="143">
        <v>7290000</v>
      </c>
      <c r="D1813" s="143">
        <v>7290000</v>
      </c>
      <c r="E1813" s="144">
        <v>41087</v>
      </c>
      <c r="F1813" s="145" t="s">
        <v>3079</v>
      </c>
    </row>
    <row r="1814" spans="1:6">
      <c r="A1814" s="143">
        <v>7190000</v>
      </c>
      <c r="B1814" s="143">
        <v>7190000</v>
      </c>
      <c r="C1814" s="143">
        <v>7190000</v>
      </c>
      <c r="D1814" s="143">
        <v>7190000</v>
      </c>
      <c r="E1814" s="144">
        <v>41086</v>
      </c>
      <c r="F1814" s="145" t="s">
        <v>3080</v>
      </c>
    </row>
    <row r="1815" spans="1:6">
      <c r="A1815" s="143">
        <v>7030000</v>
      </c>
      <c r="B1815" s="143">
        <v>7030000</v>
      </c>
      <c r="C1815" s="143">
        <v>7030000</v>
      </c>
      <c r="D1815" s="143">
        <v>7030000</v>
      </c>
      <c r="E1815" s="144">
        <v>41085</v>
      </c>
      <c r="F1815" s="145" t="s">
        <v>3081</v>
      </c>
    </row>
    <row r="1816" spans="1:6">
      <c r="A1816" s="143">
        <v>7050000</v>
      </c>
      <c r="B1816" s="143">
        <v>7050000</v>
      </c>
      <c r="C1816" s="143">
        <v>7050000</v>
      </c>
      <c r="D1816" s="143">
        <v>7050000</v>
      </c>
      <c r="E1816" s="144">
        <v>41084</v>
      </c>
      <c r="F1816" s="145" t="s">
        <v>3082</v>
      </c>
    </row>
    <row r="1817" spans="1:6">
      <c r="A1817" s="143">
        <v>6940000</v>
      </c>
      <c r="B1817" s="143">
        <v>6940000</v>
      </c>
      <c r="C1817" s="143">
        <v>6940000</v>
      </c>
      <c r="D1817" s="143">
        <v>6940000</v>
      </c>
      <c r="E1817" s="144">
        <v>41083</v>
      </c>
      <c r="F1817" s="145" t="s">
        <v>3083</v>
      </c>
    </row>
    <row r="1818" spans="1:6">
      <c r="A1818" s="143">
        <v>6885000</v>
      </c>
      <c r="B1818" s="143">
        <v>6885000</v>
      </c>
      <c r="C1818" s="143">
        <v>6885000</v>
      </c>
      <c r="D1818" s="143">
        <v>6885000</v>
      </c>
      <c r="E1818" s="144">
        <v>41081</v>
      </c>
      <c r="F1818" s="145" t="s">
        <v>3084</v>
      </c>
    </row>
    <row r="1819" spans="1:6">
      <c r="A1819" s="143">
        <v>6915000</v>
      </c>
      <c r="B1819" s="143">
        <v>6915000</v>
      </c>
      <c r="C1819" s="143">
        <v>6915000</v>
      </c>
      <c r="D1819" s="143">
        <v>6915000</v>
      </c>
      <c r="E1819" s="144">
        <v>41080</v>
      </c>
      <c r="F1819" s="145" t="s">
        <v>3085</v>
      </c>
    </row>
    <row r="1820" spans="1:6">
      <c r="A1820" s="143">
        <v>6885000</v>
      </c>
      <c r="B1820" s="143">
        <v>6885000</v>
      </c>
      <c r="C1820" s="143">
        <v>6885000</v>
      </c>
      <c r="D1820" s="143">
        <v>6885000</v>
      </c>
      <c r="E1820" s="144">
        <v>41079</v>
      </c>
      <c r="F1820" s="145" t="s">
        <v>3086</v>
      </c>
    </row>
    <row r="1821" spans="1:6">
      <c r="A1821" s="143">
        <v>6855000</v>
      </c>
      <c r="B1821" s="143">
        <v>6855000</v>
      </c>
      <c r="C1821" s="143">
        <v>6855000</v>
      </c>
      <c r="D1821" s="143">
        <v>6855000</v>
      </c>
      <c r="E1821" s="144">
        <v>41077</v>
      </c>
      <c r="F1821" s="145" t="s">
        <v>3087</v>
      </c>
    </row>
    <row r="1822" spans="1:6">
      <c r="A1822" s="143">
        <v>6810000</v>
      </c>
      <c r="B1822" s="143">
        <v>6810000</v>
      </c>
      <c r="C1822" s="143">
        <v>6810000</v>
      </c>
      <c r="D1822" s="143">
        <v>6810000</v>
      </c>
      <c r="E1822" s="144">
        <v>41076</v>
      </c>
      <c r="F1822" s="145" t="s">
        <v>3088</v>
      </c>
    </row>
    <row r="1823" spans="1:6">
      <c r="A1823" s="143">
        <v>6765000</v>
      </c>
      <c r="B1823" s="143">
        <v>6765000</v>
      </c>
      <c r="C1823" s="143">
        <v>6765000</v>
      </c>
      <c r="D1823" s="143">
        <v>6765000</v>
      </c>
      <c r="E1823" s="144">
        <v>41074</v>
      </c>
      <c r="F1823" s="145" t="s">
        <v>3089</v>
      </c>
    </row>
    <row r="1824" spans="1:6">
      <c r="A1824" s="143">
        <v>6710000</v>
      </c>
      <c r="B1824" s="143">
        <v>6710000</v>
      </c>
      <c r="C1824" s="143">
        <v>6710000</v>
      </c>
      <c r="D1824" s="143">
        <v>6710000</v>
      </c>
      <c r="E1824" s="144">
        <v>41073</v>
      </c>
      <c r="F1824" s="145" t="s">
        <v>3090</v>
      </c>
    </row>
    <row r="1825" spans="1:6">
      <c r="A1825" s="143">
        <v>6765000</v>
      </c>
      <c r="B1825" s="143">
        <v>6765000</v>
      </c>
      <c r="C1825" s="143">
        <v>6765000</v>
      </c>
      <c r="D1825" s="143">
        <v>6765000</v>
      </c>
      <c r="E1825" s="144">
        <v>41072</v>
      </c>
      <c r="F1825" s="145" t="s">
        <v>3091</v>
      </c>
    </row>
    <row r="1826" spans="1:6">
      <c r="A1826" s="143">
        <v>6850000</v>
      </c>
      <c r="B1826" s="143">
        <v>6850000</v>
      </c>
      <c r="C1826" s="143">
        <v>6850000</v>
      </c>
      <c r="D1826" s="143">
        <v>6850000</v>
      </c>
      <c r="E1826" s="144">
        <v>41071</v>
      </c>
      <c r="F1826" s="145" t="s">
        <v>3092</v>
      </c>
    </row>
    <row r="1827" spans="1:6">
      <c r="A1827" s="143">
        <v>6870000</v>
      </c>
      <c r="B1827" s="143">
        <v>6870000</v>
      </c>
      <c r="C1827" s="143">
        <v>6870000</v>
      </c>
      <c r="D1827" s="143">
        <v>6870000</v>
      </c>
      <c r="E1827" s="144">
        <v>41070</v>
      </c>
      <c r="F1827" s="145" t="s">
        <v>3093</v>
      </c>
    </row>
    <row r="1828" spans="1:6">
      <c r="A1828" s="143">
        <v>6810000</v>
      </c>
      <c r="B1828" s="143">
        <v>6810000</v>
      </c>
      <c r="C1828" s="143">
        <v>6810000</v>
      </c>
      <c r="D1828" s="143">
        <v>6810000</v>
      </c>
      <c r="E1828" s="144">
        <v>41069</v>
      </c>
      <c r="F1828" s="145" t="s">
        <v>3094</v>
      </c>
    </row>
    <row r="1829" spans="1:6">
      <c r="A1829" s="143">
        <v>6800000</v>
      </c>
      <c r="B1829" s="143">
        <v>6800000</v>
      </c>
      <c r="C1829" s="143">
        <v>6800000</v>
      </c>
      <c r="D1829" s="143">
        <v>6800000</v>
      </c>
      <c r="E1829" s="144">
        <v>41067</v>
      </c>
      <c r="F1829" s="145" t="s">
        <v>3095</v>
      </c>
    </row>
    <row r="1830" spans="1:6">
      <c r="A1830" s="143">
        <v>6730000</v>
      </c>
      <c r="B1830" s="143">
        <v>6730000</v>
      </c>
      <c r="C1830" s="143">
        <v>6730000</v>
      </c>
      <c r="D1830" s="143">
        <v>6730000</v>
      </c>
      <c r="E1830" s="144">
        <v>41066</v>
      </c>
      <c r="F1830" s="145" t="s">
        <v>3096</v>
      </c>
    </row>
    <row r="1831" spans="1:6">
      <c r="A1831" s="143">
        <v>6690000</v>
      </c>
      <c r="B1831" s="143">
        <v>6690000</v>
      </c>
      <c r="C1831" s="143">
        <v>6690000</v>
      </c>
      <c r="D1831" s="143">
        <v>6690000</v>
      </c>
      <c r="E1831" s="144">
        <v>41065</v>
      </c>
      <c r="F1831" s="145" t="s">
        <v>3097</v>
      </c>
    </row>
    <row r="1832" spans="1:6">
      <c r="A1832" s="143">
        <v>6820000</v>
      </c>
      <c r="B1832" s="143">
        <v>6820000</v>
      </c>
      <c r="C1832" s="143">
        <v>6820000</v>
      </c>
      <c r="D1832" s="143">
        <v>6820000</v>
      </c>
      <c r="E1832" s="144">
        <v>41062</v>
      </c>
      <c r="F1832" s="145" t="s">
        <v>3098</v>
      </c>
    </row>
    <row r="1833" spans="1:6">
      <c r="A1833" s="143">
        <v>6600000</v>
      </c>
      <c r="B1833" s="143">
        <v>6600000</v>
      </c>
      <c r="C1833" s="143">
        <v>6600000</v>
      </c>
      <c r="D1833" s="143">
        <v>6600000</v>
      </c>
      <c r="E1833" s="144">
        <v>41060</v>
      </c>
      <c r="F1833" s="145" t="s">
        <v>3099</v>
      </c>
    </row>
    <row r="1834" spans="1:6">
      <c r="A1834" s="143">
        <v>6580000</v>
      </c>
      <c r="B1834" s="143">
        <v>6580000</v>
      </c>
      <c r="C1834" s="143">
        <v>6580000</v>
      </c>
      <c r="D1834" s="143">
        <v>6580000</v>
      </c>
      <c r="E1834" s="144">
        <v>41059</v>
      </c>
      <c r="F1834" s="145" t="s">
        <v>3100</v>
      </c>
    </row>
    <row r="1835" spans="1:6">
      <c r="A1835" s="143">
        <v>6640000</v>
      </c>
      <c r="B1835" s="143">
        <v>6640000</v>
      </c>
      <c r="C1835" s="143">
        <v>6640000</v>
      </c>
      <c r="D1835" s="143">
        <v>6640000</v>
      </c>
      <c r="E1835" s="144">
        <v>41058</v>
      </c>
      <c r="F1835" s="145" t="s">
        <v>3101</v>
      </c>
    </row>
    <row r="1836" spans="1:6">
      <c r="A1836" s="143">
        <v>6580000</v>
      </c>
      <c r="B1836" s="143">
        <v>6580000</v>
      </c>
      <c r="C1836" s="143">
        <v>6580000</v>
      </c>
      <c r="D1836" s="143">
        <v>6580000</v>
      </c>
      <c r="E1836" s="144">
        <v>41057</v>
      </c>
      <c r="F1836" s="145" t="s">
        <v>3102</v>
      </c>
    </row>
    <row r="1837" spans="1:6">
      <c r="A1837" s="143">
        <v>6500000</v>
      </c>
      <c r="B1837" s="143">
        <v>6500000</v>
      </c>
      <c r="C1837" s="143">
        <v>6500000</v>
      </c>
      <c r="D1837" s="143">
        <v>6500000</v>
      </c>
      <c r="E1837" s="144">
        <v>41056</v>
      </c>
      <c r="F1837" s="145" t="s">
        <v>3103</v>
      </c>
    </row>
    <row r="1838" spans="1:6">
      <c r="A1838" s="143">
        <v>6660000</v>
      </c>
      <c r="B1838" s="143">
        <v>6660000</v>
      </c>
      <c r="C1838" s="143">
        <v>6660000</v>
      </c>
      <c r="D1838" s="143">
        <v>6660000</v>
      </c>
      <c r="E1838" s="144">
        <v>41055</v>
      </c>
      <c r="F1838" s="145" t="s">
        <v>3104</v>
      </c>
    </row>
    <row r="1839" spans="1:6">
      <c r="A1839" s="143">
        <v>6650000</v>
      </c>
      <c r="B1839" s="143">
        <v>6650000</v>
      </c>
      <c r="C1839" s="143">
        <v>6650000</v>
      </c>
      <c r="D1839" s="143">
        <v>6650000</v>
      </c>
      <c r="E1839" s="144">
        <v>41053</v>
      </c>
      <c r="F1839" s="145" t="s">
        <v>3105</v>
      </c>
    </row>
    <row r="1840" spans="1:6">
      <c r="A1840" s="143">
        <v>6500000</v>
      </c>
      <c r="B1840" s="143">
        <v>6500000</v>
      </c>
      <c r="C1840" s="143">
        <v>6500000</v>
      </c>
      <c r="D1840" s="143">
        <v>6500000</v>
      </c>
      <c r="E1840" s="144">
        <v>41049</v>
      </c>
      <c r="F1840" s="145" t="s">
        <v>3106</v>
      </c>
    </row>
    <row r="1841" spans="1:6">
      <c r="A1841" s="143">
        <v>6330000</v>
      </c>
      <c r="B1841" s="143">
        <v>6330000</v>
      </c>
      <c r="C1841" s="143">
        <v>6330000</v>
      </c>
      <c r="D1841" s="143">
        <v>6330000</v>
      </c>
      <c r="E1841" s="144">
        <v>41052</v>
      </c>
      <c r="F1841" s="145" t="s">
        <v>3107</v>
      </c>
    </row>
    <row r="1842" spans="1:6">
      <c r="A1842" s="143">
        <v>6500000</v>
      </c>
      <c r="B1842" s="143">
        <v>6500000</v>
      </c>
      <c r="C1842" s="143">
        <v>6500000</v>
      </c>
      <c r="D1842" s="143">
        <v>6500000</v>
      </c>
      <c r="E1842" s="144">
        <v>41048</v>
      </c>
      <c r="F1842" s="145" t="s">
        <v>3108</v>
      </c>
    </row>
    <row r="1843" spans="1:6">
      <c r="A1843" s="143">
        <v>6350000</v>
      </c>
      <c r="B1843" s="143">
        <v>6350000</v>
      </c>
      <c r="C1843" s="143">
        <v>6350000</v>
      </c>
      <c r="D1843" s="143">
        <v>6350000</v>
      </c>
      <c r="E1843" s="144">
        <v>41051</v>
      </c>
      <c r="F1843" s="145" t="s">
        <v>3109</v>
      </c>
    </row>
    <row r="1844" spans="1:6">
      <c r="A1844" s="143">
        <v>6480000</v>
      </c>
      <c r="B1844" s="143">
        <v>6480000</v>
      </c>
      <c r="C1844" s="143">
        <v>6480000</v>
      </c>
      <c r="D1844" s="143">
        <v>6480000</v>
      </c>
      <c r="E1844" s="144">
        <v>41050</v>
      </c>
      <c r="F1844" s="145" t="s">
        <v>3110</v>
      </c>
    </row>
    <row r="1845" spans="1:6">
      <c r="A1845" s="143">
        <v>6420000</v>
      </c>
      <c r="B1845" s="143">
        <v>6420000</v>
      </c>
      <c r="C1845" s="143">
        <v>6420000</v>
      </c>
      <c r="D1845" s="143">
        <v>6420000</v>
      </c>
      <c r="E1845" s="144">
        <v>41046</v>
      </c>
      <c r="F1845" s="145" t="s">
        <v>3111</v>
      </c>
    </row>
    <row r="1846" spans="1:6">
      <c r="A1846" s="143">
        <v>6280000</v>
      </c>
      <c r="B1846" s="143">
        <v>6280000</v>
      </c>
      <c r="C1846" s="143">
        <v>6280000</v>
      </c>
      <c r="D1846" s="143">
        <v>6280000</v>
      </c>
      <c r="E1846" s="144">
        <v>41045</v>
      </c>
      <c r="F1846" s="145" t="s">
        <v>3112</v>
      </c>
    </row>
    <row r="1847" spans="1:6">
      <c r="A1847" s="143">
        <v>6400000</v>
      </c>
      <c r="B1847" s="143">
        <v>6400000</v>
      </c>
      <c r="C1847" s="143">
        <v>6400000</v>
      </c>
      <c r="D1847" s="143">
        <v>6400000</v>
      </c>
      <c r="E1847" s="144">
        <v>41044</v>
      </c>
      <c r="F1847" s="145" t="s">
        <v>3113</v>
      </c>
    </row>
    <row r="1848" spans="1:6">
      <c r="A1848" s="143">
        <v>6280000</v>
      </c>
      <c r="B1848" s="143">
        <v>6280000</v>
      </c>
      <c r="C1848" s="143">
        <v>6280000</v>
      </c>
      <c r="D1848" s="143">
        <v>6280000</v>
      </c>
      <c r="E1848" s="144">
        <v>41043</v>
      </c>
      <c r="F1848" s="145" t="s">
        <v>3114</v>
      </c>
    </row>
    <row r="1849" spans="1:6">
      <c r="A1849" s="143">
        <v>6080000</v>
      </c>
      <c r="B1849" s="143">
        <v>6080000</v>
      </c>
      <c r="C1849" s="143">
        <v>6080000</v>
      </c>
      <c r="D1849" s="143">
        <v>6080000</v>
      </c>
      <c r="E1849" s="144">
        <v>41042</v>
      </c>
      <c r="F1849" s="145" t="s">
        <v>3115</v>
      </c>
    </row>
    <row r="1850" spans="1:6">
      <c r="A1850" s="143">
        <v>6000000</v>
      </c>
      <c r="B1850" s="143">
        <v>6000000</v>
      </c>
      <c r="C1850" s="143">
        <v>6000000</v>
      </c>
      <c r="D1850" s="143">
        <v>6000000</v>
      </c>
      <c r="E1850" s="144">
        <v>41041</v>
      </c>
      <c r="F1850" s="145" t="s">
        <v>3116</v>
      </c>
    </row>
    <row r="1851" spans="1:6">
      <c r="A1851" s="143">
        <v>6110000</v>
      </c>
      <c r="B1851" s="143">
        <v>6110000</v>
      </c>
      <c r="C1851" s="143">
        <v>6110000</v>
      </c>
      <c r="D1851" s="143">
        <v>6110000</v>
      </c>
      <c r="E1851" s="144">
        <v>41039</v>
      </c>
      <c r="F1851" s="145" t="s">
        <v>3117</v>
      </c>
    </row>
    <row r="1852" spans="1:6">
      <c r="A1852" s="143">
        <v>6300000</v>
      </c>
      <c r="B1852" s="143">
        <v>6300000</v>
      </c>
      <c r="C1852" s="143">
        <v>6300000</v>
      </c>
      <c r="D1852" s="143">
        <v>6300000</v>
      </c>
      <c r="E1852" s="144">
        <v>41038</v>
      </c>
      <c r="F1852" s="145" t="s">
        <v>3118</v>
      </c>
    </row>
    <row r="1853" spans="1:6">
      <c r="A1853" s="143">
        <v>6460000</v>
      </c>
      <c r="B1853" s="143">
        <v>6460000</v>
      </c>
      <c r="C1853" s="143">
        <v>6460000</v>
      </c>
      <c r="D1853" s="143">
        <v>6460000</v>
      </c>
      <c r="E1853" s="144">
        <v>41037</v>
      </c>
      <c r="F1853" s="145" t="s">
        <v>3119</v>
      </c>
    </row>
    <row r="1854" spans="1:6">
      <c r="A1854" s="143">
        <v>6480000</v>
      </c>
      <c r="B1854" s="143">
        <v>6480000</v>
      </c>
      <c r="C1854" s="143">
        <v>6480000</v>
      </c>
      <c r="D1854" s="143">
        <v>6480000</v>
      </c>
      <c r="E1854" s="144">
        <v>41036</v>
      </c>
      <c r="F1854" s="145" t="s">
        <v>3120</v>
      </c>
    </row>
    <row r="1855" spans="1:6">
      <c r="A1855" s="143">
        <v>6480000</v>
      </c>
      <c r="B1855" s="143">
        <v>6480000</v>
      </c>
      <c r="C1855" s="143">
        <v>6480000</v>
      </c>
      <c r="D1855" s="143">
        <v>6480000</v>
      </c>
      <c r="E1855" s="144">
        <v>41035</v>
      </c>
      <c r="F1855" s="145" t="s">
        <v>3121</v>
      </c>
    </row>
    <row r="1856" spans="1:6">
      <c r="A1856" s="143">
        <v>6570000</v>
      </c>
      <c r="B1856" s="143">
        <v>6570000</v>
      </c>
      <c r="C1856" s="143">
        <v>6570000</v>
      </c>
      <c r="D1856" s="143">
        <v>6570000</v>
      </c>
      <c r="E1856" s="144">
        <v>41034</v>
      </c>
      <c r="F1856" s="145" t="s">
        <v>3122</v>
      </c>
    </row>
    <row r="1857" spans="1:6">
      <c r="A1857" s="143">
        <v>6685000</v>
      </c>
      <c r="B1857" s="143">
        <v>6685000</v>
      </c>
      <c r="C1857" s="143">
        <v>6685000</v>
      </c>
      <c r="D1857" s="143">
        <v>6685000</v>
      </c>
      <c r="E1857" s="144">
        <v>41032</v>
      </c>
      <c r="F1857" s="145" t="s">
        <v>3123</v>
      </c>
    </row>
    <row r="1858" spans="1:6">
      <c r="A1858" s="143">
        <v>6700000</v>
      </c>
      <c r="B1858" s="143">
        <v>6700000</v>
      </c>
      <c r="C1858" s="143">
        <v>6700000</v>
      </c>
      <c r="D1858" s="143">
        <v>6700000</v>
      </c>
      <c r="E1858" s="144">
        <v>41031</v>
      </c>
      <c r="F1858" s="145" t="s">
        <v>3124</v>
      </c>
    </row>
    <row r="1859" spans="1:6">
      <c r="A1859" s="143">
        <v>6700000</v>
      </c>
      <c r="B1859" s="143">
        <v>6700000</v>
      </c>
      <c r="C1859" s="143">
        <v>6700000</v>
      </c>
      <c r="D1859" s="143">
        <v>6700000</v>
      </c>
      <c r="E1859" s="144">
        <v>41030</v>
      </c>
      <c r="F1859" s="145" t="s">
        <v>3125</v>
      </c>
    </row>
    <row r="1860" spans="1:6">
      <c r="A1860" s="143">
        <v>6730000</v>
      </c>
      <c r="B1860" s="143">
        <v>6730000</v>
      </c>
      <c r="C1860" s="143">
        <v>6730000</v>
      </c>
      <c r="D1860" s="143">
        <v>6730000</v>
      </c>
      <c r="E1860" s="144">
        <v>41029</v>
      </c>
      <c r="F1860" s="145" t="s">
        <v>3126</v>
      </c>
    </row>
    <row r="1861" spans="1:6">
      <c r="A1861" s="143">
        <v>6810000</v>
      </c>
      <c r="B1861" s="143">
        <v>6810000</v>
      </c>
      <c r="C1861" s="143">
        <v>6810000</v>
      </c>
      <c r="D1861" s="143">
        <v>6810000</v>
      </c>
      <c r="E1861" s="144">
        <v>41028</v>
      </c>
      <c r="F1861" s="145" t="s">
        <v>3127</v>
      </c>
    </row>
    <row r="1862" spans="1:6">
      <c r="A1862" s="143">
        <v>6580000</v>
      </c>
      <c r="B1862" s="143">
        <v>6580000</v>
      </c>
      <c r="C1862" s="143">
        <v>6580000</v>
      </c>
      <c r="D1862" s="143">
        <v>6580000</v>
      </c>
      <c r="E1862" s="144">
        <v>41027</v>
      </c>
      <c r="F1862" s="145" t="s">
        <v>3128</v>
      </c>
    </row>
    <row r="1863" spans="1:6">
      <c r="A1863" s="143">
        <v>6820000</v>
      </c>
      <c r="B1863" s="143">
        <v>6820000</v>
      </c>
      <c r="C1863" s="143">
        <v>6820000</v>
      </c>
      <c r="D1863" s="143">
        <v>6820000</v>
      </c>
      <c r="E1863" s="144">
        <v>41025</v>
      </c>
      <c r="F1863" s="145" t="s">
        <v>3129</v>
      </c>
    </row>
    <row r="1864" spans="1:6">
      <c r="A1864" s="143">
        <v>6810000</v>
      </c>
      <c r="B1864" s="143">
        <v>6810000</v>
      </c>
      <c r="C1864" s="143">
        <v>6810000</v>
      </c>
      <c r="D1864" s="143">
        <v>6810000</v>
      </c>
      <c r="E1864" s="144">
        <v>41023</v>
      </c>
      <c r="F1864" s="145" t="s">
        <v>3130</v>
      </c>
    </row>
    <row r="1865" spans="1:6">
      <c r="A1865" s="143">
        <v>6890000</v>
      </c>
      <c r="B1865" s="143">
        <v>6890000</v>
      </c>
      <c r="C1865" s="143">
        <v>6890000</v>
      </c>
      <c r="D1865" s="143">
        <v>6890000</v>
      </c>
      <c r="E1865" s="144">
        <v>41022</v>
      </c>
      <c r="F1865" s="145" t="s">
        <v>3131</v>
      </c>
    </row>
    <row r="1866" spans="1:6">
      <c r="A1866" s="143">
        <v>6980000</v>
      </c>
      <c r="B1866" s="143">
        <v>6980000</v>
      </c>
      <c r="C1866" s="143">
        <v>6980000</v>
      </c>
      <c r="D1866" s="143">
        <v>6980000</v>
      </c>
      <c r="E1866" s="144">
        <v>41021</v>
      </c>
      <c r="F1866" s="145" t="s">
        <v>3132</v>
      </c>
    </row>
    <row r="1867" spans="1:6">
      <c r="A1867" s="143">
        <v>7000000</v>
      </c>
      <c r="B1867" s="143">
        <v>7000000</v>
      </c>
      <c r="C1867" s="143">
        <v>7000000</v>
      </c>
      <c r="D1867" s="143">
        <v>7000000</v>
      </c>
      <c r="E1867" s="144">
        <v>41020</v>
      </c>
      <c r="F1867" s="145" t="s">
        <v>3133</v>
      </c>
    </row>
    <row r="1868" spans="1:6">
      <c r="A1868" s="143">
        <v>7020000</v>
      </c>
      <c r="B1868" s="143">
        <v>7020000</v>
      </c>
      <c r="C1868" s="143">
        <v>7020000</v>
      </c>
      <c r="D1868" s="143">
        <v>7020000</v>
      </c>
      <c r="E1868" s="144">
        <v>41018</v>
      </c>
      <c r="F1868" s="145" t="s">
        <v>3134</v>
      </c>
    </row>
    <row r="1869" spans="1:6">
      <c r="A1869" s="143">
        <v>7070000</v>
      </c>
      <c r="B1869" s="143">
        <v>7070000</v>
      </c>
      <c r="C1869" s="143">
        <v>7070000</v>
      </c>
      <c r="D1869" s="143">
        <v>7070000</v>
      </c>
      <c r="E1869" s="144">
        <v>41017</v>
      </c>
      <c r="F1869" s="145" t="s">
        <v>3135</v>
      </c>
    </row>
    <row r="1870" spans="1:6">
      <c r="A1870" s="143">
        <v>7010000</v>
      </c>
      <c r="B1870" s="143">
        <v>7010000</v>
      </c>
      <c r="C1870" s="143">
        <v>7010000</v>
      </c>
      <c r="D1870" s="143">
        <v>7010000</v>
      </c>
      <c r="E1870" s="144">
        <v>41016</v>
      </c>
      <c r="F1870" s="145" t="s">
        <v>3136</v>
      </c>
    </row>
    <row r="1871" spans="1:6">
      <c r="A1871" s="143">
        <v>6830000</v>
      </c>
      <c r="B1871" s="143">
        <v>6830000</v>
      </c>
      <c r="C1871" s="143">
        <v>6830000</v>
      </c>
      <c r="D1871" s="143">
        <v>6830000</v>
      </c>
      <c r="E1871" s="144">
        <v>41015</v>
      </c>
      <c r="F1871" s="145" t="s">
        <v>3137</v>
      </c>
    </row>
    <row r="1872" spans="1:6">
      <c r="A1872" s="143">
        <v>6650000</v>
      </c>
      <c r="B1872" s="143">
        <v>6650000</v>
      </c>
      <c r="C1872" s="143">
        <v>6650000</v>
      </c>
      <c r="D1872" s="143">
        <v>6650000</v>
      </c>
      <c r="E1872" s="144">
        <v>41014</v>
      </c>
      <c r="F1872" s="145" t="s">
        <v>3138</v>
      </c>
    </row>
    <row r="1873" spans="1:6">
      <c r="A1873" s="143">
        <v>7260000</v>
      </c>
      <c r="B1873" s="143">
        <v>7260000</v>
      </c>
      <c r="C1873" s="143">
        <v>7260000</v>
      </c>
      <c r="D1873" s="143">
        <v>7260000</v>
      </c>
      <c r="E1873" s="144">
        <v>41013</v>
      </c>
      <c r="F1873" s="145" t="s">
        <v>3139</v>
      </c>
    </row>
    <row r="1874" spans="1:6">
      <c r="A1874" s="143">
        <v>7320000</v>
      </c>
      <c r="B1874" s="143">
        <v>7320000</v>
      </c>
      <c r="C1874" s="143">
        <v>7320000</v>
      </c>
      <c r="D1874" s="143">
        <v>7320000</v>
      </c>
      <c r="E1874" s="144">
        <v>41011</v>
      </c>
      <c r="F1874" s="145" t="s">
        <v>3140</v>
      </c>
    </row>
    <row r="1875" spans="1:6">
      <c r="A1875" s="143">
        <v>7450000</v>
      </c>
      <c r="B1875" s="143">
        <v>7450000</v>
      </c>
      <c r="C1875" s="143">
        <v>7450000</v>
      </c>
      <c r="D1875" s="143">
        <v>7450000</v>
      </c>
      <c r="E1875" s="144">
        <v>41010</v>
      </c>
      <c r="F1875" s="145" t="s">
        <v>3141</v>
      </c>
    </row>
    <row r="1876" spans="1:6">
      <c r="A1876" s="143">
        <v>7210000</v>
      </c>
      <c r="B1876" s="143">
        <v>7210000</v>
      </c>
      <c r="C1876" s="143">
        <v>7210000</v>
      </c>
      <c r="D1876" s="143">
        <v>7210000</v>
      </c>
      <c r="E1876" s="144">
        <v>41009</v>
      </c>
      <c r="F1876" s="145" t="s">
        <v>3142</v>
      </c>
    </row>
    <row r="1877" spans="1:6">
      <c r="A1877" s="143">
        <v>7290000</v>
      </c>
      <c r="B1877" s="143">
        <v>7290000</v>
      </c>
      <c r="C1877" s="143">
        <v>7290000</v>
      </c>
      <c r="D1877" s="143">
        <v>7290000</v>
      </c>
      <c r="E1877" s="144">
        <v>41008</v>
      </c>
      <c r="F1877" s="145" t="s">
        <v>3143</v>
      </c>
    </row>
    <row r="1878" spans="1:6">
      <c r="A1878" s="143">
        <v>7450000</v>
      </c>
      <c r="B1878" s="143">
        <v>7450000</v>
      </c>
      <c r="C1878" s="143">
        <v>7450000</v>
      </c>
      <c r="D1878" s="143">
        <v>7450000</v>
      </c>
      <c r="E1878" s="144">
        <v>41007</v>
      </c>
      <c r="F1878" s="145" t="s">
        <v>3144</v>
      </c>
    </row>
    <row r="1879" spans="1:6">
      <c r="A1879" s="143">
        <v>7470000</v>
      </c>
      <c r="B1879" s="143">
        <v>7470000</v>
      </c>
      <c r="C1879" s="143">
        <v>7470000</v>
      </c>
      <c r="D1879" s="143">
        <v>7470000</v>
      </c>
      <c r="E1879" s="144">
        <v>41006</v>
      </c>
      <c r="F1879" s="145" t="s">
        <v>3145</v>
      </c>
    </row>
    <row r="1880" spans="1:6">
      <c r="A1880" s="143">
        <v>7430000</v>
      </c>
      <c r="B1880" s="143">
        <v>7430000</v>
      </c>
      <c r="C1880" s="143">
        <v>7430000</v>
      </c>
      <c r="D1880" s="143">
        <v>7430000</v>
      </c>
      <c r="E1880" s="144">
        <v>41004</v>
      </c>
      <c r="F1880" s="145" t="s">
        <v>3146</v>
      </c>
    </row>
    <row r="1881" spans="1:6">
      <c r="A1881" s="143">
        <v>7440000</v>
      </c>
      <c r="B1881" s="143">
        <v>7440000</v>
      </c>
      <c r="C1881" s="143">
        <v>7440000</v>
      </c>
      <c r="D1881" s="143">
        <v>7440000</v>
      </c>
      <c r="E1881" s="144">
        <v>41003</v>
      </c>
      <c r="F1881" s="145" t="s">
        <v>3147</v>
      </c>
    </row>
    <row r="1882" spans="1:6">
      <c r="A1882" s="143">
        <v>7630000</v>
      </c>
      <c r="B1882" s="143">
        <v>7630000</v>
      </c>
      <c r="C1882" s="143">
        <v>7630000</v>
      </c>
      <c r="D1882" s="143">
        <v>7630000</v>
      </c>
      <c r="E1882" s="144">
        <v>41002</v>
      </c>
      <c r="F1882" s="145" t="s">
        <v>3148</v>
      </c>
    </row>
    <row r="1883" spans="1:6">
      <c r="A1883" s="143">
        <v>7740000</v>
      </c>
      <c r="B1883" s="143">
        <v>7740000</v>
      </c>
      <c r="C1883" s="143">
        <v>7740000</v>
      </c>
      <c r="D1883" s="143">
        <v>7740000</v>
      </c>
      <c r="E1883" s="144">
        <v>41001</v>
      </c>
      <c r="F1883" s="145" t="s">
        <v>3149</v>
      </c>
    </row>
    <row r="1884" spans="1:6">
      <c r="A1884" s="143">
        <v>7790000</v>
      </c>
      <c r="B1884" s="143">
        <v>7790000</v>
      </c>
      <c r="C1884" s="143">
        <v>7790000</v>
      </c>
      <c r="D1884" s="143">
        <v>7790000</v>
      </c>
      <c r="E1884" s="144">
        <v>40997</v>
      </c>
      <c r="F1884" s="145" t="s">
        <v>3150</v>
      </c>
    </row>
    <row r="1885" spans="1:6">
      <c r="A1885" s="143">
        <v>7810000</v>
      </c>
      <c r="B1885" s="143">
        <v>7810000</v>
      </c>
      <c r="C1885" s="143">
        <v>7810000</v>
      </c>
      <c r="D1885" s="143">
        <v>7810000</v>
      </c>
      <c r="E1885" s="144">
        <v>40996</v>
      </c>
      <c r="F1885" s="145" t="s">
        <v>3151</v>
      </c>
    </row>
    <row r="1886" spans="1:6">
      <c r="A1886" s="143">
        <v>7800000</v>
      </c>
      <c r="B1886" s="143">
        <v>7800000</v>
      </c>
      <c r="C1886" s="143">
        <v>7800000</v>
      </c>
      <c r="D1886" s="143">
        <v>7800000</v>
      </c>
      <c r="E1886" s="144">
        <v>40995</v>
      </c>
      <c r="F1886" s="145" t="s">
        <v>3152</v>
      </c>
    </row>
    <row r="1887" spans="1:6">
      <c r="A1887" s="143">
        <v>7670000</v>
      </c>
      <c r="B1887" s="143">
        <v>7670000</v>
      </c>
      <c r="C1887" s="143">
        <v>7670000</v>
      </c>
      <c r="D1887" s="143">
        <v>7670000</v>
      </c>
      <c r="E1887" s="144">
        <v>40994</v>
      </c>
      <c r="F1887" s="145" t="s">
        <v>3153</v>
      </c>
    </row>
    <row r="1888" spans="1:6">
      <c r="A1888" s="143">
        <v>7640000</v>
      </c>
      <c r="B1888" s="143">
        <v>7640000</v>
      </c>
      <c r="C1888" s="143">
        <v>7640000</v>
      </c>
      <c r="D1888" s="143">
        <v>7640000</v>
      </c>
      <c r="E1888" s="144">
        <v>40993</v>
      </c>
      <c r="F1888" s="145" t="s">
        <v>3154</v>
      </c>
    </row>
    <row r="1889" spans="1:6">
      <c r="A1889" s="143">
        <v>7680000</v>
      </c>
      <c r="B1889" s="143">
        <v>7680000</v>
      </c>
      <c r="C1889" s="143">
        <v>7680000</v>
      </c>
      <c r="D1889" s="143">
        <v>7680000</v>
      </c>
      <c r="E1889" s="144">
        <v>40992</v>
      </c>
      <c r="F1889" s="145" t="s">
        <v>3155</v>
      </c>
    </row>
    <row r="1890" spans="1:6">
      <c r="A1890" s="143">
        <v>7650000</v>
      </c>
      <c r="B1890" s="143">
        <v>7650000</v>
      </c>
      <c r="C1890" s="143">
        <v>7650000</v>
      </c>
      <c r="D1890" s="143">
        <v>7650000</v>
      </c>
      <c r="E1890" s="144">
        <v>40986</v>
      </c>
      <c r="F1890" s="145" t="s">
        <v>3156</v>
      </c>
    </row>
    <row r="1891" spans="1:6">
      <c r="A1891" s="143">
        <v>7760000</v>
      </c>
      <c r="B1891" s="143">
        <v>7760000</v>
      </c>
      <c r="C1891" s="143">
        <v>7760000</v>
      </c>
      <c r="D1891" s="143">
        <v>7760000</v>
      </c>
      <c r="E1891" s="144">
        <v>40985</v>
      </c>
      <c r="F1891" s="145" t="s">
        <v>3157</v>
      </c>
    </row>
    <row r="1892" spans="1:6">
      <c r="A1892" s="143">
        <v>7400000</v>
      </c>
      <c r="B1892" s="143">
        <v>7400000</v>
      </c>
      <c r="C1892" s="143">
        <v>7400000</v>
      </c>
      <c r="D1892" s="143">
        <v>7400000</v>
      </c>
      <c r="E1892" s="144">
        <v>40983</v>
      </c>
      <c r="F1892" s="145" t="s">
        <v>3158</v>
      </c>
    </row>
    <row r="1893" spans="1:6">
      <c r="A1893" s="143">
        <v>7450000</v>
      </c>
      <c r="B1893" s="143">
        <v>7450000</v>
      </c>
      <c r="C1893" s="143">
        <v>7450000</v>
      </c>
      <c r="D1893" s="143">
        <v>7450000</v>
      </c>
      <c r="E1893" s="144">
        <v>40982</v>
      </c>
      <c r="F1893" s="145" t="s">
        <v>3159</v>
      </c>
    </row>
    <row r="1894" spans="1:6">
      <c r="A1894" s="143">
        <v>7650000</v>
      </c>
      <c r="B1894" s="143">
        <v>7650000</v>
      </c>
      <c r="C1894" s="143">
        <v>7650000</v>
      </c>
      <c r="D1894" s="143">
        <v>7650000</v>
      </c>
      <c r="E1894" s="144">
        <v>40981</v>
      </c>
      <c r="F1894" s="145" t="s">
        <v>3160</v>
      </c>
    </row>
    <row r="1895" spans="1:6">
      <c r="A1895" s="143">
        <v>7750000</v>
      </c>
      <c r="B1895" s="143">
        <v>7750000</v>
      </c>
      <c r="C1895" s="143">
        <v>7750000</v>
      </c>
      <c r="D1895" s="143">
        <v>7750000</v>
      </c>
      <c r="E1895" s="144">
        <v>40980</v>
      </c>
      <c r="F1895" s="145" t="s">
        <v>3161</v>
      </c>
    </row>
    <row r="1896" spans="1:6">
      <c r="A1896" s="143">
        <v>7620000</v>
      </c>
      <c r="B1896" s="143">
        <v>7620000</v>
      </c>
      <c r="C1896" s="143">
        <v>7620000</v>
      </c>
      <c r="D1896" s="143">
        <v>7620000</v>
      </c>
      <c r="E1896" s="144">
        <v>40979</v>
      </c>
      <c r="F1896" s="145" t="s">
        <v>3162</v>
      </c>
    </row>
    <row r="1897" spans="1:6">
      <c r="A1897" s="143">
        <v>7750000</v>
      </c>
      <c r="B1897" s="143">
        <v>7750000</v>
      </c>
      <c r="C1897" s="143">
        <v>7750000</v>
      </c>
      <c r="D1897" s="143">
        <v>7750000</v>
      </c>
      <c r="E1897" s="144">
        <v>40978</v>
      </c>
      <c r="F1897" s="145" t="s">
        <v>3163</v>
      </c>
    </row>
    <row r="1898" spans="1:6">
      <c r="A1898" s="143">
        <v>7900000</v>
      </c>
      <c r="B1898" s="143">
        <v>7900000</v>
      </c>
      <c r="C1898" s="143">
        <v>7900000</v>
      </c>
      <c r="D1898" s="143">
        <v>7900000</v>
      </c>
      <c r="E1898" s="144">
        <v>40976</v>
      </c>
      <c r="F1898" s="145" t="s">
        <v>3164</v>
      </c>
    </row>
    <row r="1899" spans="1:6">
      <c r="A1899" s="143">
        <v>7850000</v>
      </c>
      <c r="B1899" s="143">
        <v>7850000</v>
      </c>
      <c r="C1899" s="143">
        <v>7850000</v>
      </c>
      <c r="D1899" s="143">
        <v>7850000</v>
      </c>
      <c r="E1899" s="144">
        <v>40975</v>
      </c>
      <c r="F1899" s="145" t="s">
        <v>3165</v>
      </c>
    </row>
    <row r="1900" spans="1:6">
      <c r="A1900" s="143">
        <v>7900000</v>
      </c>
      <c r="B1900" s="143">
        <v>7900000</v>
      </c>
      <c r="C1900" s="143">
        <v>7900000</v>
      </c>
      <c r="D1900" s="143">
        <v>7900000</v>
      </c>
      <c r="E1900" s="144">
        <v>40974</v>
      </c>
      <c r="F1900" s="145" t="s">
        <v>3166</v>
      </c>
    </row>
    <row r="1901" spans="1:6">
      <c r="A1901" s="143">
        <v>7980000</v>
      </c>
      <c r="B1901" s="143">
        <v>7980000</v>
      </c>
      <c r="C1901" s="143">
        <v>7980000</v>
      </c>
      <c r="D1901" s="143">
        <v>7980000</v>
      </c>
      <c r="E1901" s="144">
        <v>40973</v>
      </c>
      <c r="F1901" s="145" t="s">
        <v>3167</v>
      </c>
    </row>
    <row r="1902" spans="1:6">
      <c r="A1902" s="143">
        <v>8010000</v>
      </c>
      <c r="B1902" s="143">
        <v>8010000</v>
      </c>
      <c r="C1902" s="143">
        <v>8010000</v>
      </c>
      <c r="D1902" s="143">
        <v>8010000</v>
      </c>
      <c r="E1902" s="144">
        <v>40972</v>
      </c>
      <c r="F1902" s="145" t="s">
        <v>3168</v>
      </c>
    </row>
    <row r="1903" spans="1:6">
      <c r="A1903" s="143">
        <v>8100000</v>
      </c>
      <c r="B1903" s="143">
        <v>8100000</v>
      </c>
      <c r="C1903" s="143">
        <v>8100000</v>
      </c>
      <c r="D1903" s="143">
        <v>8100000</v>
      </c>
      <c r="E1903" s="144">
        <v>40971</v>
      </c>
      <c r="F1903" s="145" t="s">
        <v>3169</v>
      </c>
    </row>
    <row r="1904" spans="1:6">
      <c r="A1904" s="143">
        <v>8120000</v>
      </c>
      <c r="B1904" s="143">
        <v>8120000</v>
      </c>
      <c r="C1904" s="143">
        <v>8120000</v>
      </c>
      <c r="D1904" s="143">
        <v>8120000</v>
      </c>
      <c r="E1904" s="144">
        <v>40969</v>
      </c>
      <c r="F1904" s="145" t="s">
        <v>3170</v>
      </c>
    </row>
    <row r="1905" spans="1:6">
      <c r="A1905" s="143">
        <v>8100000</v>
      </c>
      <c r="B1905" s="143">
        <v>8100000</v>
      </c>
      <c r="C1905" s="143">
        <v>8100000</v>
      </c>
      <c r="D1905" s="143">
        <v>8100000</v>
      </c>
      <c r="E1905" s="144">
        <v>40968</v>
      </c>
      <c r="F1905" s="145" t="s">
        <v>3171</v>
      </c>
    </row>
    <row r="1906" spans="1:6">
      <c r="A1906" s="143">
        <v>8000000</v>
      </c>
      <c r="B1906" s="143">
        <v>8000000</v>
      </c>
      <c r="C1906" s="143">
        <v>8000000</v>
      </c>
      <c r="D1906" s="143">
        <v>8000000</v>
      </c>
      <c r="E1906" s="144">
        <v>40967</v>
      </c>
      <c r="F1906" s="145" t="s">
        <v>3172</v>
      </c>
    </row>
    <row r="1907" spans="1:6">
      <c r="A1907" s="143">
        <v>7750000</v>
      </c>
      <c r="B1907" s="143">
        <v>7750000</v>
      </c>
      <c r="C1907" s="143">
        <v>7750000</v>
      </c>
      <c r="D1907" s="143">
        <v>7750000</v>
      </c>
      <c r="E1907" s="144">
        <v>40966</v>
      </c>
      <c r="F1907" s="145" t="s">
        <v>3173</v>
      </c>
    </row>
    <row r="1908" spans="1:6">
      <c r="A1908" s="143">
        <v>8100000</v>
      </c>
      <c r="B1908" s="143">
        <v>8100000</v>
      </c>
      <c r="C1908" s="143">
        <v>8100000</v>
      </c>
      <c r="D1908" s="143">
        <v>8100000</v>
      </c>
      <c r="E1908" s="144">
        <v>40965</v>
      </c>
      <c r="F1908" s="145" t="s">
        <v>3174</v>
      </c>
    </row>
    <row r="1909" spans="1:6">
      <c r="A1909" s="143">
        <v>8250000</v>
      </c>
      <c r="B1909" s="143">
        <v>8250000</v>
      </c>
      <c r="C1909" s="143">
        <v>8250000</v>
      </c>
      <c r="D1909" s="143">
        <v>8250000</v>
      </c>
      <c r="E1909" s="144">
        <v>40964</v>
      </c>
      <c r="F1909" s="145" t="s">
        <v>3175</v>
      </c>
    </row>
    <row r="1910" spans="1:6">
      <c r="A1910" s="143">
        <v>8120000</v>
      </c>
      <c r="B1910" s="143">
        <v>8120000</v>
      </c>
      <c r="C1910" s="143">
        <v>8120000</v>
      </c>
      <c r="D1910" s="143">
        <v>8120000</v>
      </c>
      <c r="E1910" s="144">
        <v>40962</v>
      </c>
      <c r="F1910" s="145" t="s">
        <v>3176</v>
      </c>
    </row>
    <row r="1911" spans="1:6">
      <c r="A1911" s="143">
        <v>8080000</v>
      </c>
      <c r="B1911" s="143">
        <v>8080000</v>
      </c>
      <c r="C1911" s="143">
        <v>8080000</v>
      </c>
      <c r="D1911" s="143">
        <v>8080000</v>
      </c>
      <c r="E1911" s="144">
        <v>40961</v>
      </c>
      <c r="F1911" s="145" t="s">
        <v>3177</v>
      </c>
    </row>
    <row r="1912" spans="1:6">
      <c r="A1912" s="143">
        <v>8160000</v>
      </c>
      <c r="B1912" s="143">
        <v>8160000</v>
      </c>
      <c r="C1912" s="143">
        <v>8160000</v>
      </c>
      <c r="D1912" s="143">
        <v>8160000</v>
      </c>
      <c r="E1912" s="144">
        <v>40960</v>
      </c>
      <c r="F1912" s="145" t="s">
        <v>3178</v>
      </c>
    </row>
    <row r="1913" spans="1:6">
      <c r="A1913" s="143">
        <v>8160000</v>
      </c>
      <c r="B1913" s="143">
        <v>8160000</v>
      </c>
      <c r="C1913" s="143">
        <v>8160000</v>
      </c>
      <c r="D1913" s="143">
        <v>8160000</v>
      </c>
      <c r="E1913" s="144">
        <v>40959</v>
      </c>
      <c r="F1913" s="145" t="s">
        <v>3179</v>
      </c>
    </row>
    <row r="1914" spans="1:6">
      <c r="A1914" s="143">
        <v>8120000</v>
      </c>
      <c r="B1914" s="143">
        <v>8120000</v>
      </c>
      <c r="C1914" s="143">
        <v>8120000</v>
      </c>
      <c r="D1914" s="143">
        <v>8120000</v>
      </c>
      <c r="E1914" s="144">
        <v>40958</v>
      </c>
      <c r="F1914" s="145" t="s">
        <v>3180</v>
      </c>
    </row>
    <row r="1915" spans="1:6">
      <c r="A1915" s="143">
        <v>8140000</v>
      </c>
      <c r="B1915" s="143">
        <v>8140000</v>
      </c>
      <c r="C1915" s="143">
        <v>8140000</v>
      </c>
      <c r="D1915" s="143">
        <v>8140000</v>
      </c>
      <c r="E1915" s="144">
        <v>40957</v>
      </c>
      <c r="F1915" s="145" t="s">
        <v>3181</v>
      </c>
    </row>
    <row r="1916" spans="1:6">
      <c r="A1916" s="143">
        <v>8140000</v>
      </c>
      <c r="B1916" s="143">
        <v>8140000</v>
      </c>
      <c r="C1916" s="143">
        <v>8140000</v>
      </c>
      <c r="D1916" s="143">
        <v>8140000</v>
      </c>
      <c r="E1916" s="144">
        <v>40955</v>
      </c>
      <c r="F1916" s="145" t="s">
        <v>3182</v>
      </c>
    </row>
    <row r="1917" spans="1:6">
      <c r="A1917" s="143">
        <v>8240000</v>
      </c>
      <c r="B1917" s="143">
        <v>8240000</v>
      </c>
      <c r="C1917" s="143">
        <v>8240000</v>
      </c>
      <c r="D1917" s="143">
        <v>8240000</v>
      </c>
      <c r="E1917" s="144">
        <v>40954</v>
      </c>
      <c r="F1917" s="145" t="s">
        <v>3183</v>
      </c>
    </row>
    <row r="1918" spans="1:6">
      <c r="A1918" s="143">
        <v>8100000</v>
      </c>
      <c r="B1918" s="143">
        <v>8100000</v>
      </c>
      <c r="C1918" s="143">
        <v>8100000</v>
      </c>
      <c r="D1918" s="143">
        <v>8100000</v>
      </c>
      <c r="E1918" s="144">
        <v>40953</v>
      </c>
      <c r="F1918" s="145" t="s">
        <v>3184</v>
      </c>
    </row>
    <row r="1919" spans="1:6">
      <c r="A1919" s="143">
        <v>8150000</v>
      </c>
      <c r="B1919" s="143">
        <v>8150000</v>
      </c>
      <c r="C1919" s="143">
        <v>8150000</v>
      </c>
      <c r="D1919" s="143">
        <v>8150000</v>
      </c>
      <c r="E1919" s="144">
        <v>40952</v>
      </c>
      <c r="F1919" s="145" t="s">
        <v>3185</v>
      </c>
    </row>
    <row r="1920" spans="1:6">
      <c r="A1920" s="143">
        <v>8230000</v>
      </c>
      <c r="B1920" s="143">
        <v>8230000</v>
      </c>
      <c r="C1920" s="143">
        <v>8230000</v>
      </c>
      <c r="D1920" s="143">
        <v>8230000</v>
      </c>
      <c r="E1920" s="144">
        <v>40951</v>
      </c>
      <c r="F1920" s="145" t="s">
        <v>3186</v>
      </c>
    </row>
    <row r="1921" spans="1:6">
      <c r="A1921" s="143">
        <v>8280000</v>
      </c>
      <c r="B1921" s="143">
        <v>8280000</v>
      </c>
      <c r="C1921" s="143">
        <v>8280000</v>
      </c>
      <c r="D1921" s="143">
        <v>8280000</v>
      </c>
      <c r="E1921" s="144">
        <v>40948</v>
      </c>
      <c r="F1921" s="145" t="s">
        <v>3187</v>
      </c>
    </row>
    <row r="1922" spans="1:6">
      <c r="A1922" s="143">
        <v>8350000</v>
      </c>
      <c r="B1922" s="143">
        <v>8350000</v>
      </c>
      <c r="C1922" s="143">
        <v>8350000</v>
      </c>
      <c r="D1922" s="143">
        <v>8350000</v>
      </c>
      <c r="E1922" s="144">
        <v>40947</v>
      </c>
      <c r="F1922" s="145" t="s">
        <v>3188</v>
      </c>
    </row>
    <row r="1923" spans="1:6">
      <c r="A1923" s="143">
        <v>8190000</v>
      </c>
      <c r="B1923" s="143">
        <v>8190000</v>
      </c>
      <c r="C1923" s="143">
        <v>8190000</v>
      </c>
      <c r="D1923" s="143">
        <v>8190000</v>
      </c>
      <c r="E1923" s="144">
        <v>40946</v>
      </c>
      <c r="F1923" s="145" t="s">
        <v>3189</v>
      </c>
    </row>
    <row r="1924" spans="1:6">
      <c r="A1924" s="143">
        <v>8150000</v>
      </c>
      <c r="B1924" s="143">
        <v>8150000</v>
      </c>
      <c r="C1924" s="143">
        <v>8150000</v>
      </c>
      <c r="D1924" s="143">
        <v>8150000</v>
      </c>
      <c r="E1924" s="144">
        <v>40945</v>
      </c>
      <c r="F1924" s="145" t="s">
        <v>3190</v>
      </c>
    </row>
    <row r="1925" spans="1:6">
      <c r="A1925" s="143">
        <v>8320000</v>
      </c>
      <c r="B1925" s="143">
        <v>8320000</v>
      </c>
      <c r="C1925" s="143">
        <v>8320000</v>
      </c>
      <c r="D1925" s="143">
        <v>8320000</v>
      </c>
      <c r="E1925" s="144">
        <v>40944</v>
      </c>
      <c r="F1925" s="145" t="s">
        <v>3191</v>
      </c>
    </row>
    <row r="1926" spans="1:6">
      <c r="A1926" s="143">
        <v>8050000</v>
      </c>
      <c r="B1926" s="143">
        <v>8050000</v>
      </c>
      <c r="C1926" s="143">
        <v>8050000</v>
      </c>
      <c r="D1926" s="143">
        <v>8050000</v>
      </c>
      <c r="E1926" s="144">
        <v>40943</v>
      </c>
      <c r="F1926" s="145" t="s">
        <v>3192</v>
      </c>
    </row>
    <row r="1927" spans="1:6">
      <c r="A1927" s="143">
        <v>7550000</v>
      </c>
      <c r="B1927" s="143">
        <v>7550000</v>
      </c>
      <c r="C1927" s="143">
        <v>7550000</v>
      </c>
      <c r="D1927" s="143">
        <v>7550000</v>
      </c>
      <c r="E1927" s="144">
        <v>40941</v>
      </c>
      <c r="F1927" s="145" t="s">
        <v>3193</v>
      </c>
    </row>
    <row r="1928" spans="1:6">
      <c r="A1928" s="143">
        <v>7690000</v>
      </c>
      <c r="B1928" s="143">
        <v>7690000</v>
      </c>
      <c r="C1928" s="143">
        <v>7690000</v>
      </c>
      <c r="D1928" s="143">
        <v>7690000</v>
      </c>
      <c r="E1928" s="144">
        <v>40940</v>
      </c>
      <c r="F1928" s="145" t="s">
        <v>3194</v>
      </c>
    </row>
    <row r="1929" spans="1:6">
      <c r="A1929" s="143">
        <v>7850000</v>
      </c>
      <c r="B1929" s="143">
        <v>7850000</v>
      </c>
      <c r="C1929" s="143">
        <v>7850000</v>
      </c>
      <c r="D1929" s="143">
        <v>7850000</v>
      </c>
      <c r="E1929" s="144">
        <v>40939</v>
      </c>
      <c r="F1929" s="145" t="s">
        <v>3195</v>
      </c>
    </row>
    <row r="1930" spans="1:6">
      <c r="A1930" s="143">
        <v>8400000</v>
      </c>
      <c r="B1930" s="143">
        <v>8400000</v>
      </c>
      <c r="C1930" s="143">
        <v>8400000</v>
      </c>
      <c r="D1930" s="143">
        <v>8400000</v>
      </c>
      <c r="E1930" s="144">
        <v>40938</v>
      </c>
      <c r="F1930" s="145" t="s">
        <v>3196</v>
      </c>
    </row>
    <row r="1931" spans="1:6">
      <c r="A1931" s="143">
        <v>8400000</v>
      </c>
      <c r="B1931" s="143">
        <v>8400000</v>
      </c>
      <c r="C1931" s="143">
        <v>8400000</v>
      </c>
      <c r="D1931" s="143">
        <v>8400000</v>
      </c>
      <c r="E1931" s="144">
        <v>40937</v>
      </c>
      <c r="F1931" s="145" t="s">
        <v>3197</v>
      </c>
    </row>
    <row r="1932" spans="1:6">
      <c r="A1932" s="143">
        <v>7950000</v>
      </c>
      <c r="B1932" s="143">
        <v>7950000</v>
      </c>
      <c r="C1932" s="143">
        <v>7950000</v>
      </c>
      <c r="D1932" s="143">
        <v>7950000</v>
      </c>
      <c r="E1932" s="144">
        <v>40936</v>
      </c>
      <c r="F1932" s="145" t="s">
        <v>3198</v>
      </c>
    </row>
    <row r="1933" spans="1:6">
      <c r="A1933" s="143">
        <v>7800000</v>
      </c>
      <c r="B1933" s="143">
        <v>7800000</v>
      </c>
      <c r="C1933" s="143">
        <v>7800000</v>
      </c>
      <c r="D1933" s="143">
        <v>7800000</v>
      </c>
      <c r="E1933" s="144">
        <v>40934</v>
      </c>
      <c r="F1933" s="145" t="s">
        <v>3199</v>
      </c>
    </row>
    <row r="1934" spans="1:6">
      <c r="A1934" s="143">
        <v>8000000</v>
      </c>
      <c r="B1934" s="143">
        <v>8000000</v>
      </c>
      <c r="C1934" s="143">
        <v>8000000</v>
      </c>
      <c r="D1934" s="143">
        <v>8000000</v>
      </c>
      <c r="E1934" s="144">
        <v>40933</v>
      </c>
      <c r="F1934" s="145" t="s">
        <v>3200</v>
      </c>
    </row>
    <row r="1935" spans="1:6">
      <c r="A1935" s="143">
        <v>10100000</v>
      </c>
      <c r="B1935" s="143">
        <v>10100000</v>
      </c>
      <c r="C1935" s="143">
        <v>10100000</v>
      </c>
      <c r="D1935" s="143">
        <v>10100000</v>
      </c>
      <c r="E1935" s="144">
        <v>40931</v>
      </c>
      <c r="F1935" s="145" t="s">
        <v>3201</v>
      </c>
    </row>
    <row r="1936" spans="1:6">
      <c r="A1936" s="143">
        <v>9150000</v>
      </c>
      <c r="B1936" s="143">
        <v>9150000</v>
      </c>
      <c r="C1936" s="143">
        <v>9150000</v>
      </c>
      <c r="D1936" s="143">
        <v>9150000</v>
      </c>
      <c r="E1936" s="144">
        <v>40929</v>
      </c>
      <c r="F1936" s="145" t="s">
        <v>3202</v>
      </c>
    </row>
    <row r="1937" spans="1:6">
      <c r="A1937" s="143">
        <v>7810000</v>
      </c>
      <c r="B1937" s="143">
        <v>7810000</v>
      </c>
      <c r="C1937" s="143">
        <v>7810000</v>
      </c>
      <c r="D1937" s="143">
        <v>7810000</v>
      </c>
      <c r="E1937" s="144">
        <v>40927</v>
      </c>
      <c r="F1937" s="145" t="s">
        <v>3203</v>
      </c>
    </row>
    <row r="1938" spans="1:6">
      <c r="A1938" s="143">
        <v>7720000</v>
      </c>
      <c r="B1938" s="143">
        <v>7720000</v>
      </c>
      <c r="C1938" s="143">
        <v>7720000</v>
      </c>
      <c r="D1938" s="143">
        <v>7720000</v>
      </c>
      <c r="E1938" s="144">
        <v>40926</v>
      </c>
      <c r="F1938" s="145" t="s">
        <v>3204</v>
      </c>
    </row>
    <row r="1939" spans="1:6">
      <c r="A1939" s="143">
        <v>7530000</v>
      </c>
      <c r="B1939" s="143">
        <v>7530000</v>
      </c>
      <c r="C1939" s="143">
        <v>7530000</v>
      </c>
      <c r="D1939" s="143">
        <v>7530000</v>
      </c>
      <c r="E1939" s="144">
        <v>40925</v>
      </c>
      <c r="F1939" s="145" t="s">
        <v>3205</v>
      </c>
    </row>
    <row r="1940" spans="1:6">
      <c r="A1940" s="143">
        <v>6950000</v>
      </c>
      <c r="B1940" s="143">
        <v>6950000</v>
      </c>
      <c r="C1940" s="143">
        <v>6950000</v>
      </c>
      <c r="D1940" s="143">
        <v>6950000</v>
      </c>
      <c r="E1940" s="144">
        <v>40924</v>
      </c>
      <c r="F1940" s="145" t="s">
        <v>3206</v>
      </c>
    </row>
    <row r="1941" spans="1:6">
      <c r="A1941" s="143">
        <v>6700000</v>
      </c>
      <c r="B1941" s="143">
        <v>6700000</v>
      </c>
      <c r="C1941" s="143">
        <v>6700000</v>
      </c>
      <c r="D1941" s="143">
        <v>6700000</v>
      </c>
      <c r="E1941" s="144">
        <v>40923</v>
      </c>
      <c r="F1941" s="145" t="s">
        <v>3207</v>
      </c>
    </row>
    <row r="1942" spans="1:6">
      <c r="A1942" s="143">
        <v>6670000</v>
      </c>
      <c r="B1942" s="143">
        <v>6670000</v>
      </c>
      <c r="C1942" s="143">
        <v>6670000</v>
      </c>
      <c r="D1942" s="143">
        <v>6670000</v>
      </c>
      <c r="E1942" s="144">
        <v>40920</v>
      </c>
      <c r="F1942" s="145" t="s">
        <v>3208</v>
      </c>
    </row>
    <row r="1943" spans="1:6">
      <c r="A1943" s="143">
        <v>6690000</v>
      </c>
      <c r="B1943" s="143">
        <v>6690000</v>
      </c>
      <c r="C1943" s="143">
        <v>6690000</v>
      </c>
      <c r="D1943" s="143">
        <v>6690000</v>
      </c>
      <c r="E1943" s="144">
        <v>40919</v>
      </c>
      <c r="F1943" s="145" t="s">
        <v>3209</v>
      </c>
    </row>
    <row r="1944" spans="1:6">
      <c r="A1944" s="143">
        <v>6600000</v>
      </c>
      <c r="B1944" s="143">
        <v>6600000</v>
      </c>
      <c r="C1944" s="143">
        <v>6600000</v>
      </c>
      <c r="D1944" s="143">
        <v>6600000</v>
      </c>
      <c r="E1944" s="144">
        <v>40918</v>
      </c>
      <c r="F1944" s="145" t="s">
        <v>3210</v>
      </c>
    </row>
    <row r="1945" spans="1:6">
      <c r="A1945" s="143">
        <v>6350000</v>
      </c>
      <c r="B1945" s="143">
        <v>6350000</v>
      </c>
      <c r="C1945" s="143">
        <v>6350000</v>
      </c>
      <c r="D1945" s="143">
        <v>6350000</v>
      </c>
      <c r="E1945" s="144">
        <v>40917</v>
      </c>
      <c r="F1945" s="145" t="s">
        <v>3211</v>
      </c>
    </row>
    <row r="1946" spans="1:6">
      <c r="A1946" s="143">
        <v>6210000</v>
      </c>
      <c r="B1946" s="143">
        <v>6210000</v>
      </c>
      <c r="C1946" s="143">
        <v>6210000</v>
      </c>
      <c r="D1946" s="143">
        <v>6210000</v>
      </c>
      <c r="E1946" s="144">
        <v>40916</v>
      </c>
      <c r="F1946" s="145" t="s">
        <v>3212</v>
      </c>
    </row>
    <row r="1947" spans="1:6">
      <c r="A1947" s="143">
        <v>6170000</v>
      </c>
      <c r="B1947" s="143">
        <v>6170000</v>
      </c>
      <c r="C1947" s="143">
        <v>6170000</v>
      </c>
      <c r="D1947" s="143">
        <v>6170000</v>
      </c>
      <c r="E1947" s="144">
        <v>40915</v>
      </c>
      <c r="F1947" s="145" t="s">
        <v>3213</v>
      </c>
    </row>
    <row r="1948" spans="1:6">
      <c r="A1948" s="143">
        <v>6170000</v>
      </c>
      <c r="B1948" s="143">
        <v>6170000</v>
      </c>
      <c r="C1948" s="143">
        <v>6170000</v>
      </c>
      <c r="D1948" s="143">
        <v>6170000</v>
      </c>
      <c r="E1948" s="144">
        <v>40913</v>
      </c>
      <c r="F1948" s="145" t="s">
        <v>3214</v>
      </c>
    </row>
    <row r="1949" spans="1:6">
      <c r="A1949" s="143">
        <v>6130000</v>
      </c>
      <c r="B1949" s="143">
        <v>6130000</v>
      </c>
      <c r="C1949" s="143">
        <v>6130000</v>
      </c>
      <c r="D1949" s="143">
        <v>6130000</v>
      </c>
      <c r="E1949" s="144">
        <v>40912</v>
      </c>
      <c r="F1949" s="145" t="s">
        <v>3215</v>
      </c>
    </row>
    <row r="1950" spans="1:6">
      <c r="A1950" s="143">
        <v>6140000</v>
      </c>
      <c r="B1950" s="143">
        <v>6140000</v>
      </c>
      <c r="C1950" s="143">
        <v>6140000</v>
      </c>
      <c r="D1950" s="143">
        <v>6140000</v>
      </c>
      <c r="E1950" s="144">
        <v>40911</v>
      </c>
      <c r="F1950" s="145" t="s">
        <v>3216</v>
      </c>
    </row>
    <row r="1951" spans="1:6">
      <c r="A1951" s="143">
        <v>6210000</v>
      </c>
      <c r="B1951" s="143">
        <v>6210000</v>
      </c>
      <c r="C1951" s="143">
        <v>6210000</v>
      </c>
      <c r="D1951" s="143">
        <v>6210000</v>
      </c>
      <c r="E1951" s="144">
        <v>40910</v>
      </c>
      <c r="F1951" s="145" t="s">
        <v>3217</v>
      </c>
    </row>
    <row r="1952" spans="1:6">
      <c r="A1952" s="143">
        <v>6130000</v>
      </c>
      <c r="B1952" s="143">
        <v>6130000</v>
      </c>
      <c r="C1952" s="143">
        <v>6130000</v>
      </c>
      <c r="D1952" s="143">
        <v>6130000</v>
      </c>
      <c r="E1952" s="144">
        <v>40909</v>
      </c>
      <c r="F1952" s="145" t="s">
        <v>3218</v>
      </c>
    </row>
    <row r="1953" spans="1:6">
      <c r="A1953" s="143">
        <v>6130000</v>
      </c>
      <c r="B1953" s="143">
        <v>6130000</v>
      </c>
      <c r="C1953" s="143">
        <v>6130000</v>
      </c>
      <c r="D1953" s="143">
        <v>6130000</v>
      </c>
      <c r="E1953" s="144">
        <v>40908</v>
      </c>
      <c r="F1953" s="145" t="s">
        <v>3219</v>
      </c>
    </row>
    <row r="1954" spans="1:6">
      <c r="A1954" s="143">
        <v>6020000</v>
      </c>
      <c r="B1954" s="143">
        <v>6020000</v>
      </c>
      <c r="C1954" s="143">
        <v>6020000</v>
      </c>
      <c r="D1954" s="143">
        <v>6020000</v>
      </c>
      <c r="E1954" s="144">
        <v>40906</v>
      </c>
      <c r="F1954" s="145" t="s">
        <v>3220</v>
      </c>
    </row>
    <row r="1955" spans="1:6">
      <c r="A1955" s="143">
        <v>6060000</v>
      </c>
      <c r="B1955" s="143">
        <v>6060000</v>
      </c>
      <c r="C1955" s="143">
        <v>6060000</v>
      </c>
      <c r="D1955" s="143">
        <v>6060000</v>
      </c>
      <c r="E1955" s="144">
        <v>40905</v>
      </c>
      <c r="F1955" s="145" t="s">
        <v>3221</v>
      </c>
    </row>
    <row r="1956" spans="1:6">
      <c r="A1956" s="143">
        <v>6080000</v>
      </c>
      <c r="B1956" s="143">
        <v>6080000</v>
      </c>
      <c r="C1956" s="143">
        <v>6080000</v>
      </c>
      <c r="D1956" s="143">
        <v>6080000</v>
      </c>
      <c r="E1956" s="144">
        <v>40904</v>
      </c>
      <c r="F1956" s="145" t="s">
        <v>3222</v>
      </c>
    </row>
    <row r="1957" spans="1:6">
      <c r="A1957" s="143">
        <v>6150000</v>
      </c>
      <c r="B1957" s="143">
        <v>6150000</v>
      </c>
      <c r="C1957" s="143">
        <v>6150000</v>
      </c>
      <c r="D1957" s="143">
        <v>6150000</v>
      </c>
      <c r="E1957" s="144">
        <v>40903</v>
      </c>
      <c r="F1957" s="145" t="s">
        <v>3223</v>
      </c>
    </row>
    <row r="1958" spans="1:6">
      <c r="A1958" s="143">
        <v>6120000</v>
      </c>
      <c r="B1958" s="143">
        <v>6120000</v>
      </c>
      <c r="C1958" s="143">
        <v>6120000</v>
      </c>
      <c r="D1958" s="143">
        <v>6120000</v>
      </c>
      <c r="E1958" s="144">
        <v>40902</v>
      </c>
      <c r="F1958" s="145" t="s">
        <v>3224</v>
      </c>
    </row>
    <row r="1959" spans="1:6">
      <c r="A1959" s="143">
        <v>6050000</v>
      </c>
      <c r="B1959" s="143">
        <v>6050000</v>
      </c>
      <c r="C1959" s="143">
        <v>6050000</v>
      </c>
      <c r="D1959" s="143">
        <v>6050000</v>
      </c>
      <c r="E1959" s="144">
        <v>40901</v>
      </c>
      <c r="F1959" s="145" t="s">
        <v>3225</v>
      </c>
    </row>
    <row r="1960" spans="1:6">
      <c r="A1960" s="143">
        <v>6020000</v>
      </c>
      <c r="B1960" s="143">
        <v>6020000</v>
      </c>
      <c r="C1960" s="143">
        <v>6020000</v>
      </c>
      <c r="D1960" s="143">
        <v>6020000</v>
      </c>
      <c r="E1960" s="144">
        <v>40899</v>
      </c>
      <c r="F1960" s="145" t="s">
        <v>3226</v>
      </c>
    </row>
    <row r="1961" spans="1:6">
      <c r="A1961" s="143">
        <v>6150000</v>
      </c>
      <c r="B1961" s="143">
        <v>6150000</v>
      </c>
      <c r="C1961" s="143">
        <v>6150000</v>
      </c>
      <c r="D1961" s="143">
        <v>6150000</v>
      </c>
      <c r="E1961" s="144">
        <v>40898</v>
      </c>
      <c r="F1961" s="145" t="s">
        <v>3227</v>
      </c>
    </row>
    <row r="1962" spans="1:6">
      <c r="A1962" s="143">
        <v>6220000</v>
      </c>
      <c r="B1962" s="143">
        <v>6220000</v>
      </c>
      <c r="C1962" s="143">
        <v>6220000</v>
      </c>
      <c r="D1962" s="143">
        <v>6220000</v>
      </c>
      <c r="E1962" s="144">
        <v>40897</v>
      </c>
      <c r="F1962" s="145" t="s">
        <v>3228</v>
      </c>
    </row>
    <row r="1963" spans="1:6">
      <c r="A1963" s="143">
        <v>6100000</v>
      </c>
      <c r="B1963" s="143">
        <v>6100000</v>
      </c>
      <c r="C1963" s="143">
        <v>6100000</v>
      </c>
      <c r="D1963" s="143">
        <v>6100000</v>
      </c>
      <c r="E1963" s="144">
        <v>40896</v>
      </c>
      <c r="F1963" s="145" t="s">
        <v>3229</v>
      </c>
    </row>
    <row r="1964" spans="1:6">
      <c r="A1964" s="143">
        <v>6120000</v>
      </c>
      <c r="B1964" s="143">
        <v>6120000</v>
      </c>
      <c r="C1964" s="143">
        <v>6120000</v>
      </c>
      <c r="D1964" s="143">
        <v>6120000</v>
      </c>
      <c r="E1964" s="144">
        <v>40895</v>
      </c>
      <c r="F1964" s="145" t="s">
        <v>3230</v>
      </c>
    </row>
    <row r="1965" spans="1:6">
      <c r="A1965" s="143">
        <v>5960000</v>
      </c>
      <c r="B1965" s="143">
        <v>5960000</v>
      </c>
      <c r="C1965" s="143">
        <v>5960000</v>
      </c>
      <c r="D1965" s="143">
        <v>5960000</v>
      </c>
      <c r="E1965" s="144">
        <v>40894</v>
      </c>
      <c r="F1965" s="145" t="s">
        <v>3231</v>
      </c>
    </row>
    <row r="1966" spans="1:6">
      <c r="A1966" s="143">
        <v>5850000</v>
      </c>
      <c r="B1966" s="143">
        <v>5850000</v>
      </c>
      <c r="C1966" s="143">
        <v>5850000</v>
      </c>
      <c r="D1966" s="143">
        <v>5850000</v>
      </c>
      <c r="E1966" s="144">
        <v>40892</v>
      </c>
      <c r="F1966" s="145" t="s">
        <v>3232</v>
      </c>
    </row>
    <row r="1967" spans="1:6">
      <c r="A1967" s="143">
        <v>5930000</v>
      </c>
      <c r="B1967" s="143">
        <v>5930000</v>
      </c>
      <c r="C1967" s="143">
        <v>5930000</v>
      </c>
      <c r="D1967" s="143">
        <v>5930000</v>
      </c>
      <c r="E1967" s="144">
        <v>40891</v>
      </c>
      <c r="F1967" s="145" t="s">
        <v>3233</v>
      </c>
    </row>
    <row r="1968" spans="1:6">
      <c r="A1968" s="143">
        <v>5870000</v>
      </c>
      <c r="B1968" s="143">
        <v>5870000</v>
      </c>
      <c r="C1968" s="143">
        <v>5870000</v>
      </c>
      <c r="D1968" s="143">
        <v>5870000</v>
      </c>
      <c r="E1968" s="144">
        <v>40890</v>
      </c>
      <c r="F1968" s="145" t="s">
        <v>3234</v>
      </c>
    </row>
    <row r="1969" spans="1:6">
      <c r="A1969" s="143">
        <v>5800000</v>
      </c>
      <c r="B1969" s="143">
        <v>5800000</v>
      </c>
      <c r="C1969" s="143">
        <v>5800000</v>
      </c>
      <c r="D1969" s="143">
        <v>5800000</v>
      </c>
      <c r="E1969" s="144">
        <v>40889</v>
      </c>
      <c r="F1969" s="145" t="s">
        <v>3235</v>
      </c>
    </row>
    <row r="1970" spans="1:6">
      <c r="A1970" s="143">
        <v>5890000</v>
      </c>
      <c r="B1970" s="143">
        <v>5890000</v>
      </c>
      <c r="C1970" s="143">
        <v>5890000</v>
      </c>
      <c r="D1970" s="143">
        <v>5890000</v>
      </c>
      <c r="E1970" s="144">
        <v>40888</v>
      </c>
      <c r="F1970" s="145" t="s">
        <v>3236</v>
      </c>
    </row>
    <row r="1971" spans="1:6">
      <c r="A1971" s="143">
        <v>5900000</v>
      </c>
      <c r="B1971" s="143">
        <v>5900000</v>
      </c>
      <c r="C1971" s="143">
        <v>5900000</v>
      </c>
      <c r="D1971" s="143">
        <v>5900000</v>
      </c>
      <c r="E1971" s="144">
        <v>40887</v>
      </c>
      <c r="F1971" s="145" t="s">
        <v>3237</v>
      </c>
    </row>
    <row r="1972" spans="1:6">
      <c r="A1972" s="143">
        <v>6000000</v>
      </c>
      <c r="B1972" s="143">
        <v>6000000</v>
      </c>
      <c r="C1972" s="143">
        <v>6000000</v>
      </c>
      <c r="D1972" s="143">
        <v>6000000</v>
      </c>
      <c r="E1972" s="144">
        <v>40885</v>
      </c>
      <c r="F1972" s="145" t="s">
        <v>3238</v>
      </c>
    </row>
    <row r="1973" spans="1:6">
      <c r="A1973" s="143">
        <v>6090000</v>
      </c>
      <c r="B1973" s="143">
        <v>6090000</v>
      </c>
      <c r="C1973" s="143">
        <v>6090000</v>
      </c>
      <c r="D1973" s="143">
        <v>6090000</v>
      </c>
      <c r="E1973" s="144">
        <v>40884</v>
      </c>
      <c r="F1973" s="145" t="s">
        <v>3239</v>
      </c>
    </row>
    <row r="1974" spans="1:6">
      <c r="A1974" s="143">
        <v>6200000</v>
      </c>
      <c r="B1974" s="143">
        <v>6200000</v>
      </c>
      <c r="C1974" s="143">
        <v>6200000</v>
      </c>
      <c r="D1974" s="143">
        <v>6200000</v>
      </c>
      <c r="E1974" s="144">
        <v>40881</v>
      </c>
      <c r="F1974" s="145" t="s">
        <v>3240</v>
      </c>
    </row>
    <row r="1975" spans="1:6">
      <c r="A1975" s="143">
        <v>6250000</v>
      </c>
      <c r="B1975" s="143">
        <v>6250000</v>
      </c>
      <c r="C1975" s="143">
        <v>6250000</v>
      </c>
      <c r="D1975" s="143">
        <v>6250000</v>
      </c>
      <c r="E1975" s="144">
        <v>40880</v>
      </c>
      <c r="F1975" s="145" t="s">
        <v>3241</v>
      </c>
    </row>
    <row r="1976" spans="1:6">
      <c r="A1976" s="143">
        <v>6000000</v>
      </c>
      <c r="B1976" s="143">
        <v>6000000</v>
      </c>
      <c r="C1976" s="143">
        <v>6000000</v>
      </c>
      <c r="D1976" s="143">
        <v>6000000</v>
      </c>
      <c r="E1976" s="144">
        <v>40878</v>
      </c>
      <c r="F1976" s="145" t="s">
        <v>3242</v>
      </c>
    </row>
    <row r="1977" spans="1:6">
      <c r="A1977" s="143">
        <v>5900000</v>
      </c>
      <c r="B1977" s="143">
        <v>5900000</v>
      </c>
      <c r="C1977" s="143">
        <v>5900000</v>
      </c>
      <c r="D1977" s="143">
        <v>5900000</v>
      </c>
      <c r="E1977" s="144">
        <v>40877</v>
      </c>
      <c r="F1977" s="145" t="s">
        <v>3243</v>
      </c>
    </row>
    <row r="1978" spans="1:6">
      <c r="A1978" s="143">
        <v>6050000</v>
      </c>
      <c r="B1978" s="143">
        <v>6050000</v>
      </c>
      <c r="C1978" s="143">
        <v>6050000</v>
      </c>
      <c r="D1978" s="143">
        <v>6050000</v>
      </c>
      <c r="E1978" s="144">
        <v>40876</v>
      </c>
      <c r="F1978" s="145" t="s">
        <v>3244</v>
      </c>
    </row>
    <row r="1979" spans="1:6">
      <c r="A1979" s="143">
        <v>6270000</v>
      </c>
      <c r="B1979" s="143">
        <v>6270000</v>
      </c>
      <c r="C1979" s="143">
        <v>6270000</v>
      </c>
      <c r="D1979" s="143">
        <v>6270000</v>
      </c>
      <c r="E1979" s="144">
        <v>40875</v>
      </c>
      <c r="F1979" s="145" t="s">
        <v>3245</v>
      </c>
    </row>
    <row r="1980" spans="1:6">
      <c r="A1980" s="143">
        <v>6250000</v>
      </c>
      <c r="B1980" s="143">
        <v>6250000</v>
      </c>
      <c r="C1980" s="143">
        <v>6250000</v>
      </c>
      <c r="D1980" s="143">
        <v>6250000</v>
      </c>
      <c r="E1980" s="144">
        <v>40874</v>
      </c>
      <c r="F1980" s="145" t="s">
        <v>3246</v>
      </c>
    </row>
    <row r="1981" spans="1:6">
      <c r="A1981" s="143">
        <v>6200000</v>
      </c>
      <c r="B1981" s="143">
        <v>6200000</v>
      </c>
      <c r="C1981" s="143">
        <v>6200000</v>
      </c>
      <c r="D1981" s="143">
        <v>6200000</v>
      </c>
      <c r="E1981" s="144">
        <v>40873</v>
      </c>
      <c r="F1981" s="145" t="s">
        <v>3247</v>
      </c>
    </row>
    <row r="1982" spans="1:6">
      <c r="A1982" s="143">
        <v>6150000</v>
      </c>
      <c r="B1982" s="143">
        <v>6150000</v>
      </c>
      <c r="C1982" s="143">
        <v>6150000</v>
      </c>
      <c r="D1982" s="143">
        <v>6150000</v>
      </c>
      <c r="E1982" s="144">
        <v>40871</v>
      </c>
      <c r="F1982" s="145" t="s">
        <v>3248</v>
      </c>
    </row>
    <row r="1983" spans="1:6">
      <c r="A1983" s="143">
        <v>6100000</v>
      </c>
      <c r="B1983" s="143">
        <v>6100000</v>
      </c>
      <c r="C1983" s="143">
        <v>6100000</v>
      </c>
      <c r="D1983" s="143">
        <v>6100000</v>
      </c>
      <c r="E1983" s="144">
        <v>40870</v>
      </c>
      <c r="F1983" s="145" t="s">
        <v>3249</v>
      </c>
    </row>
    <row r="1984" spans="1:6">
      <c r="A1984" s="143">
        <v>6000000</v>
      </c>
      <c r="B1984" s="143">
        <v>6000000</v>
      </c>
      <c r="C1984" s="143">
        <v>6000000</v>
      </c>
      <c r="D1984" s="143">
        <v>6000000</v>
      </c>
      <c r="E1984" s="144">
        <v>40869</v>
      </c>
      <c r="F1984" s="145" t="s">
        <v>3250</v>
      </c>
    </row>
    <row r="1985" spans="1:6">
      <c r="A1985" s="143">
        <v>6050000</v>
      </c>
      <c r="B1985" s="143">
        <v>6050000</v>
      </c>
      <c r="C1985" s="143">
        <v>6050000</v>
      </c>
      <c r="D1985" s="143">
        <v>6050000</v>
      </c>
      <c r="E1985" s="144">
        <v>40868</v>
      </c>
      <c r="F1985" s="145" t="s">
        <v>3251</v>
      </c>
    </row>
    <row r="1986" spans="1:6">
      <c r="A1986" s="143">
        <v>6120000</v>
      </c>
      <c r="B1986" s="143">
        <v>6120000</v>
      </c>
      <c r="C1986" s="143">
        <v>6120000</v>
      </c>
      <c r="D1986" s="143">
        <v>6120000</v>
      </c>
      <c r="E1986" s="144">
        <v>40867</v>
      </c>
      <c r="F1986" s="145" t="s">
        <v>3252</v>
      </c>
    </row>
    <row r="1987" spans="1:6">
      <c r="A1987" s="143">
        <v>6160000</v>
      </c>
      <c r="B1987" s="143">
        <v>6160000</v>
      </c>
      <c r="C1987" s="143">
        <v>6160000</v>
      </c>
      <c r="D1987" s="143">
        <v>6160000</v>
      </c>
      <c r="E1987" s="144">
        <v>40866</v>
      </c>
      <c r="F1987" s="145" t="s">
        <v>3253</v>
      </c>
    </row>
    <row r="1988" spans="1:6">
      <c r="A1988" s="143">
        <v>6180000</v>
      </c>
      <c r="B1988" s="143">
        <v>6180000</v>
      </c>
      <c r="C1988" s="143">
        <v>6180000</v>
      </c>
      <c r="D1988" s="143">
        <v>6180000</v>
      </c>
      <c r="E1988" s="144">
        <v>40864</v>
      </c>
      <c r="F1988" s="145" t="s">
        <v>3254</v>
      </c>
    </row>
    <row r="1989" spans="1:6">
      <c r="A1989" s="143">
        <v>6170000</v>
      </c>
      <c r="B1989" s="143">
        <v>6170000</v>
      </c>
      <c r="C1989" s="143">
        <v>6170000</v>
      </c>
      <c r="D1989" s="143">
        <v>6170000</v>
      </c>
      <c r="E1989" s="144">
        <v>40863</v>
      </c>
      <c r="F1989" s="145" t="s">
        <v>3255</v>
      </c>
    </row>
    <row r="1990" spans="1:6">
      <c r="A1990" s="143">
        <v>6180000</v>
      </c>
      <c r="B1990" s="143">
        <v>6180000</v>
      </c>
      <c r="C1990" s="143">
        <v>6180000</v>
      </c>
      <c r="D1990" s="143">
        <v>6180000</v>
      </c>
      <c r="E1990" s="144">
        <v>40861</v>
      </c>
      <c r="F1990" s="145" t="s">
        <v>3256</v>
      </c>
    </row>
    <row r="1991" spans="1:6">
      <c r="A1991" s="143">
        <v>6170000</v>
      </c>
      <c r="B1991" s="143">
        <v>6170000</v>
      </c>
      <c r="C1991" s="143">
        <v>6170000</v>
      </c>
      <c r="D1991" s="143">
        <v>6170000</v>
      </c>
      <c r="E1991" s="144">
        <v>40860</v>
      </c>
      <c r="F1991" s="145" t="s">
        <v>3257</v>
      </c>
    </row>
    <row r="1992" spans="1:6">
      <c r="A1992" s="143">
        <v>6100000</v>
      </c>
      <c r="B1992" s="143">
        <v>6100000</v>
      </c>
      <c r="C1992" s="143">
        <v>6100000</v>
      </c>
      <c r="D1992" s="143">
        <v>6100000</v>
      </c>
      <c r="E1992" s="144">
        <v>40859</v>
      </c>
      <c r="F1992" s="145" t="s">
        <v>3258</v>
      </c>
    </row>
    <row r="1993" spans="1:6">
      <c r="A1993" s="143">
        <v>6100000</v>
      </c>
      <c r="B1993" s="143">
        <v>6100000</v>
      </c>
      <c r="C1993" s="143">
        <v>6100000</v>
      </c>
      <c r="D1993" s="143">
        <v>6100000</v>
      </c>
      <c r="E1993" s="144">
        <v>40857</v>
      </c>
      <c r="F1993" s="145" t="s">
        <v>3259</v>
      </c>
    </row>
    <row r="1994" spans="1:6">
      <c r="A1994" s="143">
        <v>6060000</v>
      </c>
      <c r="B1994" s="143">
        <v>6060000</v>
      </c>
      <c r="C1994" s="143">
        <v>6060000</v>
      </c>
      <c r="D1994" s="143">
        <v>6060000</v>
      </c>
      <c r="E1994" s="144">
        <v>40856</v>
      </c>
      <c r="F1994" s="145" t="s">
        <v>3260</v>
      </c>
    </row>
    <row r="1995" spans="1:6">
      <c r="A1995" s="143">
        <v>5920000</v>
      </c>
      <c r="B1995" s="143">
        <v>5920000</v>
      </c>
      <c r="C1995" s="143">
        <v>5920000</v>
      </c>
      <c r="D1995" s="143">
        <v>5920000</v>
      </c>
      <c r="E1995" s="144">
        <v>40855</v>
      </c>
      <c r="F1995" s="145" t="s">
        <v>3261</v>
      </c>
    </row>
    <row r="1996" spans="1:6">
      <c r="A1996" s="143">
        <v>5910000</v>
      </c>
      <c r="B1996" s="143">
        <v>5910000</v>
      </c>
      <c r="C1996" s="143">
        <v>5910000</v>
      </c>
      <c r="D1996" s="143">
        <v>5910000</v>
      </c>
      <c r="E1996" s="144">
        <v>40853</v>
      </c>
      <c r="F1996" s="145" t="s">
        <v>3262</v>
      </c>
    </row>
    <row r="1997" spans="1:6">
      <c r="A1997" s="143">
        <v>5930000</v>
      </c>
      <c r="B1997" s="143">
        <v>5930000</v>
      </c>
      <c r="C1997" s="143">
        <v>5930000</v>
      </c>
      <c r="D1997" s="143">
        <v>5930000</v>
      </c>
      <c r="E1997" s="144">
        <v>40852</v>
      </c>
      <c r="F1997" s="145" t="s">
        <v>3263</v>
      </c>
    </row>
    <row r="1998" spans="1:6">
      <c r="A1998" s="143">
        <v>5920000</v>
      </c>
      <c r="B1998" s="143">
        <v>5920000</v>
      </c>
      <c r="C1998" s="143">
        <v>5920000</v>
      </c>
      <c r="D1998" s="143">
        <v>5920000</v>
      </c>
      <c r="E1998" s="144">
        <v>40850</v>
      </c>
      <c r="F1998" s="145" t="s">
        <v>3264</v>
      </c>
    </row>
    <row r="1999" spans="1:6">
      <c r="A1999" s="143">
        <v>5900000</v>
      </c>
      <c r="B1999" s="143">
        <v>5900000</v>
      </c>
      <c r="C1999" s="143">
        <v>5900000</v>
      </c>
      <c r="D1999" s="143">
        <v>5900000</v>
      </c>
      <c r="E1999" s="144">
        <v>40849</v>
      </c>
      <c r="F1999" s="145" t="s">
        <v>3265</v>
      </c>
    </row>
    <row r="2000" spans="1:6">
      <c r="A2000" s="143">
        <v>5930000</v>
      </c>
      <c r="B2000" s="143">
        <v>5930000</v>
      </c>
      <c r="C2000" s="143">
        <v>5930000</v>
      </c>
      <c r="D2000" s="143">
        <v>5930000</v>
      </c>
      <c r="E2000" s="144">
        <v>40848</v>
      </c>
      <c r="F2000" s="145" t="s">
        <v>3266</v>
      </c>
    </row>
    <row r="2001" spans="1:6">
      <c r="A2001" s="143">
        <v>5950000</v>
      </c>
      <c r="B2001" s="143">
        <v>5950000</v>
      </c>
      <c r="C2001" s="143">
        <v>5950000</v>
      </c>
      <c r="D2001" s="143">
        <v>5950000</v>
      </c>
      <c r="E2001" s="144">
        <v>40847</v>
      </c>
      <c r="F2001" s="145" t="s">
        <v>3267</v>
      </c>
    </row>
    <row r="2002" spans="1:6">
      <c r="A2002" s="143">
        <v>5880000</v>
      </c>
      <c r="B2002" s="143">
        <v>5880000</v>
      </c>
      <c r="C2002" s="143">
        <v>5880000</v>
      </c>
      <c r="D2002" s="143">
        <v>5880000</v>
      </c>
      <c r="E2002" s="144">
        <v>40846</v>
      </c>
      <c r="F2002" s="145" t="s">
        <v>3268</v>
      </c>
    </row>
    <row r="2003" spans="1:6">
      <c r="A2003" s="143">
        <v>5770000</v>
      </c>
      <c r="B2003" s="143">
        <v>5770000</v>
      </c>
      <c r="C2003" s="143">
        <v>5770000</v>
      </c>
      <c r="D2003" s="143">
        <v>5770000</v>
      </c>
      <c r="E2003" s="144">
        <v>40845</v>
      </c>
      <c r="F2003" s="145" t="s">
        <v>3269</v>
      </c>
    </row>
    <row r="2004" spans="1:6">
      <c r="A2004" s="143">
        <v>5770000</v>
      </c>
      <c r="B2004" s="143">
        <v>5770000</v>
      </c>
      <c r="C2004" s="143">
        <v>5770000</v>
      </c>
      <c r="D2004" s="143">
        <v>5770000</v>
      </c>
      <c r="E2004" s="144">
        <v>40843</v>
      </c>
      <c r="F2004" s="145" t="s">
        <v>3270</v>
      </c>
    </row>
    <row r="2005" spans="1:6">
      <c r="A2005" s="143">
        <v>5670000</v>
      </c>
      <c r="B2005" s="143">
        <v>5670000</v>
      </c>
      <c r="C2005" s="143">
        <v>5670000</v>
      </c>
      <c r="D2005" s="143">
        <v>5670000</v>
      </c>
      <c r="E2005" s="144">
        <v>40842</v>
      </c>
      <c r="F2005" s="145" t="s">
        <v>3271</v>
      </c>
    </row>
    <row r="2006" spans="1:6">
      <c r="A2006" s="143">
        <v>5680000</v>
      </c>
      <c r="B2006" s="143">
        <v>5680000</v>
      </c>
      <c r="C2006" s="143">
        <v>5680000</v>
      </c>
      <c r="D2006" s="143">
        <v>5680000</v>
      </c>
      <c r="E2006" s="144">
        <v>40841</v>
      </c>
      <c r="F2006" s="145" t="s">
        <v>3272</v>
      </c>
    </row>
    <row r="2007" spans="1:6">
      <c r="A2007" s="143">
        <v>5700000</v>
      </c>
      <c r="B2007" s="143">
        <v>5700000</v>
      </c>
      <c r="C2007" s="143">
        <v>5700000</v>
      </c>
      <c r="D2007" s="143">
        <v>5700000</v>
      </c>
      <c r="E2007" s="144">
        <v>40840</v>
      </c>
      <c r="F2007" s="145" t="s">
        <v>3273</v>
      </c>
    </row>
    <row r="2008" spans="1:6">
      <c r="A2008" s="143">
        <v>5640000</v>
      </c>
      <c r="B2008" s="143">
        <v>5640000</v>
      </c>
      <c r="C2008" s="143">
        <v>5640000</v>
      </c>
      <c r="D2008" s="143">
        <v>5640000</v>
      </c>
      <c r="E2008" s="144">
        <v>40839</v>
      </c>
      <c r="F2008" s="145" t="s">
        <v>3274</v>
      </c>
    </row>
    <row r="2009" spans="1:6">
      <c r="A2009" s="143">
        <v>5610000</v>
      </c>
      <c r="B2009" s="143">
        <v>5610000</v>
      </c>
      <c r="C2009" s="143">
        <v>5610000</v>
      </c>
      <c r="D2009" s="143">
        <v>5610000</v>
      </c>
      <c r="E2009" s="144">
        <v>40838</v>
      </c>
      <c r="F2009" s="145" t="s">
        <v>3275</v>
      </c>
    </row>
    <row r="2010" spans="1:6">
      <c r="A2010" s="143">
        <v>5650000</v>
      </c>
      <c r="B2010" s="143">
        <v>5650000</v>
      </c>
      <c r="C2010" s="143">
        <v>5650000</v>
      </c>
      <c r="D2010" s="143">
        <v>5650000</v>
      </c>
      <c r="E2010" s="144">
        <v>40836</v>
      </c>
      <c r="F2010" s="145" t="s">
        <v>3276</v>
      </c>
    </row>
    <row r="2011" spans="1:6">
      <c r="A2011" s="143">
        <v>5700000</v>
      </c>
      <c r="B2011" s="143">
        <v>5700000</v>
      </c>
      <c r="C2011" s="143">
        <v>5700000</v>
      </c>
      <c r="D2011" s="143">
        <v>5700000</v>
      </c>
      <c r="E2011" s="144">
        <v>40835</v>
      </c>
      <c r="F2011" s="145" t="s">
        <v>3277</v>
      </c>
    </row>
    <row r="2012" spans="1:6">
      <c r="A2012" s="143">
        <v>5700000</v>
      </c>
      <c r="B2012" s="143">
        <v>5700000</v>
      </c>
      <c r="C2012" s="143">
        <v>5700000</v>
      </c>
      <c r="D2012" s="143">
        <v>5700000</v>
      </c>
      <c r="E2012" s="144">
        <v>40834</v>
      </c>
      <c r="F2012" s="145" t="s">
        <v>3278</v>
      </c>
    </row>
    <row r="2013" spans="1:6">
      <c r="A2013" s="143">
        <v>5630000</v>
      </c>
      <c r="B2013" s="143">
        <v>5630000</v>
      </c>
      <c r="C2013" s="143">
        <v>5630000</v>
      </c>
      <c r="D2013" s="143">
        <v>5630000</v>
      </c>
      <c r="E2013" s="144">
        <v>40833</v>
      </c>
      <c r="F2013" s="145" t="s">
        <v>3279</v>
      </c>
    </row>
    <row r="2014" spans="1:6">
      <c r="A2014" s="143">
        <v>5650000</v>
      </c>
      <c r="B2014" s="143">
        <v>5650000</v>
      </c>
      <c r="C2014" s="143">
        <v>5650000</v>
      </c>
      <c r="D2014" s="143">
        <v>5650000</v>
      </c>
      <c r="E2014" s="144">
        <v>40832</v>
      </c>
      <c r="F2014" s="145" t="s">
        <v>3280</v>
      </c>
    </row>
    <row r="2015" spans="1:6">
      <c r="A2015" s="143">
        <v>5620000</v>
      </c>
      <c r="B2015" s="143">
        <v>5620000</v>
      </c>
      <c r="C2015" s="143">
        <v>5620000</v>
      </c>
      <c r="D2015" s="143">
        <v>5620000</v>
      </c>
      <c r="E2015" s="144">
        <v>40831</v>
      </c>
      <c r="F2015" s="145" t="s">
        <v>3281</v>
      </c>
    </row>
    <row r="2016" spans="1:6">
      <c r="A2016" s="143">
        <v>5680000</v>
      </c>
      <c r="B2016" s="143">
        <v>5680000</v>
      </c>
      <c r="C2016" s="143">
        <v>5680000</v>
      </c>
      <c r="D2016" s="143">
        <v>5680000</v>
      </c>
      <c r="E2016" s="144">
        <v>40829</v>
      </c>
      <c r="F2016" s="145" t="s">
        <v>3282</v>
      </c>
    </row>
    <row r="2017" spans="1:6">
      <c r="A2017" s="143">
        <v>5650000</v>
      </c>
      <c r="B2017" s="143">
        <v>5650000</v>
      </c>
      <c r="C2017" s="143">
        <v>5650000</v>
      </c>
      <c r="D2017" s="143">
        <v>5650000</v>
      </c>
      <c r="E2017" s="144">
        <v>40828</v>
      </c>
      <c r="F2017" s="145" t="s">
        <v>3283</v>
      </c>
    </row>
    <row r="2018" spans="1:6">
      <c r="A2018" s="143">
        <v>5700000</v>
      </c>
      <c r="B2018" s="143">
        <v>5700000</v>
      </c>
      <c r="C2018" s="143">
        <v>5700000</v>
      </c>
      <c r="D2018" s="143">
        <v>5700000</v>
      </c>
      <c r="E2018" s="144">
        <v>40827</v>
      </c>
      <c r="F2018" s="145" t="s">
        <v>3284</v>
      </c>
    </row>
    <row r="2019" spans="1:6">
      <c r="A2019" s="143">
        <v>5650000</v>
      </c>
      <c r="B2019" s="143">
        <v>5650000</v>
      </c>
      <c r="C2019" s="143">
        <v>5650000</v>
      </c>
      <c r="D2019" s="143">
        <v>5650000</v>
      </c>
      <c r="E2019" s="144">
        <v>40826</v>
      </c>
      <c r="F2019" s="145" t="s">
        <v>3285</v>
      </c>
    </row>
    <row r="2020" spans="1:6">
      <c r="A2020" s="143">
        <v>5700000</v>
      </c>
      <c r="B2020" s="143">
        <v>5700000</v>
      </c>
      <c r="C2020" s="143">
        <v>5700000</v>
      </c>
      <c r="D2020" s="143">
        <v>5700000</v>
      </c>
      <c r="E2020" s="144">
        <v>40825</v>
      </c>
      <c r="F2020" s="145" t="s">
        <v>3286</v>
      </c>
    </row>
    <row r="2021" spans="1:6">
      <c r="A2021" s="143">
        <v>5760000</v>
      </c>
      <c r="B2021" s="143">
        <v>5760000</v>
      </c>
      <c r="C2021" s="143">
        <v>5760000</v>
      </c>
      <c r="D2021" s="143">
        <v>5760000</v>
      </c>
      <c r="E2021" s="144">
        <v>40824</v>
      </c>
      <c r="F2021" s="145" t="s">
        <v>3287</v>
      </c>
    </row>
    <row r="2022" spans="1:6">
      <c r="A2022" s="143">
        <v>5700000</v>
      </c>
      <c r="B2022" s="143">
        <v>5700000</v>
      </c>
      <c r="C2022" s="143">
        <v>5700000</v>
      </c>
      <c r="D2022" s="143">
        <v>5700000</v>
      </c>
      <c r="E2022" s="144">
        <v>40822</v>
      </c>
      <c r="F2022" s="145" t="s">
        <v>3288</v>
      </c>
    </row>
    <row r="2023" spans="1:6">
      <c r="A2023" s="143">
        <v>5750000</v>
      </c>
      <c r="B2023" s="143">
        <v>5750000</v>
      </c>
      <c r="C2023" s="143">
        <v>5750000</v>
      </c>
      <c r="D2023" s="143">
        <v>5750000</v>
      </c>
      <c r="E2023" s="144">
        <v>40821</v>
      </c>
      <c r="F2023" s="145" t="s">
        <v>3289</v>
      </c>
    </row>
    <row r="2024" spans="1:6">
      <c r="A2024" s="143">
        <v>5550000</v>
      </c>
      <c r="B2024" s="143">
        <v>5550000</v>
      </c>
      <c r="C2024" s="143">
        <v>5550000</v>
      </c>
      <c r="D2024" s="143">
        <v>5550000</v>
      </c>
      <c r="E2024" s="144">
        <v>40820</v>
      </c>
      <c r="F2024" s="145" t="s">
        <v>3290</v>
      </c>
    </row>
    <row r="2025" spans="1:6">
      <c r="A2025" s="143">
        <v>5500000</v>
      </c>
      <c r="B2025" s="143">
        <v>5500000</v>
      </c>
      <c r="C2025" s="143">
        <v>5500000</v>
      </c>
      <c r="D2025" s="143">
        <v>5500000</v>
      </c>
      <c r="E2025" s="144">
        <v>40819</v>
      </c>
      <c r="F2025" s="145" t="s">
        <v>3291</v>
      </c>
    </row>
    <row r="2026" spans="1:6">
      <c r="A2026" s="143">
        <v>5900000</v>
      </c>
      <c r="B2026" s="143">
        <v>5900000</v>
      </c>
      <c r="C2026" s="143">
        <v>5900000</v>
      </c>
      <c r="D2026" s="143">
        <v>5900000</v>
      </c>
      <c r="E2026" s="144">
        <v>40818</v>
      </c>
      <c r="F2026" s="145" t="s">
        <v>3292</v>
      </c>
    </row>
    <row r="2027" spans="1:6">
      <c r="A2027" s="143">
        <v>5870000</v>
      </c>
      <c r="B2027" s="143">
        <v>5870000</v>
      </c>
      <c r="C2027" s="143">
        <v>5870000</v>
      </c>
      <c r="D2027" s="143">
        <v>5870000</v>
      </c>
      <c r="E2027" s="144">
        <v>40817</v>
      </c>
      <c r="F2027" s="145" t="s">
        <v>3293</v>
      </c>
    </row>
    <row r="2028" spans="1:6">
      <c r="A2028" s="143">
        <v>5870000</v>
      </c>
      <c r="B2028" s="143">
        <v>5870000</v>
      </c>
      <c r="C2028" s="143">
        <v>5870000</v>
      </c>
      <c r="D2028" s="143">
        <v>5870000</v>
      </c>
      <c r="E2028" s="144">
        <v>40815</v>
      </c>
      <c r="F2028" s="145" t="s">
        <v>3294</v>
      </c>
    </row>
    <row r="2029" spans="1:6">
      <c r="A2029" s="143">
        <v>5900000</v>
      </c>
      <c r="B2029" s="143">
        <v>5900000</v>
      </c>
      <c r="C2029" s="143">
        <v>5900000</v>
      </c>
      <c r="D2029" s="143">
        <v>5900000</v>
      </c>
      <c r="E2029" s="144">
        <v>40814</v>
      </c>
      <c r="F2029" s="145" t="s">
        <v>3295</v>
      </c>
    </row>
    <row r="2030" spans="1:6">
      <c r="A2030" s="143">
        <v>5650000</v>
      </c>
      <c r="B2030" s="143">
        <v>5650000</v>
      </c>
      <c r="C2030" s="143">
        <v>5650000</v>
      </c>
      <c r="D2030" s="143">
        <v>5650000</v>
      </c>
      <c r="E2030" s="144">
        <v>40813</v>
      </c>
      <c r="F2030" s="145" t="s">
        <v>3296</v>
      </c>
    </row>
    <row r="2031" spans="1:6">
      <c r="A2031" s="143">
        <v>5700000</v>
      </c>
      <c r="B2031" s="143">
        <v>5700000</v>
      </c>
      <c r="C2031" s="143">
        <v>5700000</v>
      </c>
      <c r="D2031" s="143">
        <v>5700000</v>
      </c>
      <c r="E2031" s="144">
        <v>40812</v>
      </c>
      <c r="F2031" s="145" t="s">
        <v>3297</v>
      </c>
    </row>
    <row r="2032" spans="1:6">
      <c r="A2032" s="143">
        <v>6100000</v>
      </c>
      <c r="B2032" s="143">
        <v>6100000</v>
      </c>
      <c r="C2032" s="143">
        <v>6100000</v>
      </c>
      <c r="D2032" s="143">
        <v>6100000</v>
      </c>
      <c r="E2032" s="144">
        <v>40811</v>
      </c>
      <c r="F2032" s="145" t="s">
        <v>3298</v>
      </c>
    </row>
    <row r="2033" spans="1:6">
      <c r="A2033" s="143">
        <v>6150000</v>
      </c>
      <c r="B2033" s="143">
        <v>6150000</v>
      </c>
      <c r="C2033" s="143">
        <v>6150000</v>
      </c>
      <c r="D2033" s="143">
        <v>6150000</v>
      </c>
      <c r="E2033" s="144">
        <v>40808</v>
      </c>
      <c r="F2033" s="145" t="s">
        <v>3299</v>
      </c>
    </row>
    <row r="2034" spans="1:6">
      <c r="A2034" s="143">
        <v>6100000</v>
      </c>
      <c r="B2034" s="143">
        <v>6100000</v>
      </c>
      <c r="C2034" s="143">
        <v>6100000</v>
      </c>
      <c r="D2034" s="143">
        <v>6100000</v>
      </c>
      <c r="E2034" s="144">
        <v>40807</v>
      </c>
      <c r="F2034" s="145" t="s">
        <v>3300</v>
      </c>
    </row>
    <row r="2035" spans="1:6">
      <c r="A2035" s="143">
        <v>6130000</v>
      </c>
      <c r="B2035" s="143">
        <v>6130000</v>
      </c>
      <c r="C2035" s="143">
        <v>6130000</v>
      </c>
      <c r="D2035" s="143">
        <v>6130000</v>
      </c>
      <c r="E2035" s="144">
        <v>40806</v>
      </c>
      <c r="F2035" s="145" t="s">
        <v>3301</v>
      </c>
    </row>
    <row r="2036" spans="1:6">
      <c r="A2036" s="143">
        <v>6100000</v>
      </c>
      <c r="B2036" s="143">
        <v>6100000</v>
      </c>
      <c r="C2036" s="143">
        <v>6100000</v>
      </c>
      <c r="D2036" s="143">
        <v>6100000</v>
      </c>
      <c r="E2036" s="144">
        <v>40805</v>
      </c>
      <c r="F2036" s="145" t="s">
        <v>3302</v>
      </c>
    </row>
    <row r="2037" spans="1:6">
      <c r="A2037" s="143">
        <v>6100000</v>
      </c>
      <c r="B2037" s="143">
        <v>6100000</v>
      </c>
      <c r="C2037" s="143">
        <v>6100000</v>
      </c>
      <c r="D2037" s="143">
        <v>6100000</v>
      </c>
      <c r="E2037" s="144">
        <v>40804</v>
      </c>
      <c r="F2037" s="145" t="s">
        <v>3303</v>
      </c>
    </row>
    <row r="2038" spans="1:6">
      <c r="A2038" s="143">
        <v>6050000</v>
      </c>
      <c r="B2038" s="143">
        <v>6050000</v>
      </c>
      <c r="C2038" s="143">
        <v>6050000</v>
      </c>
      <c r="D2038" s="143">
        <v>6050000</v>
      </c>
      <c r="E2038" s="144">
        <v>40803</v>
      </c>
      <c r="F2038" s="145" t="s">
        <v>3304</v>
      </c>
    </row>
    <row r="2039" spans="1:6">
      <c r="A2039" s="143">
        <v>6000000</v>
      </c>
      <c r="B2039" s="143">
        <v>6000000</v>
      </c>
      <c r="C2039" s="143">
        <v>6000000</v>
      </c>
      <c r="D2039" s="143">
        <v>6000000</v>
      </c>
      <c r="E2039" s="144">
        <v>40801</v>
      </c>
      <c r="F2039" s="145" t="s">
        <v>3305</v>
      </c>
    </row>
    <row r="2040" spans="1:6">
      <c r="A2040" s="143">
        <v>6100000</v>
      </c>
      <c r="B2040" s="143">
        <v>6100000</v>
      </c>
      <c r="C2040" s="143">
        <v>6100000</v>
      </c>
      <c r="D2040" s="143">
        <v>6100000</v>
      </c>
      <c r="E2040" s="144">
        <v>40800</v>
      </c>
      <c r="F2040" s="145" t="s">
        <v>3306</v>
      </c>
    </row>
    <row r="2041" spans="1:6">
      <c r="A2041" s="143">
        <v>6400000</v>
      </c>
      <c r="B2041" s="143">
        <v>6400000</v>
      </c>
      <c r="C2041" s="143">
        <v>6400000</v>
      </c>
      <c r="D2041" s="143">
        <v>6400000</v>
      </c>
      <c r="E2041" s="144">
        <v>40799</v>
      </c>
      <c r="F2041" s="145" t="s">
        <v>3307</v>
      </c>
    </row>
    <row r="2042" spans="1:6">
      <c r="A2042" s="143">
        <v>6150000</v>
      </c>
      <c r="B2042" s="143">
        <v>6150000</v>
      </c>
      <c r="C2042" s="143">
        <v>6150000</v>
      </c>
      <c r="D2042" s="143">
        <v>6150000</v>
      </c>
      <c r="E2042" s="144">
        <v>40798</v>
      </c>
      <c r="F2042" s="145" t="s">
        <v>3308</v>
      </c>
    </row>
    <row r="2043" spans="1:6">
      <c r="A2043" s="143">
        <v>6050000</v>
      </c>
      <c r="B2043" s="143">
        <v>6050000</v>
      </c>
      <c r="C2043" s="143">
        <v>6050000</v>
      </c>
      <c r="D2043" s="143">
        <v>6050000</v>
      </c>
      <c r="E2043" s="144">
        <v>40797</v>
      </c>
      <c r="F2043" s="145" t="s">
        <v>3309</v>
      </c>
    </row>
    <row r="2044" spans="1:6">
      <c r="A2044" s="143">
        <v>5960000</v>
      </c>
      <c r="B2044" s="143">
        <v>5960000</v>
      </c>
      <c r="C2044" s="143">
        <v>5960000</v>
      </c>
      <c r="D2044" s="143">
        <v>5960000</v>
      </c>
      <c r="E2044" s="144">
        <v>40796</v>
      </c>
      <c r="F2044" s="145" t="s">
        <v>3310</v>
      </c>
    </row>
    <row r="2045" spans="1:6">
      <c r="A2045" s="143">
        <v>5900000</v>
      </c>
      <c r="B2045" s="143">
        <v>5900000</v>
      </c>
      <c r="C2045" s="143">
        <v>5900000</v>
      </c>
      <c r="D2045" s="143">
        <v>5900000</v>
      </c>
      <c r="E2045" s="144">
        <v>40794</v>
      </c>
      <c r="F2045" s="145" t="s">
        <v>3311</v>
      </c>
    </row>
    <row r="2046" spans="1:6">
      <c r="A2046" s="143">
        <v>5960000</v>
      </c>
      <c r="B2046" s="143">
        <v>5960000</v>
      </c>
      <c r="C2046" s="143">
        <v>5960000</v>
      </c>
      <c r="D2046" s="143">
        <v>5960000</v>
      </c>
      <c r="E2046" s="144">
        <v>40793</v>
      </c>
      <c r="F2046" s="145" t="s">
        <v>3312</v>
      </c>
    </row>
    <row r="2047" spans="1:6">
      <c r="A2047" s="143">
        <v>5750000</v>
      </c>
      <c r="B2047" s="143">
        <v>5750000</v>
      </c>
      <c r="C2047" s="143">
        <v>5750000</v>
      </c>
      <c r="D2047" s="143">
        <v>5750000</v>
      </c>
      <c r="E2047" s="144">
        <v>40792</v>
      </c>
      <c r="F2047" s="145" t="s">
        <v>3313</v>
      </c>
    </row>
    <row r="2048" spans="1:6">
      <c r="A2048" s="143">
        <v>5630000</v>
      </c>
      <c r="B2048" s="143">
        <v>5630000</v>
      </c>
      <c r="C2048" s="143">
        <v>5630000</v>
      </c>
      <c r="D2048" s="143">
        <v>5630000</v>
      </c>
      <c r="E2048" s="144">
        <v>40791</v>
      </c>
      <c r="F2048" s="145" t="s">
        <v>3314</v>
      </c>
    </row>
    <row r="2049" spans="1:6">
      <c r="A2049" s="143">
        <v>5650000</v>
      </c>
      <c r="B2049" s="143">
        <v>5650000</v>
      </c>
      <c r="C2049" s="143">
        <v>5650000</v>
      </c>
      <c r="D2049" s="143">
        <v>5650000</v>
      </c>
      <c r="E2049" s="144">
        <v>40790</v>
      </c>
      <c r="F2049" s="145" t="s">
        <v>3315</v>
      </c>
    </row>
    <row r="2050" spans="1:6">
      <c r="A2050" s="143">
        <v>5520000</v>
      </c>
      <c r="B2050" s="143">
        <v>5520000</v>
      </c>
      <c r="C2050" s="143">
        <v>5520000</v>
      </c>
      <c r="D2050" s="143">
        <v>5520000</v>
      </c>
      <c r="E2050" s="144">
        <v>40789</v>
      </c>
      <c r="F2050" s="145" t="s">
        <v>3316</v>
      </c>
    </row>
    <row r="2051" spans="1:6">
      <c r="A2051" s="143">
        <v>5560000</v>
      </c>
      <c r="B2051" s="143">
        <v>5560000</v>
      </c>
      <c r="C2051" s="143">
        <v>5560000</v>
      </c>
      <c r="D2051" s="143">
        <v>5560000</v>
      </c>
      <c r="E2051" s="144">
        <v>40785</v>
      </c>
      <c r="F2051" s="145" t="s">
        <v>3317</v>
      </c>
    </row>
    <row r="2052" spans="1:6">
      <c r="A2052" s="143">
        <v>5540000</v>
      </c>
      <c r="B2052" s="143">
        <v>5540000</v>
      </c>
      <c r="C2052" s="143">
        <v>5540000</v>
      </c>
      <c r="D2052" s="143">
        <v>5540000</v>
      </c>
      <c r="E2052" s="144">
        <v>40784</v>
      </c>
      <c r="F2052" s="145" t="s">
        <v>3318</v>
      </c>
    </row>
    <row r="2053" spans="1:6">
      <c r="A2053" s="143">
        <v>5600000</v>
      </c>
      <c r="B2053" s="143">
        <v>5600000</v>
      </c>
      <c r="C2053" s="143">
        <v>5600000</v>
      </c>
      <c r="D2053" s="143">
        <v>5600000</v>
      </c>
      <c r="E2053" s="144">
        <v>40783</v>
      </c>
      <c r="F2053" s="145" t="s">
        <v>3319</v>
      </c>
    </row>
    <row r="2054" spans="1:6">
      <c r="A2054" s="143">
        <v>5220000</v>
      </c>
      <c r="B2054" s="143">
        <v>5220000</v>
      </c>
      <c r="C2054" s="143">
        <v>5220000</v>
      </c>
      <c r="D2054" s="143">
        <v>5220000</v>
      </c>
      <c r="E2054" s="144">
        <v>40782</v>
      </c>
      <c r="F2054" s="145" t="s">
        <v>3320</v>
      </c>
    </row>
    <row r="2055" spans="1:6">
      <c r="A2055" s="143">
        <v>5570000</v>
      </c>
      <c r="B2055" s="143">
        <v>5570000</v>
      </c>
      <c r="C2055" s="143">
        <v>5570000</v>
      </c>
      <c r="D2055" s="143">
        <v>5570000</v>
      </c>
      <c r="E2055" s="144">
        <v>40780</v>
      </c>
      <c r="F2055" s="145" t="s">
        <v>3321</v>
      </c>
    </row>
    <row r="2056" spans="1:6">
      <c r="A2056" s="143">
        <v>5580000</v>
      </c>
      <c r="B2056" s="143">
        <v>5580000</v>
      </c>
      <c r="C2056" s="143">
        <v>5580000</v>
      </c>
      <c r="D2056" s="143">
        <v>5580000</v>
      </c>
      <c r="E2056" s="144">
        <v>40779</v>
      </c>
      <c r="F2056" s="145" t="s">
        <v>3322</v>
      </c>
    </row>
    <row r="2057" spans="1:6">
      <c r="A2057" s="143">
        <v>5330000</v>
      </c>
      <c r="B2057" s="143">
        <v>5330000</v>
      </c>
      <c r="C2057" s="143">
        <v>5330000</v>
      </c>
      <c r="D2057" s="143">
        <v>5330000</v>
      </c>
      <c r="E2057" s="144">
        <v>40778</v>
      </c>
      <c r="F2057" s="145" t="s">
        <v>3323</v>
      </c>
    </row>
    <row r="2058" spans="1:6">
      <c r="A2058" s="143">
        <v>5170000</v>
      </c>
      <c r="B2058" s="143">
        <v>5170000</v>
      </c>
      <c r="C2058" s="143">
        <v>5170000</v>
      </c>
      <c r="D2058" s="143">
        <v>5170000</v>
      </c>
      <c r="E2058" s="144">
        <v>40776</v>
      </c>
      <c r="F2058" s="145" t="s">
        <v>3324</v>
      </c>
    </row>
    <row r="2059" spans="1:6">
      <c r="A2059" s="143">
        <v>4940000</v>
      </c>
      <c r="B2059" s="143">
        <v>4940000</v>
      </c>
      <c r="C2059" s="143">
        <v>4940000</v>
      </c>
      <c r="D2059" s="143">
        <v>4940000</v>
      </c>
      <c r="E2059" s="144">
        <v>40775</v>
      </c>
      <c r="F2059" s="145" t="s">
        <v>3325</v>
      </c>
    </row>
    <row r="2060" spans="1:6">
      <c r="A2060" s="143">
        <v>4900000</v>
      </c>
      <c r="B2060" s="143">
        <v>4900000</v>
      </c>
      <c r="C2060" s="143">
        <v>4900000</v>
      </c>
      <c r="D2060" s="143">
        <v>4900000</v>
      </c>
      <c r="E2060" s="144">
        <v>40773</v>
      </c>
      <c r="F2060" s="145" t="s">
        <v>3326</v>
      </c>
    </row>
    <row r="2061" spans="1:6">
      <c r="A2061" s="143">
        <v>4840000</v>
      </c>
      <c r="B2061" s="143">
        <v>4840000</v>
      </c>
      <c r="C2061" s="143">
        <v>4840000</v>
      </c>
      <c r="D2061" s="143">
        <v>4840000</v>
      </c>
      <c r="E2061" s="144">
        <v>40772</v>
      </c>
      <c r="F2061" s="145" t="s">
        <v>3327</v>
      </c>
    </row>
    <row r="2062" spans="1:6">
      <c r="A2062" s="143">
        <v>4720000</v>
      </c>
      <c r="B2062" s="143">
        <v>4720000</v>
      </c>
      <c r="C2062" s="143">
        <v>4720000</v>
      </c>
      <c r="D2062" s="143">
        <v>4720000</v>
      </c>
      <c r="E2062" s="144">
        <v>40771</v>
      </c>
      <c r="F2062" s="145" t="s">
        <v>3328</v>
      </c>
    </row>
    <row r="2063" spans="1:6">
      <c r="A2063" s="143">
        <v>4750000</v>
      </c>
      <c r="B2063" s="143">
        <v>4750000</v>
      </c>
      <c r="C2063" s="143">
        <v>4750000</v>
      </c>
      <c r="D2063" s="143">
        <v>4750000</v>
      </c>
      <c r="E2063" s="144">
        <v>40770</v>
      </c>
      <c r="F2063" s="145" t="s">
        <v>3329</v>
      </c>
    </row>
    <row r="2064" spans="1:6">
      <c r="A2064" s="143">
        <v>4800000</v>
      </c>
      <c r="B2064" s="143">
        <v>4800000</v>
      </c>
      <c r="C2064" s="143">
        <v>4800000</v>
      </c>
      <c r="D2064" s="143">
        <v>4800000</v>
      </c>
      <c r="E2064" s="144">
        <v>40769</v>
      </c>
      <c r="F2064" s="145" t="s">
        <v>3330</v>
      </c>
    </row>
    <row r="2065" spans="1:6">
      <c r="A2065" s="143">
        <v>4850000</v>
      </c>
      <c r="B2065" s="143">
        <v>4850000</v>
      </c>
      <c r="C2065" s="143">
        <v>4850000</v>
      </c>
      <c r="D2065" s="143">
        <v>4850000</v>
      </c>
      <c r="E2065" s="144">
        <v>40768</v>
      </c>
      <c r="F2065" s="145" t="s">
        <v>3331</v>
      </c>
    </row>
    <row r="2066" spans="1:6">
      <c r="A2066" s="143">
        <v>4800000</v>
      </c>
      <c r="B2066" s="143">
        <v>4800000</v>
      </c>
      <c r="C2066" s="143">
        <v>4800000</v>
      </c>
      <c r="D2066" s="143">
        <v>4800000</v>
      </c>
      <c r="E2066" s="144">
        <v>40766</v>
      </c>
      <c r="F2066" s="145" t="s">
        <v>3332</v>
      </c>
    </row>
    <row r="2067" spans="1:6">
      <c r="A2067" s="143">
        <v>4800000</v>
      </c>
      <c r="B2067" s="143">
        <v>4800000</v>
      </c>
      <c r="C2067" s="143">
        <v>4800000</v>
      </c>
      <c r="D2067" s="143">
        <v>4800000</v>
      </c>
      <c r="E2067" s="144">
        <v>40765</v>
      </c>
      <c r="F2067" s="145" t="s">
        <v>3333</v>
      </c>
    </row>
    <row r="2068" spans="1:6">
      <c r="A2068" s="143">
        <v>4600000</v>
      </c>
      <c r="B2068" s="143">
        <v>4600000</v>
      </c>
      <c r="C2068" s="143">
        <v>4600000</v>
      </c>
      <c r="D2068" s="143">
        <v>4600000</v>
      </c>
      <c r="E2068" s="144">
        <v>40764</v>
      </c>
      <c r="F2068" s="145" t="s">
        <v>3334</v>
      </c>
    </row>
    <row r="2069" spans="1:6">
      <c r="A2069" s="143">
        <v>4440000</v>
      </c>
      <c r="B2069" s="143">
        <v>4440000</v>
      </c>
      <c r="C2069" s="143">
        <v>4440000</v>
      </c>
      <c r="D2069" s="143">
        <v>4440000</v>
      </c>
      <c r="E2069" s="144">
        <v>40763</v>
      </c>
      <c r="F2069" s="145" t="s">
        <v>3335</v>
      </c>
    </row>
    <row r="2070" spans="1:6">
      <c r="A2070" s="143">
        <v>4410000</v>
      </c>
      <c r="B2070" s="143">
        <v>4410000</v>
      </c>
      <c r="C2070" s="143">
        <v>4410000</v>
      </c>
      <c r="D2070" s="143">
        <v>4410000</v>
      </c>
      <c r="E2070" s="144">
        <v>40762</v>
      </c>
      <c r="F2070" s="145" t="s">
        <v>3336</v>
      </c>
    </row>
    <row r="2071" spans="1:6">
      <c r="A2071" s="143">
        <v>4420000</v>
      </c>
      <c r="B2071" s="143">
        <v>4420000</v>
      </c>
      <c r="C2071" s="143">
        <v>4420000</v>
      </c>
      <c r="D2071" s="143">
        <v>4420000</v>
      </c>
      <c r="E2071" s="144">
        <v>40761</v>
      </c>
      <c r="F2071" s="145" t="s">
        <v>3337</v>
      </c>
    </row>
    <row r="2072" spans="1:6">
      <c r="A2072" s="143">
        <v>4470000</v>
      </c>
      <c r="B2072" s="143">
        <v>4470000</v>
      </c>
      <c r="C2072" s="143">
        <v>4470000</v>
      </c>
      <c r="D2072" s="143">
        <v>4470000</v>
      </c>
      <c r="E2072" s="144">
        <v>40759</v>
      </c>
      <c r="F2072" s="145" t="s">
        <v>3338</v>
      </c>
    </row>
    <row r="2073" spans="1:6">
      <c r="A2073" s="143">
        <v>4300000</v>
      </c>
      <c r="B2073" s="143">
        <v>4300000</v>
      </c>
      <c r="C2073" s="143">
        <v>4300000</v>
      </c>
      <c r="D2073" s="143">
        <v>4300000</v>
      </c>
      <c r="E2073" s="144">
        <v>40758</v>
      </c>
      <c r="F2073" s="145" t="s">
        <v>3339</v>
      </c>
    </row>
    <row r="2074" spans="1:6">
      <c r="A2074" s="143">
        <v>4300000</v>
      </c>
      <c r="B2074" s="143">
        <v>4300000</v>
      </c>
      <c r="C2074" s="143">
        <v>4300000</v>
      </c>
      <c r="D2074" s="143">
        <v>4300000</v>
      </c>
      <c r="E2074" s="144">
        <v>40757</v>
      </c>
      <c r="F2074" s="145" t="s">
        <v>3340</v>
      </c>
    </row>
    <row r="2075" spans="1:6">
      <c r="A2075" s="143">
        <v>4310000</v>
      </c>
      <c r="B2075" s="143">
        <v>4310000</v>
      </c>
      <c r="C2075" s="143">
        <v>4310000</v>
      </c>
      <c r="D2075" s="143">
        <v>4310000</v>
      </c>
      <c r="E2075" s="144">
        <v>40756</v>
      </c>
      <c r="F2075" s="145" t="s">
        <v>3341</v>
      </c>
    </row>
    <row r="2076" spans="1:6">
      <c r="A2076" s="143">
        <v>4320000</v>
      </c>
      <c r="B2076" s="143">
        <v>4320000</v>
      </c>
      <c r="C2076" s="143">
        <v>4320000</v>
      </c>
      <c r="D2076" s="143">
        <v>4320000</v>
      </c>
      <c r="E2076" s="144">
        <v>40755</v>
      </c>
      <c r="F2076" s="145" t="s">
        <v>3342</v>
      </c>
    </row>
    <row r="2077" spans="1:6">
      <c r="A2077" s="143">
        <v>4300000</v>
      </c>
      <c r="B2077" s="143">
        <v>4300000</v>
      </c>
      <c r="C2077" s="143">
        <v>4300000</v>
      </c>
      <c r="D2077" s="143">
        <v>4300000</v>
      </c>
      <c r="E2077" s="144">
        <v>40754</v>
      </c>
      <c r="F2077" s="145" t="s">
        <v>3343</v>
      </c>
    </row>
    <row r="2078" spans="1:6">
      <c r="A2078" s="143">
        <v>4330000</v>
      </c>
      <c r="B2078" s="143">
        <v>4330000</v>
      </c>
      <c r="C2078" s="143">
        <v>4330000</v>
      </c>
      <c r="D2078" s="143">
        <v>4330000</v>
      </c>
      <c r="E2078" s="144">
        <v>40752</v>
      </c>
      <c r="F2078" s="145" t="s">
        <v>3344</v>
      </c>
    </row>
    <row r="2079" spans="1:6">
      <c r="A2079" s="143">
        <v>4300000</v>
      </c>
      <c r="B2079" s="143">
        <v>4300000</v>
      </c>
      <c r="C2079" s="143">
        <v>4300000</v>
      </c>
      <c r="D2079" s="143">
        <v>4300000</v>
      </c>
      <c r="E2079" s="144">
        <v>40751</v>
      </c>
      <c r="F2079" s="145" t="s">
        <v>3345</v>
      </c>
    </row>
    <row r="2080" spans="1:6">
      <c r="A2080" s="143">
        <v>4320000</v>
      </c>
      <c r="B2080" s="143">
        <v>4320000</v>
      </c>
      <c r="C2080" s="143">
        <v>4320000</v>
      </c>
      <c r="D2080" s="143">
        <v>4320000</v>
      </c>
      <c r="E2080" s="144">
        <v>40750</v>
      </c>
      <c r="F2080" s="145" t="s">
        <v>3346</v>
      </c>
    </row>
    <row r="2081" spans="1:6">
      <c r="A2081" s="143">
        <v>4280000</v>
      </c>
      <c r="B2081" s="143">
        <v>4280000</v>
      </c>
      <c r="C2081" s="143">
        <v>4280000</v>
      </c>
      <c r="D2081" s="143">
        <v>4280000</v>
      </c>
      <c r="E2081" s="144">
        <v>40749</v>
      </c>
      <c r="F2081" s="145" t="s">
        <v>3347</v>
      </c>
    </row>
    <row r="2082" spans="1:6">
      <c r="A2082" s="143">
        <v>4320000</v>
      </c>
      <c r="B2082" s="143">
        <v>4320000</v>
      </c>
      <c r="C2082" s="143">
        <v>4320000</v>
      </c>
      <c r="D2082" s="143">
        <v>4320000</v>
      </c>
      <c r="E2082" s="144">
        <v>40748</v>
      </c>
      <c r="F2082" s="145" t="s">
        <v>3348</v>
      </c>
    </row>
    <row r="2083" spans="1:6">
      <c r="A2083" s="143">
        <v>4340000</v>
      </c>
      <c r="B2083" s="143">
        <v>4340000</v>
      </c>
      <c r="C2083" s="143">
        <v>4340000</v>
      </c>
      <c r="D2083" s="143">
        <v>4340000</v>
      </c>
      <c r="E2083" s="144">
        <v>40747</v>
      </c>
      <c r="F2083" s="145" t="s">
        <v>3349</v>
      </c>
    </row>
    <row r="2084" spans="1:6">
      <c r="A2084" s="143">
        <v>4360000</v>
      </c>
      <c r="B2084" s="143">
        <v>4360000</v>
      </c>
      <c r="C2084" s="143">
        <v>4360000</v>
      </c>
      <c r="D2084" s="143">
        <v>4360000</v>
      </c>
      <c r="E2084" s="144">
        <v>40745</v>
      </c>
      <c r="F2084" s="145" t="s">
        <v>3350</v>
      </c>
    </row>
    <row r="2085" spans="1:6">
      <c r="A2085" s="143">
        <v>4370000</v>
      </c>
      <c r="B2085" s="143">
        <v>4370000</v>
      </c>
      <c r="C2085" s="143">
        <v>4370000</v>
      </c>
      <c r="D2085" s="143">
        <v>4370000</v>
      </c>
      <c r="E2085" s="144">
        <v>40744</v>
      </c>
      <c r="F2085" s="145" t="s">
        <v>3351</v>
      </c>
    </row>
    <row r="2086" spans="1:6">
      <c r="A2086" s="143">
        <v>4290000</v>
      </c>
      <c r="B2086" s="143">
        <v>4290000</v>
      </c>
      <c r="C2086" s="143">
        <v>4290000</v>
      </c>
      <c r="D2086" s="143">
        <v>4290000</v>
      </c>
      <c r="E2086" s="144">
        <v>40743</v>
      </c>
      <c r="F2086" s="145" t="s">
        <v>3352</v>
      </c>
    </row>
    <row r="2087" spans="1:6">
      <c r="A2087" s="143">
        <v>4280000</v>
      </c>
      <c r="B2087" s="143">
        <v>4280000</v>
      </c>
      <c r="C2087" s="143">
        <v>4280000</v>
      </c>
      <c r="D2087" s="143">
        <v>4280000</v>
      </c>
      <c r="E2087" s="144">
        <v>40742</v>
      </c>
      <c r="F2087" s="145" t="s">
        <v>3353</v>
      </c>
    </row>
    <row r="2088" spans="1:6">
      <c r="A2088" s="143">
        <v>4270000</v>
      </c>
      <c r="B2088" s="143">
        <v>4270000</v>
      </c>
      <c r="C2088" s="143">
        <v>4270000</v>
      </c>
      <c r="D2088" s="143">
        <v>4270000</v>
      </c>
      <c r="E2088" s="144">
        <v>40740</v>
      </c>
      <c r="F2088" s="145" t="s">
        <v>3354</v>
      </c>
    </row>
    <row r="2089" spans="1:6">
      <c r="A2089" s="143">
        <v>4260000</v>
      </c>
      <c r="B2089" s="143">
        <v>4260000</v>
      </c>
      <c r="C2089" s="143">
        <v>4260000</v>
      </c>
      <c r="D2089" s="143">
        <v>4260000</v>
      </c>
      <c r="E2089" s="144">
        <v>40738</v>
      </c>
      <c r="F2089" s="145" t="s">
        <v>3355</v>
      </c>
    </row>
    <row r="2090" spans="1:6">
      <c r="A2090" s="143">
        <v>4260000</v>
      </c>
      <c r="B2090" s="143">
        <v>4260000</v>
      </c>
      <c r="C2090" s="143">
        <v>4260000</v>
      </c>
      <c r="D2090" s="143">
        <v>4260000</v>
      </c>
      <c r="E2090" s="144">
        <v>40737</v>
      </c>
      <c r="F2090" s="145" t="s">
        <v>3356</v>
      </c>
    </row>
    <row r="2091" spans="1:6">
      <c r="A2091" s="143">
        <v>4270000</v>
      </c>
      <c r="B2091" s="143">
        <v>4270000</v>
      </c>
      <c r="C2091" s="143">
        <v>4270000</v>
      </c>
      <c r="D2091" s="143">
        <v>4270000</v>
      </c>
      <c r="E2091" s="144">
        <v>40736</v>
      </c>
      <c r="F2091" s="145" t="s">
        <v>3357</v>
      </c>
    </row>
    <row r="2092" spans="1:6">
      <c r="A2092" s="143">
        <v>4290000</v>
      </c>
      <c r="B2092" s="143">
        <v>4290000</v>
      </c>
      <c r="C2092" s="143">
        <v>4290000</v>
      </c>
      <c r="D2092" s="143">
        <v>4290000</v>
      </c>
      <c r="E2092" s="144">
        <v>40735</v>
      </c>
      <c r="F2092" s="145" t="s">
        <v>3358</v>
      </c>
    </row>
    <row r="2093" spans="1:6">
      <c r="A2093" s="143">
        <v>4300000</v>
      </c>
      <c r="B2093" s="143">
        <v>4300000</v>
      </c>
      <c r="C2093" s="143">
        <v>4300000</v>
      </c>
      <c r="D2093" s="143">
        <v>4300000</v>
      </c>
      <c r="E2093" s="144">
        <v>40734</v>
      </c>
      <c r="F2093" s="145" t="s">
        <v>3359</v>
      </c>
    </row>
    <row r="2094" spans="1:6">
      <c r="A2094" s="143">
        <v>4310000</v>
      </c>
      <c r="B2094" s="143">
        <v>4310000</v>
      </c>
      <c r="C2094" s="143">
        <v>4310000</v>
      </c>
      <c r="D2094" s="143">
        <v>4310000</v>
      </c>
      <c r="E2094" s="144">
        <v>40733</v>
      </c>
      <c r="F2094" s="145" t="s">
        <v>3360</v>
      </c>
    </row>
    <row r="2095" spans="1:6">
      <c r="A2095" s="143">
        <v>4330000</v>
      </c>
      <c r="B2095" s="143">
        <v>4330000</v>
      </c>
      <c r="C2095" s="143">
        <v>4330000</v>
      </c>
      <c r="D2095" s="143">
        <v>4330000</v>
      </c>
      <c r="E2095" s="144">
        <v>40731</v>
      </c>
      <c r="F2095" s="145" t="s">
        <v>3361</v>
      </c>
    </row>
    <row r="2096" spans="1:6">
      <c r="A2096" s="143">
        <v>4320000</v>
      </c>
      <c r="B2096" s="143">
        <v>4320000</v>
      </c>
      <c r="C2096" s="143">
        <v>4320000</v>
      </c>
      <c r="D2096" s="143">
        <v>4320000</v>
      </c>
      <c r="E2096" s="144">
        <v>40730</v>
      </c>
      <c r="F2096" s="145" t="s">
        <v>3362</v>
      </c>
    </row>
    <row r="2097" spans="1:6">
      <c r="A2097" s="143">
        <v>4320000</v>
      </c>
      <c r="B2097" s="143">
        <v>4320000</v>
      </c>
      <c r="C2097" s="143">
        <v>4320000</v>
      </c>
      <c r="D2097" s="143">
        <v>4320000</v>
      </c>
      <c r="E2097" s="144">
        <v>40729</v>
      </c>
      <c r="F2097" s="145" t="s">
        <v>3363</v>
      </c>
    </row>
    <row r="2098" spans="1:6">
      <c r="A2098" s="143">
        <v>4310000</v>
      </c>
      <c r="B2098" s="143">
        <v>4310000</v>
      </c>
      <c r="C2098" s="143">
        <v>4310000</v>
      </c>
      <c r="D2098" s="143">
        <v>4310000</v>
      </c>
      <c r="E2098" s="144">
        <v>40728</v>
      </c>
      <c r="F2098" s="145" t="s">
        <v>3364</v>
      </c>
    </row>
    <row r="2099" spans="1:6">
      <c r="A2099" s="143">
        <v>4310000</v>
      </c>
      <c r="B2099" s="143">
        <v>4310000</v>
      </c>
      <c r="C2099" s="143">
        <v>4310000</v>
      </c>
      <c r="D2099" s="143">
        <v>4310000</v>
      </c>
      <c r="E2099" s="144">
        <v>40727</v>
      </c>
      <c r="F2099" s="145" t="s">
        <v>3365</v>
      </c>
    </row>
    <row r="2100" spans="1:6">
      <c r="A2100" s="143">
        <v>4340000</v>
      </c>
      <c r="B2100" s="143">
        <v>4340000</v>
      </c>
      <c r="C2100" s="143">
        <v>4340000</v>
      </c>
      <c r="D2100" s="143">
        <v>4340000</v>
      </c>
      <c r="E2100" s="144">
        <v>40726</v>
      </c>
      <c r="F2100" s="145" t="s">
        <v>3366</v>
      </c>
    </row>
    <row r="2101" spans="1:6">
      <c r="A2101" s="143">
        <v>4280000</v>
      </c>
      <c r="B2101" s="143">
        <v>4280000</v>
      </c>
      <c r="C2101" s="143">
        <v>4280000</v>
      </c>
      <c r="D2101" s="143">
        <v>4280000</v>
      </c>
      <c r="E2101" s="144">
        <v>40723</v>
      </c>
      <c r="F2101" s="145" t="s">
        <v>3367</v>
      </c>
    </row>
    <row r="2102" spans="1:6">
      <c r="A2102" s="143">
        <v>4280000</v>
      </c>
      <c r="B2102" s="143">
        <v>4280000</v>
      </c>
      <c r="C2102" s="143">
        <v>4280000</v>
      </c>
      <c r="D2102" s="143">
        <v>4280000</v>
      </c>
      <c r="E2102" s="144">
        <v>40722</v>
      </c>
      <c r="F2102" s="145" t="s">
        <v>3368</v>
      </c>
    </row>
    <row r="2103" spans="1:6">
      <c r="A2103" s="143">
        <v>4280000</v>
      </c>
      <c r="B2103" s="143">
        <v>4280000</v>
      </c>
      <c r="C2103" s="143">
        <v>4280000</v>
      </c>
      <c r="D2103" s="143">
        <v>4280000</v>
      </c>
      <c r="E2103" s="144">
        <v>40721</v>
      </c>
      <c r="F2103" s="145" t="s">
        <v>3369</v>
      </c>
    </row>
    <row r="2104" spans="1:6">
      <c r="A2104" s="143">
        <v>4350000</v>
      </c>
      <c r="B2104" s="143">
        <v>4350000</v>
      </c>
      <c r="C2104" s="143">
        <v>4350000</v>
      </c>
      <c r="D2104" s="143">
        <v>4350000</v>
      </c>
      <c r="E2104" s="144">
        <v>40720</v>
      </c>
      <c r="F2104" s="145" t="s">
        <v>3370</v>
      </c>
    </row>
    <row r="2105" spans="1:6">
      <c r="A2105" s="143">
        <v>4440000</v>
      </c>
      <c r="B2105" s="143">
        <v>4440000</v>
      </c>
      <c r="C2105" s="143">
        <v>4440000</v>
      </c>
      <c r="D2105" s="143">
        <v>4440000</v>
      </c>
      <c r="E2105" s="144">
        <v>40717</v>
      </c>
      <c r="F2105" s="145" t="s">
        <v>3371</v>
      </c>
    </row>
    <row r="2106" spans="1:6">
      <c r="A2106" s="143">
        <v>4420000</v>
      </c>
      <c r="B2106" s="143">
        <v>4420000</v>
      </c>
      <c r="C2106" s="143">
        <v>4420000</v>
      </c>
      <c r="D2106" s="143">
        <v>4420000</v>
      </c>
      <c r="E2106" s="144">
        <v>40716</v>
      </c>
      <c r="F2106" s="145" t="s">
        <v>3372</v>
      </c>
    </row>
    <row r="2107" spans="1:6">
      <c r="A2107" s="143">
        <v>4470000</v>
      </c>
      <c r="B2107" s="143">
        <v>4470000</v>
      </c>
      <c r="C2107" s="143">
        <v>4470000</v>
      </c>
      <c r="D2107" s="143">
        <v>4470000</v>
      </c>
      <c r="E2107" s="144">
        <v>40715</v>
      </c>
      <c r="F2107" s="145" t="s">
        <v>3373</v>
      </c>
    </row>
    <row r="2108" spans="1:6">
      <c r="A2108" s="143">
        <v>4480000</v>
      </c>
      <c r="B2108" s="143">
        <v>4480000</v>
      </c>
      <c r="C2108" s="143">
        <v>4480000</v>
      </c>
      <c r="D2108" s="143">
        <v>4480000</v>
      </c>
      <c r="E2108" s="144">
        <v>40714</v>
      </c>
      <c r="F2108" s="145" t="s">
        <v>3374</v>
      </c>
    </row>
    <row r="2109" spans="1:6">
      <c r="A2109" s="143">
        <v>4520000</v>
      </c>
      <c r="B2109" s="143">
        <v>4520000</v>
      </c>
      <c r="C2109" s="143">
        <v>4520000</v>
      </c>
      <c r="D2109" s="143">
        <v>4520000</v>
      </c>
      <c r="E2109" s="144">
        <v>40713</v>
      </c>
      <c r="F2109" s="145" t="s">
        <v>3375</v>
      </c>
    </row>
    <row r="2110" spans="1:6">
      <c r="A2110" s="143">
        <v>4550000</v>
      </c>
      <c r="B2110" s="143">
        <v>4550000</v>
      </c>
      <c r="C2110" s="143">
        <v>4550000</v>
      </c>
      <c r="D2110" s="143">
        <v>4550000</v>
      </c>
      <c r="E2110" s="144">
        <v>40712</v>
      </c>
      <c r="F2110" s="145" t="s">
        <v>3376</v>
      </c>
    </row>
    <row r="2111" spans="1:6">
      <c r="A2111" s="143">
        <v>4570000</v>
      </c>
      <c r="B2111" s="143">
        <v>4570000</v>
      </c>
      <c r="C2111" s="143">
        <v>4570000</v>
      </c>
      <c r="D2111" s="143">
        <v>4570000</v>
      </c>
      <c r="E2111" s="144">
        <v>40709</v>
      </c>
      <c r="F2111" s="145" t="s">
        <v>3377</v>
      </c>
    </row>
    <row r="2112" spans="1:6">
      <c r="A2112" s="143">
        <v>4600000</v>
      </c>
      <c r="B2112" s="143">
        <v>4600000</v>
      </c>
      <c r="C2112" s="143">
        <v>4600000</v>
      </c>
      <c r="D2112" s="143">
        <v>4600000</v>
      </c>
      <c r="E2112" s="144">
        <v>40708</v>
      </c>
      <c r="F2112" s="145" t="s">
        <v>3378</v>
      </c>
    </row>
    <row r="2113" spans="1:6">
      <c r="A2113" s="143">
        <v>4560000</v>
      </c>
      <c r="B2113" s="143">
        <v>4560000</v>
      </c>
      <c r="C2113" s="143">
        <v>4560000</v>
      </c>
      <c r="D2113" s="143">
        <v>4560000</v>
      </c>
      <c r="E2113" s="144">
        <v>40707</v>
      </c>
      <c r="F2113" s="145" t="s">
        <v>3379</v>
      </c>
    </row>
    <row r="2114" spans="1:6">
      <c r="A2114" s="143">
        <v>4620000</v>
      </c>
      <c r="B2114" s="143">
        <v>4620000</v>
      </c>
      <c r="C2114" s="143">
        <v>4620000</v>
      </c>
      <c r="D2114" s="143">
        <v>4620000</v>
      </c>
      <c r="E2114" s="144">
        <v>40706</v>
      </c>
      <c r="F2114" s="145" t="s">
        <v>3380</v>
      </c>
    </row>
    <row r="2115" spans="1:6">
      <c r="A2115" s="143">
        <v>4600000</v>
      </c>
      <c r="B2115" s="143">
        <v>4600000</v>
      </c>
      <c r="C2115" s="143">
        <v>4600000</v>
      </c>
      <c r="D2115" s="143">
        <v>4600000</v>
      </c>
      <c r="E2115" s="144">
        <v>40705</v>
      </c>
      <c r="F2115" s="145" t="s">
        <v>3381</v>
      </c>
    </row>
    <row r="2116" spans="1:6">
      <c r="A2116" s="143">
        <v>4550000</v>
      </c>
      <c r="B2116" s="143">
        <v>4550000</v>
      </c>
      <c r="C2116" s="143">
        <v>4550000</v>
      </c>
      <c r="D2116" s="143">
        <v>4550000</v>
      </c>
      <c r="E2116" s="144">
        <v>40703</v>
      </c>
      <c r="F2116" s="145" t="s">
        <v>3382</v>
      </c>
    </row>
    <row r="2117" spans="1:6">
      <c r="A2117" s="143">
        <v>4470000</v>
      </c>
      <c r="B2117" s="143">
        <v>4470000</v>
      </c>
      <c r="C2117" s="143">
        <v>4470000</v>
      </c>
      <c r="D2117" s="143">
        <v>4470000</v>
      </c>
      <c r="E2117" s="144">
        <v>40702</v>
      </c>
      <c r="F2117" s="145" t="s">
        <v>3383</v>
      </c>
    </row>
    <row r="2118" spans="1:6">
      <c r="A2118" s="143">
        <v>4470000</v>
      </c>
      <c r="B2118" s="143">
        <v>4470000</v>
      </c>
      <c r="C2118" s="143">
        <v>4470000</v>
      </c>
      <c r="D2118" s="143">
        <v>4470000</v>
      </c>
      <c r="E2118" s="144">
        <v>40701</v>
      </c>
      <c r="F2118" s="145" t="s">
        <v>3384</v>
      </c>
    </row>
    <row r="2119" spans="1:6">
      <c r="A2119" s="143">
        <v>4420000</v>
      </c>
      <c r="B2119" s="143">
        <v>4420000</v>
      </c>
      <c r="C2119" s="143">
        <v>4420000</v>
      </c>
      <c r="D2119" s="143">
        <v>4420000</v>
      </c>
      <c r="E2119" s="144">
        <v>40700</v>
      </c>
      <c r="F2119" s="145" t="s">
        <v>3385</v>
      </c>
    </row>
    <row r="2120" spans="1:6">
      <c r="A2120" s="143">
        <v>4400000</v>
      </c>
      <c r="B2120" s="143">
        <v>4400000</v>
      </c>
      <c r="C2120" s="143">
        <v>4400000</v>
      </c>
      <c r="D2120" s="143">
        <v>4400000</v>
      </c>
      <c r="E2120" s="144">
        <v>40696</v>
      </c>
      <c r="F2120" s="145" t="s">
        <v>3386</v>
      </c>
    </row>
    <row r="2121" spans="1:6">
      <c r="A2121" s="143">
        <v>4400000</v>
      </c>
      <c r="B2121" s="143">
        <v>4400000</v>
      </c>
      <c r="C2121" s="143">
        <v>4400000</v>
      </c>
      <c r="D2121" s="143">
        <v>4400000</v>
      </c>
      <c r="E2121" s="144">
        <v>40695</v>
      </c>
      <c r="F2121" s="145" t="s">
        <v>3387</v>
      </c>
    </row>
    <row r="2122" spans="1:6">
      <c r="A2122" s="143">
        <v>4380000</v>
      </c>
      <c r="B2122" s="143">
        <v>4380000</v>
      </c>
      <c r="C2122" s="143">
        <v>4380000</v>
      </c>
      <c r="D2122" s="143">
        <v>4380000</v>
      </c>
      <c r="E2122" s="144">
        <v>40694</v>
      </c>
      <c r="F2122" s="145" t="s">
        <v>3388</v>
      </c>
    </row>
    <row r="2123" spans="1:6">
      <c r="A2123" s="143">
        <v>4400000</v>
      </c>
      <c r="B2123" s="143">
        <v>4400000</v>
      </c>
      <c r="C2123" s="143">
        <v>4400000</v>
      </c>
      <c r="D2123" s="143">
        <v>4400000</v>
      </c>
      <c r="E2123" s="144">
        <v>40693</v>
      </c>
      <c r="F2123" s="145" t="s">
        <v>3389</v>
      </c>
    </row>
    <row r="2124" spans="1:6">
      <c r="A2124" s="143">
        <v>4450000</v>
      </c>
      <c r="B2124" s="143">
        <v>4450000</v>
      </c>
      <c r="C2124" s="143">
        <v>4450000</v>
      </c>
      <c r="D2124" s="143">
        <v>4450000</v>
      </c>
      <c r="E2124" s="144">
        <v>40692</v>
      </c>
      <c r="F2124" s="145" t="s">
        <v>3390</v>
      </c>
    </row>
    <row r="2125" spans="1:6">
      <c r="A2125" s="143">
        <v>4480000</v>
      </c>
      <c r="B2125" s="143">
        <v>4480000</v>
      </c>
      <c r="C2125" s="143">
        <v>4480000</v>
      </c>
      <c r="D2125" s="143">
        <v>4480000</v>
      </c>
      <c r="E2125" s="144">
        <v>40691</v>
      </c>
      <c r="F2125" s="145" t="s">
        <v>3391</v>
      </c>
    </row>
    <row r="2126" spans="1:6">
      <c r="A2126" s="143">
        <v>4350000</v>
      </c>
      <c r="B2126" s="143">
        <v>4350000</v>
      </c>
      <c r="C2126" s="143">
        <v>4350000</v>
      </c>
      <c r="D2126" s="143">
        <v>4350000</v>
      </c>
      <c r="E2126" s="144">
        <v>40688</v>
      </c>
      <c r="F2126" s="145" t="s">
        <v>3392</v>
      </c>
    </row>
    <row r="2127" spans="1:6">
      <c r="A2127" s="143">
        <v>4210000</v>
      </c>
      <c r="B2127" s="143">
        <v>4210000</v>
      </c>
      <c r="C2127" s="143">
        <v>4210000</v>
      </c>
      <c r="D2127" s="143">
        <v>4210000</v>
      </c>
      <c r="E2127" s="144">
        <v>40684</v>
      </c>
      <c r="F2127" s="145" t="s">
        <v>3393</v>
      </c>
    </row>
    <row r="2128" spans="1:6">
      <c r="A2128" s="143">
        <v>4380000</v>
      </c>
      <c r="B2128" s="143">
        <v>4380000</v>
      </c>
      <c r="C2128" s="143">
        <v>4380000</v>
      </c>
      <c r="D2128" s="143">
        <v>4380000</v>
      </c>
      <c r="E2128" s="144">
        <v>40687</v>
      </c>
      <c r="F2128" s="145" t="s">
        <v>3394</v>
      </c>
    </row>
    <row r="2129" spans="1:6">
      <c r="A2129" s="143">
        <v>4370000</v>
      </c>
      <c r="B2129" s="143">
        <v>4370000</v>
      </c>
      <c r="C2129" s="143">
        <v>4370000</v>
      </c>
      <c r="D2129" s="143">
        <v>4370000</v>
      </c>
      <c r="E2129" s="144">
        <v>40686</v>
      </c>
      <c r="F2129" s="145" t="s">
        <v>3395</v>
      </c>
    </row>
    <row r="2130" spans="1:6">
      <c r="A2130" s="143">
        <v>4200000</v>
      </c>
      <c r="B2130" s="143">
        <v>4200000</v>
      </c>
      <c r="C2130" s="143">
        <v>4200000</v>
      </c>
      <c r="D2130" s="143">
        <v>4200000</v>
      </c>
      <c r="E2130" s="144">
        <v>40682</v>
      </c>
      <c r="F2130" s="145" t="s">
        <v>3396</v>
      </c>
    </row>
    <row r="2131" spans="1:6">
      <c r="A2131" s="143">
        <v>4230000</v>
      </c>
      <c r="B2131" s="143">
        <v>4230000</v>
      </c>
      <c r="C2131" s="143">
        <v>4230000</v>
      </c>
      <c r="D2131" s="143">
        <v>4230000</v>
      </c>
      <c r="E2131" s="144">
        <v>40685</v>
      </c>
      <c r="F2131" s="145" t="s">
        <v>3397</v>
      </c>
    </row>
    <row r="2132" spans="1:6">
      <c r="A2132" s="143">
        <v>4215000</v>
      </c>
      <c r="B2132" s="143">
        <v>4215000</v>
      </c>
      <c r="C2132" s="143">
        <v>4215000</v>
      </c>
      <c r="D2132" s="143">
        <v>4215000</v>
      </c>
      <c r="E2132" s="144">
        <v>40681</v>
      </c>
      <c r="F2132" s="145" t="s">
        <v>3398</v>
      </c>
    </row>
    <row r="2133" spans="1:6">
      <c r="A2133" s="143">
        <v>4200000</v>
      </c>
      <c r="B2133" s="143">
        <v>4200000</v>
      </c>
      <c r="C2133" s="143">
        <v>4200000</v>
      </c>
      <c r="D2133" s="143">
        <v>4200000</v>
      </c>
      <c r="E2133" s="144">
        <v>40680</v>
      </c>
      <c r="F2133" s="145" t="s">
        <v>3399</v>
      </c>
    </row>
    <row r="2134" spans="1:6">
      <c r="A2134" s="143">
        <v>4220000</v>
      </c>
      <c r="B2134" s="143">
        <v>4220000</v>
      </c>
      <c r="C2134" s="143">
        <v>4220000</v>
      </c>
      <c r="D2134" s="143">
        <v>4220000</v>
      </c>
      <c r="E2134" s="144">
        <v>40679</v>
      </c>
      <c r="F2134" s="145" t="s">
        <v>3400</v>
      </c>
    </row>
    <row r="2135" spans="1:6">
      <c r="A2135" s="143">
        <v>4220000</v>
      </c>
      <c r="B2135" s="143">
        <v>4220000</v>
      </c>
      <c r="C2135" s="143">
        <v>4220000</v>
      </c>
      <c r="D2135" s="143">
        <v>4220000</v>
      </c>
      <c r="E2135" s="144">
        <v>40678</v>
      </c>
      <c r="F2135" s="145" t="s">
        <v>3401</v>
      </c>
    </row>
    <row r="2136" spans="1:6">
      <c r="A2136" s="143">
        <v>4250000</v>
      </c>
      <c r="B2136" s="143">
        <v>4250000</v>
      </c>
      <c r="C2136" s="143">
        <v>4250000</v>
      </c>
      <c r="D2136" s="143">
        <v>4250000</v>
      </c>
      <c r="E2136" s="144">
        <v>40677</v>
      </c>
      <c r="F2136" s="145" t="s">
        <v>3402</v>
      </c>
    </row>
    <row r="2137" spans="1:6">
      <c r="A2137" s="143">
        <v>4270000</v>
      </c>
      <c r="B2137" s="143">
        <v>4270000</v>
      </c>
      <c r="C2137" s="143">
        <v>4270000</v>
      </c>
      <c r="D2137" s="143">
        <v>4270000</v>
      </c>
      <c r="E2137" s="144">
        <v>40675</v>
      </c>
      <c r="F2137" s="145" t="s">
        <v>3403</v>
      </c>
    </row>
    <row r="2138" spans="1:6">
      <c r="A2138" s="143">
        <v>4250000</v>
      </c>
      <c r="B2138" s="143">
        <v>4250000</v>
      </c>
      <c r="C2138" s="143">
        <v>4250000</v>
      </c>
      <c r="D2138" s="143">
        <v>4250000</v>
      </c>
      <c r="E2138" s="144">
        <v>40674</v>
      </c>
      <c r="F2138" s="145" t="s">
        <v>3404</v>
      </c>
    </row>
    <row r="2139" spans="1:6">
      <c r="A2139" s="143">
        <v>4210000</v>
      </c>
      <c r="B2139" s="143">
        <v>4210000</v>
      </c>
      <c r="C2139" s="143">
        <v>4210000</v>
      </c>
      <c r="D2139" s="143">
        <v>4210000</v>
      </c>
      <c r="E2139" s="144">
        <v>40673</v>
      </c>
      <c r="F2139" s="145" t="s">
        <v>3405</v>
      </c>
    </row>
    <row r="2140" spans="1:6">
      <c r="A2140" s="143">
        <v>4200000</v>
      </c>
      <c r="B2140" s="143">
        <v>4200000</v>
      </c>
      <c r="C2140" s="143">
        <v>4200000</v>
      </c>
      <c r="D2140" s="143">
        <v>4200000</v>
      </c>
      <c r="E2140" s="144">
        <v>40672</v>
      </c>
      <c r="F2140" s="145" t="s">
        <v>3406</v>
      </c>
    </row>
    <row r="2141" spans="1:6">
      <c r="A2141" s="143">
        <v>4200000</v>
      </c>
      <c r="B2141" s="143">
        <v>4200000</v>
      </c>
      <c r="C2141" s="143">
        <v>4200000</v>
      </c>
      <c r="D2141" s="143">
        <v>4200000</v>
      </c>
      <c r="E2141" s="144">
        <v>40671</v>
      </c>
      <c r="F2141" s="145" t="s">
        <v>3407</v>
      </c>
    </row>
    <row r="2142" spans="1:6">
      <c r="A2142" s="143">
        <v>4220000</v>
      </c>
      <c r="B2142" s="143">
        <v>4220000</v>
      </c>
      <c r="C2142" s="143">
        <v>4220000</v>
      </c>
      <c r="D2142" s="143">
        <v>4220000</v>
      </c>
      <c r="E2142" s="144">
        <v>40668</v>
      </c>
      <c r="F2142" s="145" t="s">
        <v>3408</v>
      </c>
    </row>
    <row r="2143" spans="1:6">
      <c r="A2143" s="143">
        <v>4230000</v>
      </c>
      <c r="B2143" s="143">
        <v>4230000</v>
      </c>
      <c r="C2143" s="143">
        <v>4230000</v>
      </c>
      <c r="D2143" s="143">
        <v>4230000</v>
      </c>
      <c r="E2143" s="144">
        <v>40667</v>
      </c>
      <c r="F2143" s="145" t="s">
        <v>3409</v>
      </c>
    </row>
    <row r="2144" spans="1:6">
      <c r="A2144" s="143">
        <v>4230000</v>
      </c>
      <c r="B2144" s="143">
        <v>4230000</v>
      </c>
      <c r="C2144" s="143">
        <v>4230000</v>
      </c>
      <c r="D2144" s="143">
        <v>4230000</v>
      </c>
      <c r="E2144" s="144">
        <v>40666</v>
      </c>
      <c r="F2144" s="145" t="s">
        <v>3410</v>
      </c>
    </row>
    <row r="2145" spans="1:6">
      <c r="A2145" s="143">
        <v>4250000</v>
      </c>
      <c r="B2145" s="143">
        <v>4250000</v>
      </c>
      <c r="C2145" s="143">
        <v>4250000</v>
      </c>
      <c r="D2145" s="143">
        <v>4250000</v>
      </c>
      <c r="E2145" s="144">
        <v>40665</v>
      </c>
      <c r="F2145" s="145" t="s">
        <v>3411</v>
      </c>
    </row>
    <row r="2146" spans="1:6">
      <c r="A2146" s="143">
        <v>4250000</v>
      </c>
      <c r="B2146" s="143">
        <v>4250000</v>
      </c>
      <c r="C2146" s="143">
        <v>4250000</v>
      </c>
      <c r="D2146" s="143">
        <v>4250000</v>
      </c>
      <c r="E2146" s="144">
        <v>40664</v>
      </c>
      <c r="F2146" s="145" t="s">
        <v>3412</v>
      </c>
    </row>
    <row r="2147" spans="1:6">
      <c r="A2147" s="143">
        <v>4230000</v>
      </c>
      <c r="B2147" s="143">
        <v>4230000</v>
      </c>
      <c r="C2147" s="143">
        <v>4230000</v>
      </c>
      <c r="D2147" s="143">
        <v>4230000</v>
      </c>
      <c r="E2147" s="144">
        <v>40663</v>
      </c>
      <c r="F2147" s="145" t="s">
        <v>3413</v>
      </c>
    </row>
    <row r="2148" spans="1:6">
      <c r="A2148" s="143">
        <v>4160000</v>
      </c>
      <c r="B2148" s="143">
        <v>4160000</v>
      </c>
      <c r="C2148" s="143">
        <v>4160000</v>
      </c>
      <c r="D2148" s="143">
        <v>4160000</v>
      </c>
      <c r="E2148" s="144">
        <v>40661</v>
      </c>
      <c r="F2148" s="145" t="s">
        <v>3414</v>
      </c>
    </row>
    <row r="2149" spans="1:6">
      <c r="A2149" s="143">
        <v>4180000</v>
      </c>
      <c r="B2149" s="143">
        <v>4180000</v>
      </c>
      <c r="C2149" s="143">
        <v>4180000</v>
      </c>
      <c r="D2149" s="143">
        <v>4180000</v>
      </c>
      <c r="E2149" s="144">
        <v>40660</v>
      </c>
      <c r="F2149" s="145" t="s">
        <v>3415</v>
      </c>
    </row>
    <row r="2150" spans="1:6">
      <c r="A2150" s="143">
        <v>4250000</v>
      </c>
      <c r="B2150" s="143">
        <v>4250000</v>
      </c>
      <c r="C2150" s="143">
        <v>4250000</v>
      </c>
      <c r="D2150" s="143">
        <v>4250000</v>
      </c>
      <c r="E2150" s="144">
        <v>40659</v>
      </c>
      <c r="F2150" s="145" t="s">
        <v>3416</v>
      </c>
    </row>
    <row r="2151" spans="1:6">
      <c r="A2151" s="143">
        <v>4350000</v>
      </c>
      <c r="B2151" s="143">
        <v>4350000</v>
      </c>
      <c r="C2151" s="143">
        <v>4350000</v>
      </c>
      <c r="D2151" s="143">
        <v>4350000</v>
      </c>
      <c r="E2151" s="144">
        <v>40658</v>
      </c>
      <c r="F2151" s="145" t="s">
        <v>3417</v>
      </c>
    </row>
    <row r="2152" spans="1:6">
      <c r="A2152" s="143">
        <v>4280000</v>
      </c>
      <c r="B2152" s="143">
        <v>4280000</v>
      </c>
      <c r="C2152" s="143">
        <v>4280000</v>
      </c>
      <c r="D2152" s="143">
        <v>4280000</v>
      </c>
      <c r="E2152" s="144">
        <v>40657</v>
      </c>
      <c r="F2152" s="145" t="s">
        <v>3418</v>
      </c>
    </row>
    <row r="2153" spans="1:6">
      <c r="A2153" s="143">
        <v>4200000</v>
      </c>
      <c r="B2153" s="143">
        <v>4200000</v>
      </c>
      <c r="C2153" s="143">
        <v>4200000</v>
      </c>
      <c r="D2153" s="143">
        <v>4200000</v>
      </c>
      <c r="E2153" s="144">
        <v>40656</v>
      </c>
      <c r="F2153" s="145" t="s">
        <v>3419</v>
      </c>
    </row>
    <row r="2154" spans="1:6">
      <c r="A2154" s="143">
        <v>4300000</v>
      </c>
      <c r="B2154" s="143">
        <v>4300000</v>
      </c>
      <c r="C2154" s="143">
        <v>4300000</v>
      </c>
      <c r="D2154" s="143">
        <v>4300000</v>
      </c>
      <c r="E2154" s="144">
        <v>40654</v>
      </c>
      <c r="F2154" s="145" t="s">
        <v>3420</v>
      </c>
    </row>
    <row r="2155" spans="1:6">
      <c r="A2155" s="143">
        <v>4450000</v>
      </c>
      <c r="B2155" s="143">
        <v>4450000</v>
      </c>
      <c r="C2155" s="143">
        <v>4450000</v>
      </c>
      <c r="D2155" s="143">
        <v>4450000</v>
      </c>
      <c r="E2155" s="144">
        <v>40653</v>
      </c>
      <c r="F2155" s="145" t="s">
        <v>3421</v>
      </c>
    </row>
    <row r="2156" spans="1:6">
      <c r="A2156" s="143">
        <v>4370000</v>
      </c>
      <c r="B2156" s="143">
        <v>4370000</v>
      </c>
      <c r="C2156" s="143">
        <v>4370000</v>
      </c>
      <c r="D2156" s="143">
        <v>4370000</v>
      </c>
      <c r="E2156" s="144">
        <v>40652</v>
      </c>
      <c r="F2156" s="145" t="s">
        <v>3422</v>
      </c>
    </row>
    <row r="2157" spans="1:6">
      <c r="A2157" s="143">
        <v>4300000</v>
      </c>
      <c r="B2157" s="143">
        <v>4300000</v>
      </c>
      <c r="C2157" s="143">
        <v>4300000</v>
      </c>
      <c r="D2157" s="143">
        <v>4300000</v>
      </c>
      <c r="E2157" s="144">
        <v>40651</v>
      </c>
      <c r="F2157" s="145" t="s">
        <v>3423</v>
      </c>
    </row>
    <row r="2158" spans="1:6">
      <c r="A2158" s="143">
        <v>4300000</v>
      </c>
      <c r="B2158" s="143">
        <v>4300000</v>
      </c>
      <c r="C2158" s="143">
        <v>4300000</v>
      </c>
      <c r="D2158" s="143">
        <v>4300000</v>
      </c>
      <c r="E2158" s="144">
        <v>40650</v>
      </c>
      <c r="F2158" s="145" t="s">
        <v>3424</v>
      </c>
    </row>
    <row r="2159" spans="1:6">
      <c r="A2159" s="143">
        <v>4200000</v>
      </c>
      <c r="B2159" s="143">
        <v>4200000</v>
      </c>
      <c r="C2159" s="143">
        <v>4200000</v>
      </c>
      <c r="D2159" s="143">
        <v>4200000</v>
      </c>
      <c r="E2159" s="144">
        <v>40649</v>
      </c>
      <c r="F2159" s="145" t="s">
        <v>3425</v>
      </c>
    </row>
    <row r="2160" spans="1:6">
      <c r="A2160" s="143">
        <v>4190000</v>
      </c>
      <c r="B2160" s="143">
        <v>4190000</v>
      </c>
      <c r="C2160" s="143">
        <v>4190000</v>
      </c>
      <c r="D2160" s="143">
        <v>4190000</v>
      </c>
      <c r="E2160" s="144">
        <v>40647</v>
      </c>
      <c r="F2160" s="145" t="s">
        <v>3426</v>
      </c>
    </row>
    <row r="2161" spans="1:6">
      <c r="A2161" s="143">
        <v>4140000</v>
      </c>
      <c r="B2161" s="143">
        <v>4140000</v>
      </c>
      <c r="C2161" s="143">
        <v>4140000</v>
      </c>
      <c r="D2161" s="143">
        <v>4140000</v>
      </c>
      <c r="E2161" s="144">
        <v>40646</v>
      </c>
      <c r="F2161" s="145" t="s">
        <v>3427</v>
      </c>
    </row>
    <row r="2162" spans="1:6">
      <c r="A2162" s="143">
        <v>4140000</v>
      </c>
      <c r="B2162" s="143">
        <v>4140000</v>
      </c>
      <c r="C2162" s="143">
        <v>4140000</v>
      </c>
      <c r="D2162" s="143">
        <v>4140000</v>
      </c>
      <c r="E2162" s="144">
        <v>40645</v>
      </c>
      <c r="F2162" s="145" t="s">
        <v>3428</v>
      </c>
    </row>
    <row r="2163" spans="1:6">
      <c r="A2163" s="143">
        <v>4060000</v>
      </c>
      <c r="B2163" s="143">
        <v>4060000</v>
      </c>
      <c r="C2163" s="143">
        <v>4060000</v>
      </c>
      <c r="D2163" s="143">
        <v>4060000</v>
      </c>
      <c r="E2163" s="144">
        <v>40644</v>
      </c>
      <c r="F2163" s="145" t="s">
        <v>3429</v>
      </c>
    </row>
    <row r="2164" spans="1:6">
      <c r="A2164" s="143">
        <v>4040000</v>
      </c>
      <c r="B2164" s="143">
        <v>4040000</v>
      </c>
      <c r="C2164" s="143">
        <v>4040000</v>
      </c>
      <c r="D2164" s="143">
        <v>4040000</v>
      </c>
      <c r="E2164" s="144">
        <v>40643</v>
      </c>
      <c r="F2164" s="145" t="s">
        <v>3430</v>
      </c>
    </row>
    <row r="2165" spans="1:6">
      <c r="A2165" s="143">
        <v>4020000</v>
      </c>
      <c r="B2165" s="143">
        <v>4020000</v>
      </c>
      <c r="C2165" s="143">
        <v>4020000</v>
      </c>
      <c r="D2165" s="143">
        <v>4020000</v>
      </c>
      <c r="E2165" s="144">
        <v>40642</v>
      </c>
      <c r="F2165" s="145" t="s">
        <v>3431</v>
      </c>
    </row>
    <row r="2166" spans="1:6">
      <c r="A2166" s="143">
        <v>3930000</v>
      </c>
      <c r="B2166" s="143">
        <v>3930000</v>
      </c>
      <c r="C2166" s="143">
        <v>3930000</v>
      </c>
      <c r="D2166" s="143">
        <v>3930000</v>
      </c>
      <c r="E2166" s="144">
        <v>40638</v>
      </c>
      <c r="F2166" s="145" t="s">
        <v>3432</v>
      </c>
    </row>
    <row r="2167" spans="1:6">
      <c r="A2167" s="143">
        <v>3930000</v>
      </c>
      <c r="B2167" s="143">
        <v>3930000</v>
      </c>
      <c r="C2167" s="143">
        <v>3930000</v>
      </c>
      <c r="D2167" s="143">
        <v>3930000</v>
      </c>
      <c r="E2167" s="144">
        <v>40636</v>
      </c>
      <c r="F2167" s="145" t="s">
        <v>3433</v>
      </c>
    </row>
    <row r="2168" spans="1:6">
      <c r="A2168" s="143">
        <v>3850000</v>
      </c>
      <c r="B2168" s="143">
        <v>3850000</v>
      </c>
      <c r="C2168" s="143">
        <v>3850000</v>
      </c>
      <c r="D2168" s="143">
        <v>3850000</v>
      </c>
      <c r="E2168" s="144">
        <v>40619</v>
      </c>
      <c r="F2168" s="145" t="s">
        <v>3434</v>
      </c>
    </row>
    <row r="2169" spans="1:6">
      <c r="A2169" s="143">
        <v>3860000</v>
      </c>
      <c r="B2169" s="143">
        <v>3860000</v>
      </c>
      <c r="C2169" s="143">
        <v>3860000</v>
      </c>
      <c r="D2169" s="143">
        <v>3860000</v>
      </c>
      <c r="E2169" s="144">
        <v>40618</v>
      </c>
      <c r="F2169" s="145" t="s">
        <v>3435</v>
      </c>
    </row>
    <row r="2170" spans="1:6">
      <c r="A2170" s="143">
        <v>3880000</v>
      </c>
      <c r="B2170" s="143">
        <v>3880000</v>
      </c>
      <c r="C2170" s="143">
        <v>3880000</v>
      </c>
      <c r="D2170" s="143">
        <v>3880000</v>
      </c>
      <c r="E2170" s="144">
        <v>40617</v>
      </c>
      <c r="F2170" s="145" t="s">
        <v>3436</v>
      </c>
    </row>
    <row r="2171" spans="1:6">
      <c r="A2171" s="143">
        <v>3830000</v>
      </c>
      <c r="B2171" s="143">
        <v>3830000</v>
      </c>
      <c r="C2171" s="143">
        <v>3830000</v>
      </c>
      <c r="D2171" s="143">
        <v>3830000</v>
      </c>
      <c r="E2171" s="144">
        <v>40616</v>
      </c>
      <c r="F2171" s="145" t="s">
        <v>3437</v>
      </c>
    </row>
    <row r="2172" spans="1:6">
      <c r="A2172" s="143">
        <v>3840000</v>
      </c>
      <c r="B2172" s="143">
        <v>3840000</v>
      </c>
      <c r="C2172" s="143">
        <v>3840000</v>
      </c>
      <c r="D2172" s="143">
        <v>3840000</v>
      </c>
      <c r="E2172" s="144">
        <v>40615</v>
      </c>
      <c r="F2172" s="145" t="s">
        <v>3438</v>
      </c>
    </row>
    <row r="2173" spans="1:6">
      <c r="A2173" s="143">
        <v>3880000</v>
      </c>
      <c r="B2173" s="143">
        <v>3880000</v>
      </c>
      <c r="C2173" s="143">
        <v>3880000</v>
      </c>
      <c r="D2173" s="143">
        <v>3880000</v>
      </c>
      <c r="E2173" s="144">
        <v>40614</v>
      </c>
      <c r="F2173" s="145" t="s">
        <v>3439</v>
      </c>
    </row>
    <row r="2174" spans="1:6">
      <c r="A2174" s="143">
        <v>3870000</v>
      </c>
      <c r="B2174" s="143">
        <v>3870000</v>
      </c>
      <c r="C2174" s="143">
        <v>3870000</v>
      </c>
      <c r="D2174" s="143">
        <v>3870000</v>
      </c>
      <c r="E2174" s="144">
        <v>40612</v>
      </c>
      <c r="F2174" s="145" t="s">
        <v>3440</v>
      </c>
    </row>
    <row r="2175" spans="1:6">
      <c r="A2175" s="143">
        <v>3850000</v>
      </c>
      <c r="B2175" s="143">
        <v>3850000</v>
      </c>
      <c r="C2175" s="143">
        <v>3850000</v>
      </c>
      <c r="D2175" s="143">
        <v>3850000</v>
      </c>
      <c r="E2175" s="144">
        <v>40611</v>
      </c>
      <c r="F2175" s="145" t="s">
        <v>3441</v>
      </c>
    </row>
    <row r="2176" spans="1:6">
      <c r="A2176" s="143">
        <v>3850000</v>
      </c>
      <c r="B2176" s="143">
        <v>3850000</v>
      </c>
      <c r="C2176" s="143">
        <v>3850000</v>
      </c>
      <c r="D2176" s="143">
        <v>3850000</v>
      </c>
      <c r="E2176" s="144">
        <v>40610</v>
      </c>
      <c r="F2176" s="145" t="s">
        <v>3442</v>
      </c>
    </row>
    <row r="2177" spans="1:6">
      <c r="A2177" s="143">
        <v>3850000</v>
      </c>
      <c r="B2177" s="143">
        <v>3850000</v>
      </c>
      <c r="C2177" s="143">
        <v>3850000</v>
      </c>
      <c r="D2177" s="143">
        <v>3850000</v>
      </c>
      <c r="E2177" s="144">
        <v>40609</v>
      </c>
      <c r="F2177" s="145" t="s">
        <v>3443</v>
      </c>
    </row>
    <row r="2178" spans="1:6">
      <c r="A2178" s="143">
        <v>3900000</v>
      </c>
      <c r="B2178" s="143">
        <v>3900000</v>
      </c>
      <c r="C2178" s="143">
        <v>3900000</v>
      </c>
      <c r="D2178" s="143">
        <v>3900000</v>
      </c>
      <c r="E2178" s="144">
        <v>40608</v>
      </c>
      <c r="F2178" s="145" t="s">
        <v>3444</v>
      </c>
    </row>
    <row r="2179" spans="1:6">
      <c r="A2179" s="143">
        <v>3950000</v>
      </c>
      <c r="B2179" s="143">
        <v>3950000</v>
      </c>
      <c r="C2179" s="143">
        <v>3950000</v>
      </c>
      <c r="D2179" s="143">
        <v>3950000</v>
      </c>
      <c r="E2179" s="144">
        <v>40607</v>
      </c>
      <c r="F2179" s="145" t="s">
        <v>3445</v>
      </c>
    </row>
    <row r="2180" spans="1:6">
      <c r="A2180" s="143">
        <v>3950000</v>
      </c>
      <c r="B2180" s="143">
        <v>3950000</v>
      </c>
      <c r="C2180" s="143">
        <v>3950000</v>
      </c>
      <c r="D2180" s="143">
        <v>3950000</v>
      </c>
      <c r="E2180" s="144">
        <v>40605</v>
      </c>
      <c r="F2180" s="145" t="s">
        <v>3446</v>
      </c>
    </row>
    <row r="2181" spans="1:6">
      <c r="A2181" s="143">
        <v>3970000</v>
      </c>
      <c r="B2181" s="143">
        <v>3970000</v>
      </c>
      <c r="C2181" s="143">
        <v>3970000</v>
      </c>
      <c r="D2181" s="143">
        <v>3970000</v>
      </c>
      <c r="E2181" s="144">
        <v>40603</v>
      </c>
      <c r="F2181" s="145" t="s">
        <v>3447</v>
      </c>
    </row>
    <row r="2182" spans="1:6">
      <c r="A2182" s="143">
        <v>3840000</v>
      </c>
      <c r="B2182" s="143">
        <v>3840000</v>
      </c>
      <c r="C2182" s="143">
        <v>3840000</v>
      </c>
      <c r="D2182" s="143">
        <v>3840000</v>
      </c>
      <c r="E2182" s="144">
        <v>40602</v>
      </c>
      <c r="F2182" s="145" t="s">
        <v>3448</v>
      </c>
    </row>
    <row r="2183" spans="1:6">
      <c r="A2183" s="143">
        <v>3800000</v>
      </c>
      <c r="B2183" s="143">
        <v>3800000</v>
      </c>
      <c r="C2183" s="143">
        <v>3800000</v>
      </c>
      <c r="D2183" s="143">
        <v>3800000</v>
      </c>
      <c r="E2183" s="144">
        <v>40601</v>
      </c>
      <c r="F2183" s="145" t="s">
        <v>3449</v>
      </c>
    </row>
    <row r="2184" spans="1:6">
      <c r="A2184" s="143">
        <v>3770000</v>
      </c>
      <c r="B2184" s="143">
        <v>3770000</v>
      </c>
      <c r="C2184" s="143">
        <v>3770000</v>
      </c>
      <c r="D2184" s="143">
        <v>3770000</v>
      </c>
      <c r="E2184" s="144">
        <v>40600</v>
      </c>
      <c r="F2184" s="145" t="s">
        <v>3450</v>
      </c>
    </row>
    <row r="2185" spans="1:6">
      <c r="A2185" s="143">
        <v>3700000</v>
      </c>
      <c r="B2185" s="143">
        <v>3700000</v>
      </c>
      <c r="C2185" s="143">
        <v>3700000</v>
      </c>
      <c r="D2185" s="143">
        <v>3700000</v>
      </c>
      <c r="E2185" s="144">
        <v>40598</v>
      </c>
      <c r="F2185" s="145" t="s">
        <v>3451</v>
      </c>
    </row>
    <row r="2186" spans="1:6">
      <c r="A2186" s="143">
        <v>3665000</v>
      </c>
      <c r="B2186" s="143">
        <v>3665000</v>
      </c>
      <c r="C2186" s="143">
        <v>3665000</v>
      </c>
      <c r="D2186" s="143">
        <v>3665000</v>
      </c>
      <c r="E2186" s="144">
        <v>40597</v>
      </c>
      <c r="F2186" s="145" t="s">
        <v>3452</v>
      </c>
    </row>
    <row r="2187" spans="1:6">
      <c r="A2187" s="143">
        <v>3620000</v>
      </c>
      <c r="B2187" s="143">
        <v>3620000</v>
      </c>
      <c r="C2187" s="143">
        <v>3620000</v>
      </c>
      <c r="D2187" s="143">
        <v>3620000</v>
      </c>
      <c r="E2187" s="144">
        <v>40596</v>
      </c>
      <c r="F2187" s="145" t="s">
        <v>3453</v>
      </c>
    </row>
    <row r="2188" spans="1:6">
      <c r="A2188" s="143">
        <v>3630000</v>
      </c>
      <c r="B2188" s="143">
        <v>3630000</v>
      </c>
      <c r="C2188" s="143">
        <v>3630000</v>
      </c>
      <c r="D2188" s="143">
        <v>3630000</v>
      </c>
      <c r="E2188" s="144">
        <v>40594</v>
      </c>
      <c r="F2188" s="145" t="s">
        <v>3454</v>
      </c>
    </row>
    <row r="2189" spans="1:6">
      <c r="A2189" s="143">
        <v>3610000</v>
      </c>
      <c r="B2189" s="143">
        <v>3610000</v>
      </c>
      <c r="C2189" s="143">
        <v>3610000</v>
      </c>
      <c r="D2189" s="143">
        <v>3610000</v>
      </c>
      <c r="E2189" s="144">
        <v>40593</v>
      </c>
      <c r="F2189" s="145" t="s">
        <v>3455</v>
      </c>
    </row>
    <row r="2190" spans="1:6">
      <c r="A2190" s="143">
        <v>3595000</v>
      </c>
      <c r="B2190" s="143">
        <v>3595000</v>
      </c>
      <c r="C2190" s="143">
        <v>3595000</v>
      </c>
      <c r="D2190" s="143">
        <v>3595000</v>
      </c>
      <c r="E2190" s="144">
        <v>40591</v>
      </c>
      <c r="F2190" s="145" t="s">
        <v>3456</v>
      </c>
    </row>
    <row r="2191" spans="1:6">
      <c r="A2191" s="143">
        <v>3570000</v>
      </c>
      <c r="B2191" s="143">
        <v>3570000</v>
      </c>
      <c r="C2191" s="143">
        <v>3570000</v>
      </c>
      <c r="D2191" s="143">
        <v>3570000</v>
      </c>
      <c r="E2191" s="144">
        <v>40590</v>
      </c>
      <c r="F2191" s="145" t="s">
        <v>3457</v>
      </c>
    </row>
    <row r="2192" spans="1:6">
      <c r="A2192" s="143">
        <v>3570000</v>
      </c>
      <c r="B2192" s="143">
        <v>3570000</v>
      </c>
      <c r="C2192" s="143">
        <v>3570000</v>
      </c>
      <c r="D2192" s="143">
        <v>3570000</v>
      </c>
      <c r="E2192" s="144">
        <v>40589</v>
      </c>
      <c r="F2192" s="145" t="s">
        <v>3458</v>
      </c>
    </row>
    <row r="2193" spans="1:6">
      <c r="A2193" s="143">
        <v>3570000</v>
      </c>
      <c r="B2193" s="143">
        <v>3570000</v>
      </c>
      <c r="C2193" s="143">
        <v>3570000</v>
      </c>
      <c r="D2193" s="143">
        <v>3570000</v>
      </c>
      <c r="E2193" s="144">
        <v>40588</v>
      </c>
      <c r="F2193" s="145" t="s">
        <v>3459</v>
      </c>
    </row>
    <row r="2194" spans="1:6">
      <c r="A2194" s="143">
        <v>3580000</v>
      </c>
      <c r="B2194" s="143">
        <v>3580000</v>
      </c>
      <c r="C2194" s="143">
        <v>3580000</v>
      </c>
      <c r="D2194" s="143">
        <v>3580000</v>
      </c>
      <c r="E2194" s="144">
        <v>40587</v>
      </c>
      <c r="F2194" s="145" t="s">
        <v>3460</v>
      </c>
    </row>
    <row r="2195" spans="1:6">
      <c r="A2195" s="143">
        <v>3580000</v>
      </c>
      <c r="B2195" s="143">
        <v>3580000</v>
      </c>
      <c r="C2195" s="143">
        <v>3580000</v>
      </c>
      <c r="D2195" s="143">
        <v>3580000</v>
      </c>
      <c r="E2195" s="144">
        <v>40586</v>
      </c>
      <c r="F2195" s="145" t="s">
        <v>3461</v>
      </c>
    </row>
    <row r="2196" spans="1:6">
      <c r="A2196" s="143">
        <v>3580000</v>
      </c>
      <c r="B2196" s="143">
        <v>3580000</v>
      </c>
      <c r="C2196" s="143">
        <v>3580000</v>
      </c>
      <c r="D2196" s="143">
        <v>3580000</v>
      </c>
      <c r="E2196" s="144">
        <v>40584</v>
      </c>
      <c r="F2196" s="145" t="s">
        <v>3462</v>
      </c>
    </row>
    <row r="2197" spans="1:6">
      <c r="A2197" s="143">
        <v>3570000</v>
      </c>
      <c r="B2197" s="143">
        <v>3570000</v>
      </c>
      <c r="C2197" s="143">
        <v>3570000</v>
      </c>
      <c r="D2197" s="143">
        <v>3570000</v>
      </c>
      <c r="E2197" s="144">
        <v>40583</v>
      </c>
      <c r="F2197" s="145" t="s">
        <v>3463</v>
      </c>
    </row>
    <row r="2198" spans="1:6">
      <c r="A2198" s="143">
        <v>3580000</v>
      </c>
      <c r="B2198" s="143">
        <v>3580000</v>
      </c>
      <c r="C2198" s="143">
        <v>3580000</v>
      </c>
      <c r="D2198" s="143">
        <v>3580000</v>
      </c>
      <c r="E2198" s="144">
        <v>40582</v>
      </c>
      <c r="F2198" s="145" t="s">
        <v>3464</v>
      </c>
    </row>
    <row r="2199" spans="1:6">
      <c r="A2199" s="143">
        <v>3580000</v>
      </c>
      <c r="B2199" s="143">
        <v>3580000</v>
      </c>
      <c r="C2199" s="143">
        <v>3580000</v>
      </c>
      <c r="D2199" s="143">
        <v>3580000</v>
      </c>
      <c r="E2199" s="144">
        <v>40581</v>
      </c>
      <c r="F2199" s="145" t="s">
        <v>3465</v>
      </c>
    </row>
    <row r="2200" spans="1:6">
      <c r="A2200" s="143">
        <v>3600000</v>
      </c>
      <c r="B2200" s="143">
        <v>3600000</v>
      </c>
      <c r="C2200" s="143">
        <v>3600000</v>
      </c>
      <c r="D2200" s="143">
        <v>3600000</v>
      </c>
      <c r="E2200" s="144">
        <v>40580</v>
      </c>
      <c r="F2200" s="145" t="s">
        <v>3466</v>
      </c>
    </row>
    <row r="2201" spans="1:6">
      <c r="A2201" s="143">
        <v>3570000</v>
      </c>
      <c r="B2201" s="143">
        <v>3570000</v>
      </c>
      <c r="C2201" s="143">
        <v>3570000</v>
      </c>
      <c r="D2201" s="143">
        <v>3570000</v>
      </c>
      <c r="E2201" s="144">
        <v>40579</v>
      </c>
      <c r="F2201" s="145" t="s">
        <v>3467</v>
      </c>
    </row>
    <row r="2202" spans="1:6">
      <c r="A2202" s="143">
        <v>3560000</v>
      </c>
      <c r="B2202" s="143">
        <v>3560000</v>
      </c>
      <c r="C2202" s="143">
        <v>3560000</v>
      </c>
      <c r="D2202" s="143">
        <v>3560000</v>
      </c>
      <c r="E2202" s="144">
        <v>40575</v>
      </c>
      <c r="F2202" s="145" t="s">
        <v>3468</v>
      </c>
    </row>
    <row r="2203" spans="1:6">
      <c r="A2203" s="143">
        <v>3560000</v>
      </c>
      <c r="B2203" s="143">
        <v>3560000</v>
      </c>
      <c r="C2203" s="143">
        <v>3560000</v>
      </c>
      <c r="D2203" s="143">
        <v>3560000</v>
      </c>
      <c r="E2203" s="144">
        <v>40574</v>
      </c>
      <c r="F2203" s="145" t="s">
        <v>3469</v>
      </c>
    </row>
    <row r="2204" spans="1:6">
      <c r="A2204" s="143">
        <v>3560000</v>
      </c>
      <c r="B2204" s="143">
        <v>3560000</v>
      </c>
      <c r="C2204" s="143">
        <v>3560000</v>
      </c>
      <c r="D2204" s="143">
        <v>3560000</v>
      </c>
      <c r="E2204" s="144">
        <v>40573</v>
      </c>
      <c r="F2204" s="145" t="s">
        <v>3470</v>
      </c>
    </row>
    <row r="2205" spans="1:6">
      <c r="A2205" s="143">
        <v>3570000</v>
      </c>
      <c r="B2205" s="143">
        <v>3570000</v>
      </c>
      <c r="C2205" s="143">
        <v>3570000</v>
      </c>
      <c r="D2205" s="143">
        <v>3570000</v>
      </c>
      <c r="E2205" s="144">
        <v>40572</v>
      </c>
      <c r="F2205" s="145" t="s">
        <v>3471</v>
      </c>
    </row>
    <row r="2206" spans="1:6">
      <c r="A2206" s="143">
        <v>3540000</v>
      </c>
      <c r="B2206" s="143">
        <v>3540000</v>
      </c>
      <c r="C2206" s="143">
        <v>3540000</v>
      </c>
      <c r="D2206" s="143">
        <v>3540000</v>
      </c>
      <c r="E2206" s="144">
        <v>40570</v>
      </c>
      <c r="F2206" s="145" t="s">
        <v>3472</v>
      </c>
    </row>
    <row r="2207" spans="1:6">
      <c r="A2207" s="143">
        <v>3560000</v>
      </c>
      <c r="B2207" s="143">
        <v>3560000</v>
      </c>
      <c r="C2207" s="143">
        <v>3560000</v>
      </c>
      <c r="D2207" s="143">
        <v>3560000</v>
      </c>
      <c r="E2207" s="144">
        <v>40569</v>
      </c>
      <c r="F2207" s="145" t="s">
        <v>3473</v>
      </c>
    </row>
    <row r="2208" spans="1:6">
      <c r="A2208" s="143">
        <v>3550000</v>
      </c>
      <c r="B2208" s="143">
        <v>3550000</v>
      </c>
      <c r="C2208" s="143">
        <v>3550000</v>
      </c>
      <c r="D2208" s="143">
        <v>3550000</v>
      </c>
      <c r="E2208" s="144">
        <v>40567</v>
      </c>
      <c r="F2208" s="145" t="s">
        <v>3474</v>
      </c>
    </row>
    <row r="2209" spans="1:6">
      <c r="A2209" s="143">
        <v>3570000</v>
      </c>
      <c r="B2209" s="143">
        <v>3570000</v>
      </c>
      <c r="C2209" s="143">
        <v>3570000</v>
      </c>
      <c r="D2209" s="143">
        <v>3570000</v>
      </c>
      <c r="E2209" s="144">
        <v>40566</v>
      </c>
      <c r="F2209" s="145" t="s">
        <v>3475</v>
      </c>
    </row>
    <row r="2210" spans="1:6">
      <c r="A2210" s="143">
        <v>3600000</v>
      </c>
      <c r="B2210" s="143">
        <v>3600000</v>
      </c>
      <c r="C2210" s="143">
        <v>3600000</v>
      </c>
      <c r="D2210" s="143">
        <v>3600000</v>
      </c>
      <c r="E2210" s="144">
        <v>40565</v>
      </c>
      <c r="F2210" s="145" t="s">
        <v>3476</v>
      </c>
    </row>
    <row r="2211" spans="1:6">
      <c r="A2211" s="143">
        <v>3610000</v>
      </c>
      <c r="B2211" s="143">
        <v>3610000</v>
      </c>
      <c r="C2211" s="143">
        <v>3610000</v>
      </c>
      <c r="D2211" s="143">
        <v>3610000</v>
      </c>
      <c r="E2211" s="144">
        <v>40563</v>
      </c>
      <c r="F2211" s="145" t="s">
        <v>3477</v>
      </c>
    </row>
    <row r="2212" spans="1:6">
      <c r="A2212" s="143">
        <v>3620000</v>
      </c>
      <c r="B2212" s="143">
        <v>3620000</v>
      </c>
      <c r="C2212" s="143">
        <v>3620000</v>
      </c>
      <c r="D2212" s="143">
        <v>3620000</v>
      </c>
      <c r="E2212" s="144">
        <v>40562</v>
      </c>
      <c r="F2212" s="145" t="s">
        <v>3478</v>
      </c>
    </row>
    <row r="2213" spans="1:6">
      <c r="A2213" s="143">
        <v>3600000</v>
      </c>
      <c r="B2213" s="143">
        <v>3600000</v>
      </c>
      <c r="C2213" s="143">
        <v>3600000</v>
      </c>
      <c r="D2213" s="143">
        <v>3600000</v>
      </c>
      <c r="E2213" s="144">
        <v>40561</v>
      </c>
      <c r="F2213" s="145" t="s">
        <v>3479</v>
      </c>
    </row>
    <row r="2214" spans="1:6">
      <c r="A2214" s="143">
        <v>3610000</v>
      </c>
      <c r="B2214" s="143">
        <v>3610000</v>
      </c>
      <c r="C2214" s="143">
        <v>3610000</v>
      </c>
      <c r="D2214" s="143">
        <v>3610000</v>
      </c>
      <c r="E2214" s="144">
        <v>40560</v>
      </c>
      <c r="F2214" s="145" t="s">
        <v>3480</v>
      </c>
    </row>
    <row r="2215" spans="1:6">
      <c r="A2215" s="143">
        <v>3600000</v>
      </c>
      <c r="B2215" s="143">
        <v>3600000</v>
      </c>
      <c r="C2215" s="143">
        <v>3600000</v>
      </c>
      <c r="D2215" s="143">
        <v>3600000</v>
      </c>
      <c r="E2215" s="144">
        <v>40559</v>
      </c>
      <c r="F2215" s="145" t="s">
        <v>3481</v>
      </c>
    </row>
    <row r="2216" spans="1:6">
      <c r="A2216" s="143">
        <v>3650000</v>
      </c>
      <c r="B2216" s="143">
        <v>3650000</v>
      </c>
      <c r="C2216" s="143">
        <v>3650000</v>
      </c>
      <c r="D2216" s="143">
        <v>3650000</v>
      </c>
      <c r="E2216" s="144">
        <v>40558</v>
      </c>
      <c r="F2216" s="145" t="s">
        <v>3482</v>
      </c>
    </row>
    <row r="2217" spans="1:6">
      <c r="A2217" s="143">
        <v>3670000</v>
      </c>
      <c r="B2217" s="143">
        <v>3670000</v>
      </c>
      <c r="C2217" s="143">
        <v>3670000</v>
      </c>
      <c r="D2217" s="143">
        <v>3670000</v>
      </c>
      <c r="E2217" s="144">
        <v>40556</v>
      </c>
      <c r="F2217" s="145" t="s">
        <v>3483</v>
      </c>
    </row>
    <row r="2218" spans="1:6">
      <c r="A2218" s="143">
        <v>3625000</v>
      </c>
      <c r="B2218" s="143">
        <v>3625000</v>
      </c>
      <c r="C2218" s="143">
        <v>3625000</v>
      </c>
      <c r="D2218" s="143">
        <v>3625000</v>
      </c>
      <c r="E2218" s="144">
        <v>40555</v>
      </c>
      <c r="F2218" s="145" t="s">
        <v>3484</v>
      </c>
    </row>
    <row r="2219" spans="1:6">
      <c r="A2219" s="143">
        <v>3610000</v>
      </c>
      <c r="B2219" s="143">
        <v>3610000</v>
      </c>
      <c r="C2219" s="143">
        <v>3610000</v>
      </c>
      <c r="D2219" s="143">
        <v>3610000</v>
      </c>
      <c r="E2219" s="144">
        <v>40554</v>
      </c>
      <c r="F2219" s="145" t="s">
        <v>3485</v>
      </c>
    </row>
    <row r="2220" spans="1:6">
      <c r="A2220" s="143">
        <v>3590000</v>
      </c>
      <c r="B2220" s="143">
        <v>3590000</v>
      </c>
      <c r="C2220" s="143">
        <v>3590000</v>
      </c>
      <c r="D2220" s="143">
        <v>3590000</v>
      </c>
      <c r="E2220" s="144">
        <v>40553</v>
      </c>
      <c r="F2220" s="145" t="s">
        <v>3486</v>
      </c>
    </row>
    <row r="2221" spans="1:6">
      <c r="A2221" s="143">
        <v>3580000</v>
      </c>
      <c r="B2221" s="143">
        <v>3580000</v>
      </c>
      <c r="C2221" s="143">
        <v>3580000</v>
      </c>
      <c r="D2221" s="143">
        <v>3580000</v>
      </c>
      <c r="E2221" s="144">
        <v>40552</v>
      </c>
      <c r="F2221" s="145" t="s">
        <v>3487</v>
      </c>
    </row>
    <row r="2222" spans="1:6">
      <c r="A2222" s="143">
        <v>3600000</v>
      </c>
      <c r="B2222" s="143">
        <v>3600000</v>
      </c>
      <c r="C2222" s="143">
        <v>3600000</v>
      </c>
      <c r="D2222" s="143">
        <v>3600000</v>
      </c>
      <c r="E2222" s="144">
        <v>40551</v>
      </c>
      <c r="F2222" s="145" t="s">
        <v>3488</v>
      </c>
    </row>
    <row r="2223" spans="1:6">
      <c r="A2223" s="143">
        <v>3600000</v>
      </c>
      <c r="B2223" s="143">
        <v>3600000</v>
      </c>
      <c r="C2223" s="143">
        <v>3600000</v>
      </c>
      <c r="D2223" s="143">
        <v>3600000</v>
      </c>
      <c r="E2223" s="144">
        <v>40549</v>
      </c>
      <c r="F2223" s="145" t="s">
        <v>3489</v>
      </c>
    </row>
    <row r="2224" spans="1:6">
      <c r="A2224" s="143">
        <v>3640000</v>
      </c>
      <c r="B2224" s="143">
        <v>3640000</v>
      </c>
      <c r="C2224" s="143">
        <v>3640000</v>
      </c>
      <c r="D2224" s="143">
        <v>3640000</v>
      </c>
      <c r="E2224" s="144">
        <v>40548</v>
      </c>
      <c r="F2224" s="145" t="s">
        <v>3490</v>
      </c>
    </row>
    <row r="2225" spans="1:6">
      <c r="A2225" s="143">
        <v>3620000</v>
      </c>
      <c r="B2225" s="143">
        <v>3620000</v>
      </c>
      <c r="C2225" s="143">
        <v>3620000</v>
      </c>
      <c r="D2225" s="143">
        <v>3620000</v>
      </c>
      <c r="E2225" s="144">
        <v>40547</v>
      </c>
      <c r="F2225" s="145" t="s">
        <v>3491</v>
      </c>
    </row>
    <row r="2226" spans="1:6">
      <c r="A2226" s="143">
        <v>3640000</v>
      </c>
      <c r="B2226" s="143">
        <v>3640000</v>
      </c>
      <c r="C2226" s="143">
        <v>3640000</v>
      </c>
      <c r="D2226" s="143">
        <v>3640000</v>
      </c>
      <c r="E2226" s="144">
        <v>40546</v>
      </c>
      <c r="F2226" s="145" t="s">
        <v>3492</v>
      </c>
    </row>
    <row r="2227" spans="1:6">
      <c r="A2227" s="143">
        <v>3660000</v>
      </c>
      <c r="B2227" s="143">
        <v>3660000</v>
      </c>
      <c r="C2227" s="143">
        <v>3660000</v>
      </c>
      <c r="D2227" s="143">
        <v>3660000</v>
      </c>
      <c r="E2227" s="144">
        <v>40545</v>
      </c>
      <c r="F2227" s="145" t="s">
        <v>3493</v>
      </c>
    </row>
    <row r="2228" spans="1:6">
      <c r="A2228" s="143">
        <v>3650000</v>
      </c>
      <c r="B2228" s="143">
        <v>3650000</v>
      </c>
      <c r="C2228" s="143">
        <v>3650000</v>
      </c>
      <c r="D2228" s="143">
        <v>3650000</v>
      </c>
      <c r="E2228" s="144">
        <v>40544</v>
      </c>
      <c r="F2228" s="145" t="s">
        <v>3494</v>
      </c>
    </row>
    <row r="2229" spans="1:6">
      <c r="A2229" s="143">
        <v>3600000</v>
      </c>
      <c r="B2229" s="143">
        <v>3600000</v>
      </c>
      <c r="C2229" s="143">
        <v>3600000</v>
      </c>
      <c r="D2229" s="143">
        <v>3600000</v>
      </c>
      <c r="E2229" s="144">
        <v>40542</v>
      </c>
      <c r="F2229" s="145" t="s">
        <v>3495</v>
      </c>
    </row>
    <row r="2230" spans="1:6">
      <c r="A2230" s="143">
        <v>3550000</v>
      </c>
      <c r="B2230" s="143">
        <v>3550000</v>
      </c>
      <c r="C2230" s="143">
        <v>3550000</v>
      </c>
      <c r="D2230" s="143">
        <v>3550000</v>
      </c>
      <c r="E2230" s="144">
        <v>40541</v>
      </c>
      <c r="F2230" s="145" t="s">
        <v>3496</v>
      </c>
    </row>
    <row r="2231" spans="1:6">
      <c r="A2231" s="143">
        <v>3530000</v>
      </c>
      <c r="B2231" s="143">
        <v>3530000</v>
      </c>
      <c r="C2231" s="143">
        <v>3530000</v>
      </c>
      <c r="D2231" s="143">
        <v>3530000</v>
      </c>
      <c r="E2231" s="144">
        <v>40540</v>
      </c>
      <c r="F2231" s="145" t="s">
        <v>3497</v>
      </c>
    </row>
    <row r="2232" spans="1:6">
      <c r="A2232" s="143">
        <v>3510000</v>
      </c>
      <c r="B2232" s="143">
        <v>3510000</v>
      </c>
      <c r="C2232" s="143">
        <v>3510000</v>
      </c>
      <c r="D2232" s="143">
        <v>3510000</v>
      </c>
      <c r="E2232" s="144">
        <v>40539</v>
      </c>
      <c r="F2232" s="145" t="s">
        <v>3498</v>
      </c>
    </row>
    <row r="2233" spans="1:6">
      <c r="A2233" s="143">
        <v>3500000</v>
      </c>
      <c r="B2233" s="143">
        <v>3500000</v>
      </c>
      <c r="C2233" s="143">
        <v>3500000</v>
      </c>
      <c r="D2233" s="143">
        <v>3500000</v>
      </c>
      <c r="E2233" s="144">
        <v>40538</v>
      </c>
      <c r="F2233" s="145" t="s">
        <v>3499</v>
      </c>
    </row>
    <row r="2234" spans="1:6">
      <c r="A2234" s="143">
        <v>3500000</v>
      </c>
      <c r="B2234" s="143">
        <v>3500000</v>
      </c>
      <c r="C2234" s="143">
        <v>3500000</v>
      </c>
      <c r="D2234" s="143">
        <v>3500000</v>
      </c>
      <c r="E2234" s="144">
        <v>40537</v>
      </c>
      <c r="F2234" s="145" t="s">
        <v>3500</v>
      </c>
    </row>
    <row r="2235" spans="1:6">
      <c r="A2235" s="143">
        <v>3500000</v>
      </c>
      <c r="B2235" s="143">
        <v>3500000</v>
      </c>
      <c r="C2235" s="143">
        <v>3500000</v>
      </c>
      <c r="D2235" s="143">
        <v>3500000</v>
      </c>
      <c r="E2235" s="144">
        <v>40535</v>
      </c>
      <c r="F2235" s="145" t="s">
        <v>3501</v>
      </c>
    </row>
    <row r="2236" spans="1:6">
      <c r="A2236" s="143">
        <v>3480000</v>
      </c>
      <c r="B2236" s="143">
        <v>3480000</v>
      </c>
      <c r="C2236" s="143">
        <v>3480000</v>
      </c>
      <c r="D2236" s="143">
        <v>3480000</v>
      </c>
      <c r="E2236" s="144">
        <v>40534</v>
      </c>
      <c r="F2236" s="145" t="s">
        <v>3502</v>
      </c>
    </row>
    <row r="2237" spans="1:6">
      <c r="A2237" s="143">
        <v>3490000</v>
      </c>
      <c r="B2237" s="143">
        <v>3490000</v>
      </c>
      <c r="C2237" s="143">
        <v>3490000</v>
      </c>
      <c r="D2237" s="143">
        <v>3490000</v>
      </c>
      <c r="E2237" s="144">
        <v>40533</v>
      </c>
      <c r="F2237" s="145" t="s">
        <v>3503</v>
      </c>
    </row>
    <row r="2238" spans="1:6">
      <c r="A2238" s="143">
        <v>3470000</v>
      </c>
      <c r="B2238" s="143">
        <v>3470000</v>
      </c>
      <c r="C2238" s="143">
        <v>3470000</v>
      </c>
      <c r="D2238" s="143">
        <v>3470000</v>
      </c>
      <c r="E2238" s="144">
        <v>40532</v>
      </c>
      <c r="F2238" s="145" t="s">
        <v>3504</v>
      </c>
    </row>
    <row r="2239" spans="1:6">
      <c r="A2239" s="143">
        <v>3470000</v>
      </c>
      <c r="B2239" s="143">
        <v>3470000</v>
      </c>
      <c r="C2239" s="143">
        <v>3470000</v>
      </c>
      <c r="D2239" s="143">
        <v>3470000</v>
      </c>
      <c r="E2239" s="144">
        <v>40531</v>
      </c>
      <c r="F2239" s="145" t="s">
        <v>3505</v>
      </c>
    </row>
    <row r="2240" spans="1:6">
      <c r="A2240" s="143">
        <v>3490000</v>
      </c>
      <c r="B2240" s="143">
        <v>3490000</v>
      </c>
      <c r="C2240" s="143">
        <v>3490000</v>
      </c>
      <c r="D2240" s="143">
        <v>3490000</v>
      </c>
      <c r="E2240" s="144">
        <v>40530</v>
      </c>
      <c r="F2240" s="145" t="s">
        <v>3506</v>
      </c>
    </row>
    <row r="2241" spans="1:6">
      <c r="A2241" s="143">
        <v>3480000</v>
      </c>
      <c r="B2241" s="143">
        <v>3480000</v>
      </c>
      <c r="C2241" s="143">
        <v>3480000</v>
      </c>
      <c r="D2241" s="143">
        <v>3480000</v>
      </c>
      <c r="E2241" s="144">
        <v>40526</v>
      </c>
      <c r="F2241" s="145" t="s">
        <v>3507</v>
      </c>
    </row>
    <row r="2242" spans="1:6">
      <c r="A2242" s="143">
        <v>3480000</v>
      </c>
      <c r="B2242" s="143">
        <v>3480000</v>
      </c>
      <c r="C2242" s="143">
        <v>3480000</v>
      </c>
      <c r="D2242" s="143">
        <v>3480000</v>
      </c>
      <c r="E2242" s="144">
        <v>40525</v>
      </c>
      <c r="F2242" s="145" t="s">
        <v>3508</v>
      </c>
    </row>
    <row r="2243" spans="1:6">
      <c r="A2243" s="143">
        <v>3480000</v>
      </c>
      <c r="B2243" s="143">
        <v>3480000</v>
      </c>
      <c r="C2243" s="143">
        <v>3480000</v>
      </c>
      <c r="D2243" s="143">
        <v>3480000</v>
      </c>
      <c r="E2243" s="144">
        <v>40524</v>
      </c>
      <c r="F2243" s="145" t="s">
        <v>3509</v>
      </c>
    </row>
    <row r="2244" spans="1:6">
      <c r="A2244" s="143">
        <v>3470000</v>
      </c>
      <c r="B2244" s="143">
        <v>3470000</v>
      </c>
      <c r="C2244" s="143">
        <v>3470000</v>
      </c>
      <c r="D2244" s="143">
        <v>3470000</v>
      </c>
      <c r="E2244" s="144">
        <v>40522</v>
      </c>
      <c r="F2244" s="145" t="s">
        <v>3510</v>
      </c>
    </row>
    <row r="2245" spans="1:6">
      <c r="A2245" s="143">
        <v>3500000</v>
      </c>
      <c r="B2245" s="143">
        <v>3500000</v>
      </c>
      <c r="C2245" s="143">
        <v>3500000</v>
      </c>
      <c r="D2245" s="143">
        <v>3500000</v>
      </c>
      <c r="E2245" s="144">
        <v>40521</v>
      </c>
      <c r="F2245" s="145" t="s">
        <v>3511</v>
      </c>
    </row>
    <row r="2246" spans="1:6">
      <c r="A2246" s="143">
        <v>3510000</v>
      </c>
      <c r="B2246" s="143">
        <v>3510000</v>
      </c>
      <c r="C2246" s="143">
        <v>3510000</v>
      </c>
      <c r="D2246" s="143">
        <v>3510000</v>
      </c>
      <c r="E2246" s="144">
        <v>40520</v>
      </c>
      <c r="F2246" s="145" t="s">
        <v>3512</v>
      </c>
    </row>
    <row r="2247" spans="1:6">
      <c r="A2247" s="143">
        <v>3490000</v>
      </c>
      <c r="B2247" s="143">
        <v>3490000</v>
      </c>
      <c r="C2247" s="143">
        <v>3490000</v>
      </c>
      <c r="D2247" s="143">
        <v>3490000</v>
      </c>
      <c r="E2247" s="144">
        <v>40519</v>
      </c>
      <c r="F2247" s="145" t="s">
        <v>3513</v>
      </c>
    </row>
    <row r="2248" spans="1:6">
      <c r="A2248" s="143">
        <v>3490000</v>
      </c>
      <c r="B2248" s="143">
        <v>3490000</v>
      </c>
      <c r="C2248" s="143">
        <v>3490000</v>
      </c>
      <c r="D2248" s="143">
        <v>3490000</v>
      </c>
      <c r="E2248" s="144">
        <v>40518</v>
      </c>
      <c r="F2248" s="145" t="s">
        <v>3514</v>
      </c>
    </row>
    <row r="2249" spans="1:6">
      <c r="A2249" s="143">
        <v>3500000</v>
      </c>
      <c r="B2249" s="143">
        <v>3500000</v>
      </c>
      <c r="C2249" s="143">
        <v>3500000</v>
      </c>
      <c r="D2249" s="143">
        <v>3500000</v>
      </c>
      <c r="E2249" s="144">
        <v>40517</v>
      </c>
      <c r="F2249" s="145" t="s">
        <v>3515</v>
      </c>
    </row>
    <row r="2250" spans="1:6">
      <c r="A2250" s="143">
        <v>3410000</v>
      </c>
      <c r="B2250" s="143">
        <v>3410000</v>
      </c>
      <c r="C2250" s="143">
        <v>3410000</v>
      </c>
      <c r="D2250" s="143">
        <v>3410000</v>
      </c>
      <c r="E2250" s="144">
        <v>40513</v>
      </c>
      <c r="F2250" s="145" t="s">
        <v>3516</v>
      </c>
    </row>
    <row r="2251" spans="1:6">
      <c r="A2251" s="143">
        <v>3410000</v>
      </c>
      <c r="B2251" s="143">
        <v>3410000</v>
      </c>
      <c r="C2251" s="143">
        <v>3410000</v>
      </c>
      <c r="D2251" s="143">
        <v>3410000</v>
      </c>
      <c r="E2251" s="144">
        <v>40512</v>
      </c>
      <c r="F2251" s="145" t="s">
        <v>3517</v>
      </c>
    </row>
    <row r="2252" spans="1:6">
      <c r="A2252" s="143">
        <v>3400000</v>
      </c>
      <c r="B2252" s="143">
        <v>3400000</v>
      </c>
      <c r="C2252" s="143">
        <v>3400000</v>
      </c>
      <c r="D2252" s="143">
        <v>3400000</v>
      </c>
      <c r="E2252" s="144">
        <v>40511</v>
      </c>
      <c r="F2252" s="145" t="s">
        <v>3518</v>
      </c>
    </row>
    <row r="2253" spans="1:6">
      <c r="A2253" s="143">
        <v>3400000</v>
      </c>
      <c r="B2253" s="143">
        <v>3400000</v>
      </c>
      <c r="C2253" s="143">
        <v>3400000</v>
      </c>
      <c r="D2253" s="143">
        <v>3400000</v>
      </c>
      <c r="E2253" s="144">
        <v>40510</v>
      </c>
      <c r="F2253" s="145" t="s">
        <v>3519</v>
      </c>
    </row>
    <row r="2254" spans="1:6">
      <c r="A2254" s="143">
        <v>3420000</v>
      </c>
      <c r="B2254" s="143">
        <v>3420000</v>
      </c>
      <c r="C2254" s="143">
        <v>3420000</v>
      </c>
      <c r="D2254" s="143">
        <v>3420000</v>
      </c>
      <c r="E2254" s="144">
        <v>40509</v>
      </c>
      <c r="F2254" s="145" t="s">
        <v>3520</v>
      </c>
    </row>
    <row r="2255" spans="1:6">
      <c r="A2255" s="143">
        <v>3410000</v>
      </c>
      <c r="B2255" s="143">
        <v>3410000</v>
      </c>
      <c r="C2255" s="143">
        <v>3410000</v>
      </c>
      <c r="D2255" s="143">
        <v>3410000</v>
      </c>
      <c r="E2255" s="144">
        <v>40506</v>
      </c>
      <c r="F2255" s="145" t="s">
        <v>3521</v>
      </c>
    </row>
    <row r="2256" spans="1:6">
      <c r="A2256" s="143">
        <v>3410000</v>
      </c>
      <c r="B2256" s="143">
        <v>3410000</v>
      </c>
      <c r="C2256" s="143">
        <v>3410000</v>
      </c>
      <c r="D2256" s="143">
        <v>3410000</v>
      </c>
      <c r="E2256" s="144">
        <v>40505</v>
      </c>
      <c r="F2256" s="145" t="s">
        <v>3522</v>
      </c>
    </row>
    <row r="2257" spans="1:6">
      <c r="A2257" s="143">
        <v>3400000</v>
      </c>
      <c r="B2257" s="143">
        <v>3400000</v>
      </c>
      <c r="C2257" s="143">
        <v>3400000</v>
      </c>
      <c r="D2257" s="143">
        <v>3400000</v>
      </c>
      <c r="E2257" s="144">
        <v>40504</v>
      </c>
      <c r="F2257" s="145" t="s">
        <v>3523</v>
      </c>
    </row>
    <row r="2258" spans="1:6">
      <c r="A2258" s="143">
        <v>3410000</v>
      </c>
      <c r="B2258" s="143">
        <v>3410000</v>
      </c>
      <c r="C2258" s="143">
        <v>3410000</v>
      </c>
      <c r="D2258" s="143">
        <v>3410000</v>
      </c>
      <c r="E2258" s="144">
        <v>40502</v>
      </c>
      <c r="F2258" s="145" t="s">
        <v>3524</v>
      </c>
    </row>
    <row r="2259" spans="1:6">
      <c r="A2259" s="143">
        <v>3420000</v>
      </c>
      <c r="B2259" s="143">
        <v>3420000</v>
      </c>
      <c r="C2259" s="143">
        <v>3420000</v>
      </c>
      <c r="D2259" s="143">
        <v>3420000</v>
      </c>
      <c r="E2259" s="144">
        <v>40500</v>
      </c>
      <c r="F2259" s="145" t="s">
        <v>3525</v>
      </c>
    </row>
    <row r="2260" spans="1:6">
      <c r="A2260" s="143">
        <v>3420000</v>
      </c>
      <c r="B2260" s="143">
        <v>3420000</v>
      </c>
      <c r="C2260" s="143">
        <v>3420000</v>
      </c>
      <c r="D2260" s="143">
        <v>3420000</v>
      </c>
      <c r="E2260" s="144">
        <v>40498</v>
      </c>
      <c r="F2260" s="145" t="s">
        <v>3526</v>
      </c>
    </row>
    <row r="2261" spans="1:6">
      <c r="A2261" s="143">
        <v>3420000</v>
      </c>
      <c r="B2261" s="143">
        <v>3420000</v>
      </c>
      <c r="C2261" s="143">
        <v>3420000</v>
      </c>
      <c r="D2261" s="143">
        <v>3420000</v>
      </c>
      <c r="E2261" s="144">
        <v>40497</v>
      </c>
      <c r="F2261" s="145" t="s">
        <v>3527</v>
      </c>
    </row>
    <row r="2262" spans="1:6">
      <c r="A2262" s="143">
        <v>3410000</v>
      </c>
      <c r="B2262" s="143">
        <v>3410000</v>
      </c>
      <c r="C2262" s="143">
        <v>3410000</v>
      </c>
      <c r="D2262" s="143">
        <v>3410000</v>
      </c>
      <c r="E2262" s="144">
        <v>40496</v>
      </c>
      <c r="F2262" s="145" t="s">
        <v>3528</v>
      </c>
    </row>
    <row r="2263" spans="1:6">
      <c r="A2263" s="143">
        <v>3480000</v>
      </c>
      <c r="B2263" s="143">
        <v>3480000</v>
      </c>
      <c r="C2263" s="143">
        <v>3480000</v>
      </c>
      <c r="D2263" s="143">
        <v>3480000</v>
      </c>
      <c r="E2263" s="144">
        <v>40495</v>
      </c>
      <c r="F2263" s="145" t="s">
        <v>3529</v>
      </c>
    </row>
    <row r="2264" spans="1:6">
      <c r="A2264" s="143">
        <v>3470000</v>
      </c>
      <c r="B2264" s="143">
        <v>3470000</v>
      </c>
      <c r="C2264" s="143">
        <v>3470000</v>
      </c>
      <c r="D2264" s="143">
        <v>3470000</v>
      </c>
      <c r="E2264" s="144">
        <v>40493</v>
      </c>
      <c r="F2264" s="145" t="s">
        <v>3530</v>
      </c>
    </row>
    <row r="2265" spans="1:6">
      <c r="A2265" s="143">
        <v>3500000</v>
      </c>
      <c r="B2265" s="143">
        <v>3500000</v>
      </c>
      <c r="C2265" s="143">
        <v>3500000</v>
      </c>
      <c r="D2265" s="143">
        <v>3500000</v>
      </c>
      <c r="E2265" s="144">
        <v>40492</v>
      </c>
      <c r="F2265" s="145" t="s">
        <v>3531</v>
      </c>
    </row>
    <row r="2266" spans="1:6">
      <c r="A2266" s="143">
        <v>3460000</v>
      </c>
      <c r="B2266" s="143">
        <v>3460000</v>
      </c>
      <c r="C2266" s="143">
        <v>3460000</v>
      </c>
      <c r="D2266" s="143">
        <v>3460000</v>
      </c>
      <c r="E2266" s="144">
        <v>40491</v>
      </c>
      <c r="F2266" s="145" t="s">
        <v>3532</v>
      </c>
    </row>
    <row r="2267" spans="1:6">
      <c r="A2267" s="143">
        <v>3460000</v>
      </c>
      <c r="B2267" s="143">
        <v>3460000</v>
      </c>
      <c r="C2267" s="143">
        <v>3460000</v>
      </c>
      <c r="D2267" s="143">
        <v>3460000</v>
      </c>
      <c r="E2267" s="144">
        <v>40490</v>
      </c>
      <c r="F2267" s="145" t="s">
        <v>3533</v>
      </c>
    </row>
    <row r="2268" spans="1:6">
      <c r="A2268" s="143">
        <v>3460000</v>
      </c>
      <c r="B2268" s="143">
        <v>3460000</v>
      </c>
      <c r="C2268" s="143">
        <v>3460000</v>
      </c>
      <c r="D2268" s="143">
        <v>3460000</v>
      </c>
      <c r="E2268" s="144">
        <v>40489</v>
      </c>
      <c r="F2268" s="145" t="s">
        <v>3534</v>
      </c>
    </row>
    <row r="2269" spans="1:6">
      <c r="A2269" s="143">
        <v>3380000</v>
      </c>
      <c r="B2269" s="143">
        <v>3380000</v>
      </c>
      <c r="C2269" s="143">
        <v>3380000</v>
      </c>
      <c r="D2269" s="143">
        <v>3380000</v>
      </c>
      <c r="E2269" s="144">
        <v>40488</v>
      </c>
      <c r="F2269" s="145" t="s">
        <v>3535</v>
      </c>
    </row>
    <row r="2270" spans="1:6">
      <c r="A2270" s="143">
        <v>3390000</v>
      </c>
      <c r="B2270" s="143">
        <v>3390000</v>
      </c>
      <c r="C2270" s="143">
        <v>3390000</v>
      </c>
      <c r="D2270" s="143">
        <v>3390000</v>
      </c>
      <c r="E2270" s="144">
        <v>40486</v>
      </c>
      <c r="F2270" s="145" t="s">
        <v>3536</v>
      </c>
    </row>
    <row r="2271" spans="1:6">
      <c r="A2271" s="143">
        <v>3400000</v>
      </c>
      <c r="B2271" s="143">
        <v>3400000</v>
      </c>
      <c r="C2271" s="143">
        <v>3400000</v>
      </c>
      <c r="D2271" s="143">
        <v>3400000</v>
      </c>
      <c r="E2271" s="144">
        <v>40485</v>
      </c>
      <c r="F2271" s="145" t="s">
        <v>3537</v>
      </c>
    </row>
    <row r="2272" spans="1:6">
      <c r="A2272" s="143">
        <v>3400000</v>
      </c>
      <c r="B2272" s="143">
        <v>3400000</v>
      </c>
      <c r="C2272" s="143">
        <v>3400000</v>
      </c>
      <c r="D2272" s="143">
        <v>3400000</v>
      </c>
      <c r="E2272" s="144">
        <v>40484</v>
      </c>
      <c r="F2272" s="145" t="s">
        <v>3538</v>
      </c>
    </row>
    <row r="2273" spans="1:6">
      <c r="A2273" s="143">
        <v>3400000</v>
      </c>
      <c r="B2273" s="143">
        <v>3400000</v>
      </c>
      <c r="C2273" s="143">
        <v>3400000</v>
      </c>
      <c r="D2273" s="143">
        <v>3400000</v>
      </c>
      <c r="E2273" s="144">
        <v>40483</v>
      </c>
      <c r="F2273" s="145" t="s">
        <v>3539</v>
      </c>
    </row>
    <row r="2274" spans="1:6">
      <c r="A2274" s="143">
        <v>3420000</v>
      </c>
      <c r="B2274" s="143">
        <v>3420000</v>
      </c>
      <c r="C2274" s="143">
        <v>3420000</v>
      </c>
      <c r="D2274" s="143">
        <v>3420000</v>
      </c>
      <c r="E2274" s="144">
        <v>40482</v>
      </c>
      <c r="F2274" s="145" t="s">
        <v>3540</v>
      </c>
    </row>
    <row r="2275" spans="1:6">
      <c r="A2275" s="143">
        <v>3340000</v>
      </c>
      <c r="B2275" s="143">
        <v>3340000</v>
      </c>
      <c r="C2275" s="143">
        <v>3340000</v>
      </c>
      <c r="D2275" s="143">
        <v>3340000</v>
      </c>
      <c r="E2275" s="144">
        <v>40481</v>
      </c>
      <c r="F2275" s="145" t="s">
        <v>3541</v>
      </c>
    </row>
    <row r="2276" spans="1:6">
      <c r="A2276" s="143">
        <v>3350000</v>
      </c>
      <c r="B2276" s="143">
        <v>3350000</v>
      </c>
      <c r="C2276" s="143">
        <v>3350000</v>
      </c>
      <c r="D2276" s="143">
        <v>3350000</v>
      </c>
      <c r="E2276" s="144">
        <v>40479</v>
      </c>
      <c r="F2276" s="145" t="s">
        <v>3542</v>
      </c>
    </row>
    <row r="2277" spans="1:6">
      <c r="A2277" s="143">
        <v>3360000</v>
      </c>
      <c r="B2277" s="143">
        <v>3360000</v>
      </c>
      <c r="C2277" s="143">
        <v>3360000</v>
      </c>
      <c r="D2277" s="143">
        <v>3360000</v>
      </c>
      <c r="E2277" s="144">
        <v>40478</v>
      </c>
      <c r="F2277" s="145" t="s">
        <v>3543</v>
      </c>
    </row>
    <row r="2278" spans="1:6">
      <c r="A2278" s="143">
        <v>3360000</v>
      </c>
      <c r="B2278" s="143">
        <v>3360000</v>
      </c>
      <c r="C2278" s="143">
        <v>3360000</v>
      </c>
      <c r="D2278" s="143">
        <v>3360000</v>
      </c>
      <c r="E2278" s="144">
        <v>40477</v>
      </c>
      <c r="F2278" s="145" t="s">
        <v>3544</v>
      </c>
    </row>
    <row r="2279" spans="1:6">
      <c r="A2279" s="143">
        <v>3350000</v>
      </c>
      <c r="B2279" s="143">
        <v>3350000</v>
      </c>
      <c r="C2279" s="143">
        <v>3350000</v>
      </c>
      <c r="D2279" s="143">
        <v>3350000</v>
      </c>
      <c r="E2279" s="144">
        <v>40476</v>
      </c>
      <c r="F2279" s="145" t="s">
        <v>3545</v>
      </c>
    </row>
    <row r="2280" spans="1:6">
      <c r="A2280" s="143">
        <v>3350000</v>
      </c>
      <c r="B2280" s="143">
        <v>3350000</v>
      </c>
      <c r="C2280" s="143">
        <v>3350000</v>
      </c>
      <c r="D2280" s="143">
        <v>3350000</v>
      </c>
      <c r="E2280" s="144">
        <v>40475</v>
      </c>
      <c r="F2280" s="145" t="s">
        <v>3546</v>
      </c>
    </row>
    <row r="2281" spans="1:6">
      <c r="A2281" s="143">
        <v>3420000</v>
      </c>
      <c r="B2281" s="143">
        <v>3420000</v>
      </c>
      <c r="C2281" s="143">
        <v>3420000</v>
      </c>
      <c r="D2281" s="143">
        <v>3420000</v>
      </c>
      <c r="E2281" s="144">
        <v>40474</v>
      </c>
      <c r="F2281" s="145" t="s">
        <v>3547</v>
      </c>
    </row>
    <row r="2282" spans="1:6">
      <c r="A2282" s="143">
        <v>3460000</v>
      </c>
      <c r="B2282" s="143">
        <v>3460000</v>
      </c>
      <c r="C2282" s="143">
        <v>3460000</v>
      </c>
      <c r="D2282" s="143">
        <v>3460000</v>
      </c>
      <c r="E2282" s="144">
        <v>40471</v>
      </c>
      <c r="F2282" s="145" t="s">
        <v>3548</v>
      </c>
    </row>
    <row r="2283" spans="1:6">
      <c r="A2283" s="143">
        <v>3450000</v>
      </c>
      <c r="B2283" s="143">
        <v>3450000</v>
      </c>
      <c r="C2283" s="143">
        <v>3450000</v>
      </c>
      <c r="D2283" s="143">
        <v>3450000</v>
      </c>
      <c r="E2283" s="144">
        <v>40470</v>
      </c>
      <c r="F2283" s="145" t="s">
        <v>3549</v>
      </c>
    </row>
    <row r="2284" spans="1:6">
      <c r="A2284" s="143">
        <v>3460000</v>
      </c>
      <c r="B2284" s="143">
        <v>3460000</v>
      </c>
      <c r="C2284" s="143">
        <v>3460000</v>
      </c>
      <c r="D2284" s="143">
        <v>3460000</v>
      </c>
      <c r="E2284" s="144">
        <v>40469</v>
      </c>
      <c r="F2284" s="145" t="s">
        <v>3550</v>
      </c>
    </row>
    <row r="2285" spans="1:6">
      <c r="A2285" s="143">
        <v>3450000</v>
      </c>
      <c r="B2285" s="143">
        <v>3450000</v>
      </c>
      <c r="C2285" s="143">
        <v>3450000</v>
      </c>
      <c r="D2285" s="143">
        <v>3450000</v>
      </c>
      <c r="E2285" s="144">
        <v>40468</v>
      </c>
      <c r="F2285" s="145" t="s">
        <v>3551</v>
      </c>
    </row>
    <row r="2286" spans="1:6">
      <c r="A2286" s="143">
        <v>3520000</v>
      </c>
      <c r="B2286" s="143">
        <v>3520000</v>
      </c>
      <c r="C2286" s="143">
        <v>3520000</v>
      </c>
      <c r="D2286" s="143">
        <v>3520000</v>
      </c>
      <c r="E2286" s="144">
        <v>40467</v>
      </c>
      <c r="F2286" s="145" t="s">
        <v>3552</v>
      </c>
    </row>
    <row r="2287" spans="1:6">
      <c r="A2287" s="143">
        <v>3450000</v>
      </c>
      <c r="B2287" s="143">
        <v>3450000</v>
      </c>
      <c r="C2287" s="143">
        <v>3450000</v>
      </c>
      <c r="D2287" s="143">
        <v>3450000</v>
      </c>
      <c r="E2287" s="144">
        <v>40465</v>
      </c>
      <c r="F2287" s="145" t="s">
        <v>3553</v>
      </c>
    </row>
    <row r="2288" spans="1:6">
      <c r="A2288" s="143">
        <v>3450000</v>
      </c>
      <c r="B2288" s="143">
        <v>3450000</v>
      </c>
      <c r="C2288" s="143">
        <v>3450000</v>
      </c>
      <c r="D2288" s="143">
        <v>3450000</v>
      </c>
      <c r="E2288" s="144">
        <v>40464</v>
      </c>
      <c r="F2288" s="145" t="s">
        <v>3554</v>
      </c>
    </row>
    <row r="2289" spans="1:6">
      <c r="A2289" s="143">
        <v>3450000</v>
      </c>
      <c r="B2289" s="143">
        <v>3450000</v>
      </c>
      <c r="C2289" s="143">
        <v>3450000</v>
      </c>
      <c r="D2289" s="143">
        <v>3450000</v>
      </c>
      <c r="E2289" s="144">
        <v>40463</v>
      </c>
      <c r="F2289" s="145" t="s">
        <v>3555</v>
      </c>
    </row>
    <row r="2290" spans="1:6">
      <c r="A2290" s="143">
        <v>3430000</v>
      </c>
      <c r="B2290" s="143">
        <v>3430000</v>
      </c>
      <c r="C2290" s="143">
        <v>3430000</v>
      </c>
      <c r="D2290" s="143">
        <v>3430000</v>
      </c>
      <c r="E2290" s="144">
        <v>40462</v>
      </c>
      <c r="F2290" s="145" t="s">
        <v>3556</v>
      </c>
    </row>
    <row r="2291" spans="1:6">
      <c r="A2291" s="143">
        <v>3470000</v>
      </c>
      <c r="B2291" s="143">
        <v>3470000</v>
      </c>
      <c r="C2291" s="143">
        <v>3470000</v>
      </c>
      <c r="D2291" s="143">
        <v>3470000</v>
      </c>
      <c r="E2291" s="144">
        <v>40461</v>
      </c>
      <c r="F2291" s="145" t="s">
        <v>3557</v>
      </c>
    </row>
    <row r="2292" spans="1:6">
      <c r="A2292" s="143">
        <v>3480000</v>
      </c>
      <c r="B2292" s="143">
        <v>3480000</v>
      </c>
      <c r="C2292" s="143">
        <v>3480000</v>
      </c>
      <c r="D2292" s="143">
        <v>3480000</v>
      </c>
      <c r="E2292" s="144">
        <v>40460</v>
      </c>
      <c r="F2292" s="145" t="s">
        <v>3558</v>
      </c>
    </row>
    <row r="2293" spans="1:6">
      <c r="A2293" s="143">
        <v>3480000</v>
      </c>
      <c r="B2293" s="143">
        <v>3480000</v>
      </c>
      <c r="C2293" s="143">
        <v>3480000</v>
      </c>
      <c r="D2293" s="143">
        <v>3480000</v>
      </c>
      <c r="E2293" s="144">
        <v>40458</v>
      </c>
      <c r="F2293" s="145" t="s">
        <v>3559</v>
      </c>
    </row>
    <row r="2294" spans="1:6">
      <c r="A2294" s="143">
        <v>3390000</v>
      </c>
      <c r="B2294" s="143">
        <v>3390000</v>
      </c>
      <c r="C2294" s="143">
        <v>3390000</v>
      </c>
      <c r="D2294" s="143">
        <v>3390000</v>
      </c>
      <c r="E2294" s="144">
        <v>40457</v>
      </c>
      <c r="F2294" s="145" t="s">
        <v>3560</v>
      </c>
    </row>
    <row r="2295" spans="1:6">
      <c r="A2295" s="143">
        <v>3420000</v>
      </c>
      <c r="B2295" s="143">
        <v>3420000</v>
      </c>
      <c r="C2295" s="143">
        <v>3420000</v>
      </c>
      <c r="D2295" s="143">
        <v>3420000</v>
      </c>
      <c r="E2295" s="144">
        <v>40456</v>
      </c>
      <c r="F2295" s="145" t="s">
        <v>3561</v>
      </c>
    </row>
    <row r="2296" spans="1:6">
      <c r="A2296" s="143">
        <v>3500000</v>
      </c>
      <c r="B2296" s="143">
        <v>3500000</v>
      </c>
      <c r="C2296" s="143">
        <v>3500000</v>
      </c>
      <c r="D2296" s="143">
        <v>3500000</v>
      </c>
      <c r="E2296" s="144">
        <v>40454</v>
      </c>
      <c r="F2296" s="145" t="s">
        <v>3562</v>
      </c>
    </row>
    <row r="2297" spans="1:6">
      <c r="A2297" s="143">
        <v>3480000</v>
      </c>
      <c r="B2297" s="143">
        <v>3480000</v>
      </c>
      <c r="C2297" s="143">
        <v>3480000</v>
      </c>
      <c r="D2297" s="143">
        <v>3480000</v>
      </c>
      <c r="E2297" s="144">
        <v>40453</v>
      </c>
      <c r="F2297" s="145" t="s">
        <v>3563</v>
      </c>
    </row>
    <row r="2298" spans="1:6">
      <c r="A2298" s="143">
        <v>3600000</v>
      </c>
      <c r="B2298" s="143">
        <v>3600000</v>
      </c>
      <c r="C2298" s="143">
        <v>3600000</v>
      </c>
      <c r="D2298" s="143">
        <v>3600000</v>
      </c>
      <c r="E2298" s="144">
        <v>40451</v>
      </c>
      <c r="F2298" s="145" t="s">
        <v>3564</v>
      </c>
    </row>
    <row r="2299" spans="1:6">
      <c r="A2299" s="143">
        <v>3370000</v>
      </c>
      <c r="B2299" s="143">
        <v>3370000</v>
      </c>
      <c r="C2299" s="143">
        <v>3370000</v>
      </c>
      <c r="D2299" s="143">
        <v>3370000</v>
      </c>
      <c r="E2299" s="144">
        <v>40450</v>
      </c>
      <c r="F2299" s="145" t="s">
        <v>3565</v>
      </c>
    </row>
    <row r="2300" spans="1:6">
      <c r="A2300" s="143">
        <v>3360000</v>
      </c>
      <c r="B2300" s="143">
        <v>3360000</v>
      </c>
      <c r="C2300" s="143">
        <v>3360000</v>
      </c>
      <c r="D2300" s="143">
        <v>3360000</v>
      </c>
      <c r="E2300" s="144">
        <v>40449</v>
      </c>
      <c r="F2300" s="145" t="s">
        <v>3566</v>
      </c>
    </row>
    <row r="2301" spans="1:6">
      <c r="A2301" s="143">
        <v>3350000</v>
      </c>
      <c r="B2301" s="143">
        <v>3350000</v>
      </c>
      <c r="C2301" s="143">
        <v>3350000</v>
      </c>
      <c r="D2301" s="143">
        <v>3350000</v>
      </c>
      <c r="E2301" s="144">
        <v>40448</v>
      </c>
      <c r="F2301" s="145" t="s">
        <v>3567</v>
      </c>
    </row>
    <row r="2302" spans="1:6">
      <c r="A2302" s="143">
        <v>3300000</v>
      </c>
      <c r="B2302" s="143">
        <v>3300000</v>
      </c>
      <c r="C2302" s="143">
        <v>3300000</v>
      </c>
      <c r="D2302" s="143">
        <v>3300000</v>
      </c>
      <c r="E2302" s="144">
        <v>40447</v>
      </c>
      <c r="F2302" s="145" t="s">
        <v>3568</v>
      </c>
    </row>
    <row r="2303" spans="1:6">
      <c r="A2303" s="143">
        <v>3270000</v>
      </c>
      <c r="B2303" s="143">
        <v>3270000</v>
      </c>
      <c r="C2303" s="143">
        <v>3270000</v>
      </c>
      <c r="D2303" s="143">
        <v>3270000</v>
      </c>
      <c r="E2303" s="144">
        <v>40446</v>
      </c>
      <c r="F2303" s="145" t="s">
        <v>3569</v>
      </c>
    </row>
    <row r="2304" spans="1:6">
      <c r="A2304" s="143">
        <v>3220000</v>
      </c>
      <c r="B2304" s="143">
        <v>3220000</v>
      </c>
      <c r="C2304" s="143">
        <v>3220000</v>
      </c>
      <c r="D2304" s="143">
        <v>3220000</v>
      </c>
      <c r="E2304" s="144">
        <v>40443</v>
      </c>
      <c r="F2304" s="145" t="s">
        <v>3570</v>
      </c>
    </row>
    <row r="2305" spans="1:6">
      <c r="A2305" s="143">
        <v>3260000</v>
      </c>
      <c r="B2305" s="143">
        <v>3260000</v>
      </c>
      <c r="C2305" s="143">
        <v>3260000</v>
      </c>
      <c r="D2305" s="143">
        <v>3260000</v>
      </c>
      <c r="E2305" s="144">
        <v>40444</v>
      </c>
      <c r="F2305" s="145" t="s">
        <v>3571</v>
      </c>
    </row>
    <row r="2306" spans="1:6">
      <c r="A2306" s="143">
        <v>3250000</v>
      </c>
      <c r="B2306" s="143">
        <v>3250000</v>
      </c>
      <c r="C2306" s="143">
        <v>3250000</v>
      </c>
      <c r="D2306" s="143">
        <v>3250000</v>
      </c>
      <c r="E2306" s="144">
        <v>40442</v>
      </c>
      <c r="F2306" s="145" t="s">
        <v>3572</v>
      </c>
    </row>
    <row r="2307" spans="1:6">
      <c r="A2307" s="143">
        <v>3210000</v>
      </c>
      <c r="B2307" s="143">
        <v>3210000</v>
      </c>
      <c r="C2307" s="143">
        <v>3210000</v>
      </c>
      <c r="D2307" s="143">
        <v>3210000</v>
      </c>
      <c r="E2307" s="144">
        <v>40441</v>
      </c>
      <c r="F2307" s="145" t="s">
        <v>3573</v>
      </c>
    </row>
    <row r="2308" spans="1:6">
      <c r="A2308" s="143">
        <v>3170000</v>
      </c>
      <c r="B2308" s="143">
        <v>3170000</v>
      </c>
      <c r="C2308" s="143">
        <v>3170000</v>
      </c>
      <c r="D2308" s="143">
        <v>3170000</v>
      </c>
      <c r="E2308" s="144">
        <v>40440</v>
      </c>
      <c r="F2308" s="145" t="s">
        <v>3574</v>
      </c>
    </row>
    <row r="2309" spans="1:6">
      <c r="A2309" s="143">
        <v>3160000</v>
      </c>
      <c r="B2309" s="143">
        <v>3160000</v>
      </c>
      <c r="C2309" s="143">
        <v>3160000</v>
      </c>
      <c r="D2309" s="143">
        <v>3160000</v>
      </c>
      <c r="E2309" s="144">
        <v>40439</v>
      </c>
      <c r="F2309" s="145" t="s">
        <v>3575</v>
      </c>
    </row>
    <row r="2310" spans="1:6">
      <c r="A2310" s="143">
        <v>3160000</v>
      </c>
      <c r="B2310" s="143">
        <v>3160000</v>
      </c>
      <c r="C2310" s="143">
        <v>3160000</v>
      </c>
      <c r="D2310" s="143">
        <v>3160000</v>
      </c>
      <c r="E2310" s="144">
        <v>40437</v>
      </c>
      <c r="F2310" s="145" t="s">
        <v>3576</v>
      </c>
    </row>
    <row r="2311" spans="1:6">
      <c r="A2311" s="143">
        <v>3130000</v>
      </c>
      <c r="B2311" s="143">
        <v>3130000</v>
      </c>
      <c r="C2311" s="143">
        <v>3130000</v>
      </c>
      <c r="D2311" s="143">
        <v>3130000</v>
      </c>
      <c r="E2311" s="144">
        <v>40436</v>
      </c>
      <c r="F2311" s="145" t="s">
        <v>3577</v>
      </c>
    </row>
    <row r="2312" spans="1:6">
      <c r="A2312" s="143">
        <v>3125000</v>
      </c>
      <c r="B2312" s="143">
        <v>3125000</v>
      </c>
      <c r="C2312" s="143">
        <v>3125000</v>
      </c>
      <c r="D2312" s="143">
        <v>3125000</v>
      </c>
      <c r="E2312" s="144">
        <v>40435</v>
      </c>
      <c r="F2312" s="145" t="s">
        <v>3578</v>
      </c>
    </row>
    <row r="2313" spans="1:6">
      <c r="A2313" s="143">
        <v>3130000</v>
      </c>
      <c r="B2313" s="143">
        <v>3130000</v>
      </c>
      <c r="C2313" s="143">
        <v>3130000</v>
      </c>
      <c r="D2313" s="143">
        <v>3130000</v>
      </c>
      <c r="E2313" s="144">
        <v>40434</v>
      </c>
      <c r="F2313" s="145" t="s">
        <v>3579</v>
      </c>
    </row>
    <row r="2314" spans="1:6">
      <c r="A2314" s="143">
        <v>3140000</v>
      </c>
      <c r="B2314" s="143">
        <v>3140000</v>
      </c>
      <c r="C2314" s="143">
        <v>3140000</v>
      </c>
      <c r="D2314" s="143">
        <v>3140000</v>
      </c>
      <c r="E2314" s="144">
        <v>40433</v>
      </c>
      <c r="F2314" s="145" t="s">
        <v>3580</v>
      </c>
    </row>
    <row r="2315" spans="1:6">
      <c r="A2315" s="143">
        <v>3140000</v>
      </c>
      <c r="B2315" s="143">
        <v>3140000</v>
      </c>
      <c r="C2315" s="143">
        <v>3140000</v>
      </c>
      <c r="D2315" s="143">
        <v>3140000</v>
      </c>
      <c r="E2315" s="144">
        <v>40430</v>
      </c>
      <c r="F2315" s="145" t="s">
        <v>3581</v>
      </c>
    </row>
    <row r="2316" spans="1:6">
      <c r="A2316" s="143">
        <v>3125000</v>
      </c>
      <c r="B2316" s="143">
        <v>3125000</v>
      </c>
      <c r="C2316" s="143">
        <v>3125000</v>
      </c>
      <c r="D2316" s="143">
        <v>3125000</v>
      </c>
      <c r="E2316" s="144">
        <v>40429</v>
      </c>
      <c r="F2316" s="145" t="s">
        <v>3582</v>
      </c>
    </row>
    <row r="2317" spans="1:6">
      <c r="A2317" s="143">
        <v>3120000</v>
      </c>
      <c r="B2317" s="143">
        <v>3120000</v>
      </c>
      <c r="C2317" s="143">
        <v>3120000</v>
      </c>
      <c r="D2317" s="143">
        <v>3120000</v>
      </c>
      <c r="E2317" s="144">
        <v>40428</v>
      </c>
      <c r="F2317" s="145" t="s">
        <v>3583</v>
      </c>
    </row>
    <row r="2318" spans="1:6">
      <c r="A2318" s="143">
        <v>3120000</v>
      </c>
      <c r="B2318" s="143">
        <v>3120000</v>
      </c>
      <c r="C2318" s="143">
        <v>3120000</v>
      </c>
      <c r="D2318" s="143">
        <v>3120000</v>
      </c>
      <c r="E2318" s="144">
        <v>40427</v>
      </c>
      <c r="F2318" s="145" t="s">
        <v>3584</v>
      </c>
    </row>
    <row r="2319" spans="1:6">
      <c r="A2319" s="143">
        <v>3125000</v>
      </c>
      <c r="B2319" s="143">
        <v>3125000</v>
      </c>
      <c r="C2319" s="143">
        <v>3125000</v>
      </c>
      <c r="D2319" s="143">
        <v>3125000</v>
      </c>
      <c r="E2319" s="144">
        <v>40426</v>
      </c>
      <c r="F2319" s="145" t="s">
        <v>3585</v>
      </c>
    </row>
    <row r="2320" spans="1:6">
      <c r="A2320" s="143">
        <v>3080000</v>
      </c>
      <c r="B2320" s="143">
        <v>3080000</v>
      </c>
      <c r="C2320" s="143">
        <v>3080000</v>
      </c>
      <c r="D2320" s="143">
        <v>3080000</v>
      </c>
      <c r="E2320" s="144">
        <v>40425</v>
      </c>
      <c r="F2320" s="145" t="s">
        <v>3586</v>
      </c>
    </row>
    <row r="2321" spans="1:6">
      <c r="A2321" s="143">
        <v>3080000</v>
      </c>
      <c r="B2321" s="143">
        <v>3080000</v>
      </c>
      <c r="C2321" s="143">
        <v>3080000</v>
      </c>
      <c r="D2321" s="143">
        <v>3080000</v>
      </c>
      <c r="E2321" s="144">
        <v>40421</v>
      </c>
      <c r="F2321" s="145" t="s">
        <v>3587</v>
      </c>
    </row>
    <row r="2322" spans="1:6">
      <c r="A2322" s="143">
        <v>3070000</v>
      </c>
      <c r="B2322" s="143">
        <v>3070000</v>
      </c>
      <c r="C2322" s="143">
        <v>3070000</v>
      </c>
      <c r="D2322" s="143">
        <v>3070000</v>
      </c>
      <c r="E2322" s="144">
        <v>40420</v>
      </c>
      <c r="F2322" s="145" t="s">
        <v>3588</v>
      </c>
    </row>
    <row r="2323" spans="1:6">
      <c r="A2323" s="143">
        <v>3060000</v>
      </c>
      <c r="B2323" s="143">
        <v>3060000</v>
      </c>
      <c r="C2323" s="143">
        <v>3060000</v>
      </c>
      <c r="D2323" s="143">
        <v>3060000</v>
      </c>
      <c r="E2323" s="144">
        <v>40419</v>
      </c>
      <c r="F2323" s="145" t="s">
        <v>3589</v>
      </c>
    </row>
    <row r="2324" spans="1:6">
      <c r="A2324" s="143">
        <v>3060000</v>
      </c>
      <c r="B2324" s="143">
        <v>3060000</v>
      </c>
      <c r="C2324" s="143">
        <v>3060000</v>
      </c>
      <c r="D2324" s="143">
        <v>3060000</v>
      </c>
      <c r="E2324" s="144">
        <v>40418</v>
      </c>
      <c r="F2324" s="145" t="s">
        <v>3590</v>
      </c>
    </row>
    <row r="2325" spans="1:6">
      <c r="A2325" s="143">
        <v>3050000</v>
      </c>
      <c r="B2325" s="143">
        <v>3050000</v>
      </c>
      <c r="C2325" s="143">
        <v>3050000</v>
      </c>
      <c r="D2325" s="143">
        <v>3050000</v>
      </c>
      <c r="E2325" s="144">
        <v>40416</v>
      </c>
      <c r="F2325" s="145" t="s">
        <v>3591</v>
      </c>
    </row>
    <row r="2326" spans="1:6">
      <c r="A2326" s="143">
        <v>3030000</v>
      </c>
      <c r="B2326" s="143">
        <v>3030000</v>
      </c>
      <c r="C2326" s="143">
        <v>3030000</v>
      </c>
      <c r="D2326" s="143">
        <v>3030000</v>
      </c>
      <c r="E2326" s="144">
        <v>40415</v>
      </c>
      <c r="F2326" s="145" t="s">
        <v>3592</v>
      </c>
    </row>
    <row r="2327" spans="1:6">
      <c r="A2327" s="143">
        <v>3040000</v>
      </c>
      <c r="B2327" s="143">
        <v>3040000</v>
      </c>
      <c r="C2327" s="143">
        <v>3040000</v>
      </c>
      <c r="D2327" s="143">
        <v>3040000</v>
      </c>
      <c r="E2327" s="144">
        <v>40414</v>
      </c>
      <c r="F2327" s="145" t="s">
        <v>3593</v>
      </c>
    </row>
    <row r="2328" spans="1:6">
      <c r="A2328" s="143">
        <v>3040000</v>
      </c>
      <c r="B2328" s="143">
        <v>3040000</v>
      </c>
      <c r="C2328" s="143">
        <v>3040000</v>
      </c>
      <c r="D2328" s="143">
        <v>3040000</v>
      </c>
      <c r="E2328" s="144">
        <v>40413</v>
      </c>
      <c r="F2328" s="145" t="s">
        <v>3594</v>
      </c>
    </row>
    <row r="2329" spans="1:6">
      <c r="A2329" s="143">
        <v>3040000</v>
      </c>
      <c r="B2329" s="143">
        <v>3040000</v>
      </c>
      <c r="C2329" s="143">
        <v>3040000</v>
      </c>
      <c r="D2329" s="143">
        <v>3040000</v>
      </c>
      <c r="E2329" s="144">
        <v>40412</v>
      </c>
      <c r="F2329" s="145" t="s">
        <v>3595</v>
      </c>
    </row>
    <row r="2330" spans="1:6">
      <c r="A2330" s="143">
        <v>3040000</v>
      </c>
      <c r="B2330" s="143">
        <v>3040000</v>
      </c>
      <c r="C2330" s="143">
        <v>3040000</v>
      </c>
      <c r="D2330" s="143">
        <v>3040000</v>
      </c>
      <c r="E2330" s="144">
        <v>40411</v>
      </c>
      <c r="F2330" s="145" t="s">
        <v>3596</v>
      </c>
    </row>
    <row r="2331" spans="1:6">
      <c r="A2331" s="143">
        <v>3040000</v>
      </c>
      <c r="B2331" s="143">
        <v>3040000</v>
      </c>
      <c r="C2331" s="143">
        <v>3040000</v>
      </c>
      <c r="D2331" s="143">
        <v>3040000</v>
      </c>
      <c r="E2331" s="144">
        <v>40409</v>
      </c>
      <c r="F2331" s="145" t="s">
        <v>3597</v>
      </c>
    </row>
    <row r="2332" spans="1:6">
      <c r="A2332" s="143">
        <v>3040000</v>
      </c>
      <c r="B2332" s="143">
        <v>3040000</v>
      </c>
      <c r="C2332" s="143">
        <v>3040000</v>
      </c>
      <c r="D2332" s="143">
        <v>3040000</v>
      </c>
      <c r="E2332" s="144">
        <v>40408</v>
      </c>
      <c r="F2332" s="145" t="s">
        <v>3598</v>
      </c>
    </row>
    <row r="2333" spans="1:6">
      <c r="A2333" s="143">
        <v>3030000</v>
      </c>
      <c r="B2333" s="143">
        <v>3030000</v>
      </c>
      <c r="C2333" s="143">
        <v>3030000</v>
      </c>
      <c r="D2333" s="143">
        <v>3030000</v>
      </c>
      <c r="E2333" s="144">
        <v>40407</v>
      </c>
      <c r="F2333" s="145" t="s">
        <v>3599</v>
      </c>
    </row>
    <row r="2334" spans="1:6">
      <c r="A2334" s="143">
        <v>3030000</v>
      </c>
      <c r="B2334" s="143">
        <v>3030000</v>
      </c>
      <c r="C2334" s="143">
        <v>3030000</v>
      </c>
      <c r="D2334" s="143">
        <v>3030000</v>
      </c>
      <c r="E2334" s="144">
        <v>40406</v>
      </c>
      <c r="F2334" s="145" t="s">
        <v>3600</v>
      </c>
    </row>
    <row r="2335" spans="1:6">
      <c r="A2335" s="143">
        <v>3030000</v>
      </c>
      <c r="B2335" s="143">
        <v>3030000</v>
      </c>
      <c r="C2335" s="143">
        <v>3030000</v>
      </c>
      <c r="D2335" s="143">
        <v>3030000</v>
      </c>
      <c r="E2335" s="144">
        <v>40405</v>
      </c>
      <c r="F2335" s="145" t="s">
        <v>3601</v>
      </c>
    </row>
    <row r="2336" spans="1:6">
      <c r="A2336" s="143">
        <v>3010000</v>
      </c>
      <c r="B2336" s="143">
        <v>3010000</v>
      </c>
      <c r="C2336" s="143">
        <v>3010000</v>
      </c>
      <c r="D2336" s="143">
        <v>3010000</v>
      </c>
      <c r="E2336" s="144">
        <v>40404</v>
      </c>
      <c r="F2336" s="145" t="s">
        <v>3602</v>
      </c>
    </row>
    <row r="2337" spans="1:6">
      <c r="A2337" s="143">
        <v>2990000</v>
      </c>
      <c r="B2337" s="143">
        <v>2990000</v>
      </c>
      <c r="C2337" s="143">
        <v>2990000</v>
      </c>
      <c r="D2337" s="143">
        <v>2990000</v>
      </c>
      <c r="E2337" s="144">
        <v>40402</v>
      </c>
      <c r="F2337" s="145" t="s">
        <v>3603</v>
      </c>
    </row>
    <row r="2338" spans="1:6">
      <c r="A2338" s="143">
        <v>3000000</v>
      </c>
      <c r="B2338" s="143">
        <v>3000000</v>
      </c>
      <c r="C2338" s="143">
        <v>3000000</v>
      </c>
      <c r="D2338" s="143">
        <v>3000000</v>
      </c>
      <c r="E2338" s="144">
        <v>40401</v>
      </c>
      <c r="F2338" s="145" t="s">
        <v>3604</v>
      </c>
    </row>
    <row r="2339" spans="1:6">
      <c r="A2339" s="143">
        <v>3000000</v>
      </c>
      <c r="B2339" s="143">
        <v>3000000</v>
      </c>
      <c r="C2339" s="143">
        <v>3000000</v>
      </c>
      <c r="D2339" s="143">
        <v>3000000</v>
      </c>
      <c r="E2339" s="144">
        <v>40399</v>
      </c>
      <c r="F2339" s="145" t="s">
        <v>3605</v>
      </c>
    </row>
    <row r="2340" spans="1:6">
      <c r="A2340" s="143">
        <v>3000000</v>
      </c>
      <c r="B2340" s="143">
        <v>3000000</v>
      </c>
      <c r="C2340" s="143">
        <v>3000000</v>
      </c>
      <c r="D2340" s="143">
        <v>3000000</v>
      </c>
      <c r="E2340" s="144">
        <v>40398</v>
      </c>
      <c r="F2340" s="145" t="s">
        <v>3606</v>
      </c>
    </row>
    <row r="2341" spans="1:6">
      <c r="A2341" s="143">
        <v>2975000</v>
      </c>
      <c r="B2341" s="143">
        <v>2975000</v>
      </c>
      <c r="C2341" s="143">
        <v>2975000</v>
      </c>
      <c r="D2341" s="143">
        <v>2975000</v>
      </c>
      <c r="E2341" s="144">
        <v>40397</v>
      </c>
      <c r="F2341" s="145" t="s">
        <v>3607</v>
      </c>
    </row>
    <row r="2342" spans="1:6">
      <c r="A2342" s="143">
        <v>2950000</v>
      </c>
      <c r="B2342" s="143">
        <v>2950000</v>
      </c>
      <c r="C2342" s="143">
        <v>2950000</v>
      </c>
      <c r="D2342" s="143">
        <v>2950000</v>
      </c>
      <c r="E2342" s="144">
        <v>40394</v>
      </c>
      <c r="F2342" s="145" t="s">
        <v>3608</v>
      </c>
    </row>
    <row r="2343" spans="1:6">
      <c r="A2343" s="143">
        <v>2950000</v>
      </c>
      <c r="B2343" s="143">
        <v>2950000</v>
      </c>
      <c r="C2343" s="143">
        <v>2950000</v>
      </c>
      <c r="D2343" s="143">
        <v>2950000</v>
      </c>
      <c r="E2343" s="144">
        <v>40393</v>
      </c>
      <c r="F2343" s="145" t="s">
        <v>3609</v>
      </c>
    </row>
    <row r="2344" spans="1:6">
      <c r="A2344" s="143">
        <v>2950000</v>
      </c>
      <c r="B2344" s="143">
        <v>2950000</v>
      </c>
      <c r="C2344" s="143">
        <v>2950000</v>
      </c>
      <c r="D2344" s="143">
        <v>2950000</v>
      </c>
      <c r="E2344" s="144">
        <v>40392</v>
      </c>
      <c r="F2344" s="145" t="s">
        <v>3610</v>
      </c>
    </row>
    <row r="2345" spans="1:6">
      <c r="A2345" s="143">
        <v>2950000</v>
      </c>
      <c r="B2345" s="143">
        <v>2950000</v>
      </c>
      <c r="C2345" s="143">
        <v>2950000</v>
      </c>
      <c r="D2345" s="143">
        <v>2950000</v>
      </c>
      <c r="E2345" s="144">
        <v>40391</v>
      </c>
      <c r="F2345" s="145" t="s">
        <v>3611</v>
      </c>
    </row>
    <row r="2346" spans="1:6">
      <c r="A2346" s="143">
        <v>2920000</v>
      </c>
      <c r="B2346" s="143">
        <v>2920000</v>
      </c>
      <c r="C2346" s="143">
        <v>2920000</v>
      </c>
      <c r="D2346" s="143">
        <v>2920000</v>
      </c>
      <c r="E2346" s="144">
        <v>40390</v>
      </c>
      <c r="F2346" s="145" t="s">
        <v>3612</v>
      </c>
    </row>
    <row r="2347" spans="1:6">
      <c r="A2347" s="143">
        <v>2925000</v>
      </c>
      <c r="B2347" s="143">
        <v>2925000</v>
      </c>
      <c r="C2347" s="143">
        <v>2925000</v>
      </c>
      <c r="D2347" s="143">
        <v>2925000</v>
      </c>
      <c r="E2347" s="144">
        <v>40388</v>
      </c>
      <c r="F2347" s="145" t="s">
        <v>3613</v>
      </c>
    </row>
    <row r="2348" spans="1:6">
      <c r="A2348" s="143">
        <v>2975000</v>
      </c>
      <c r="B2348" s="143">
        <v>2975000</v>
      </c>
      <c r="C2348" s="143">
        <v>2975000</v>
      </c>
      <c r="D2348" s="143">
        <v>2975000</v>
      </c>
      <c r="E2348" s="144">
        <v>40387</v>
      </c>
      <c r="F2348" s="145" t="s">
        <v>3614</v>
      </c>
    </row>
    <row r="2349" spans="1:6">
      <c r="A2349" s="143">
        <v>2960000</v>
      </c>
      <c r="B2349" s="143">
        <v>2960000</v>
      </c>
      <c r="C2349" s="143">
        <v>2960000</v>
      </c>
      <c r="D2349" s="143">
        <v>2960000</v>
      </c>
      <c r="E2349" s="144">
        <v>40385</v>
      </c>
      <c r="F2349" s="145" t="s">
        <v>3615</v>
      </c>
    </row>
    <row r="2350" spans="1:6">
      <c r="A2350" s="143">
        <v>2960000</v>
      </c>
      <c r="B2350" s="143">
        <v>2960000</v>
      </c>
      <c r="C2350" s="143">
        <v>2960000</v>
      </c>
      <c r="D2350" s="143">
        <v>2960000</v>
      </c>
      <c r="E2350" s="144">
        <v>40384</v>
      </c>
      <c r="F2350" s="145" t="s">
        <v>3616</v>
      </c>
    </row>
    <row r="2351" spans="1:6">
      <c r="A2351" s="143">
        <v>2950000</v>
      </c>
      <c r="B2351" s="143">
        <v>2950000</v>
      </c>
      <c r="C2351" s="143">
        <v>2950000</v>
      </c>
      <c r="D2351" s="143">
        <v>2950000</v>
      </c>
      <c r="E2351" s="144">
        <v>40383</v>
      </c>
      <c r="F2351" s="145" t="s">
        <v>3617</v>
      </c>
    </row>
    <row r="2352" spans="1:6">
      <c r="A2352" s="143">
        <v>2950000</v>
      </c>
      <c r="B2352" s="143">
        <v>2950000</v>
      </c>
      <c r="C2352" s="143">
        <v>2950000</v>
      </c>
      <c r="D2352" s="143">
        <v>2950000</v>
      </c>
      <c r="E2352" s="144">
        <v>40381</v>
      </c>
      <c r="F2352" s="145" t="s">
        <v>3618</v>
      </c>
    </row>
    <row r="2353" spans="1:6">
      <c r="A2353" s="143">
        <v>2940000</v>
      </c>
      <c r="B2353" s="143">
        <v>2940000</v>
      </c>
      <c r="C2353" s="143">
        <v>2940000</v>
      </c>
      <c r="D2353" s="143">
        <v>2940000</v>
      </c>
      <c r="E2353" s="144">
        <v>40380</v>
      </c>
      <c r="F2353" s="145" t="s">
        <v>3619</v>
      </c>
    </row>
    <row r="2354" spans="1:6">
      <c r="A2354" s="143">
        <v>2960000</v>
      </c>
      <c r="B2354" s="143">
        <v>2960000</v>
      </c>
      <c r="C2354" s="143">
        <v>2960000</v>
      </c>
      <c r="D2354" s="143">
        <v>2960000</v>
      </c>
      <c r="E2354" s="144">
        <v>40379</v>
      </c>
      <c r="F2354" s="145" t="s">
        <v>3620</v>
      </c>
    </row>
    <row r="2355" spans="1:6">
      <c r="A2355" s="143">
        <v>2960000</v>
      </c>
      <c r="B2355" s="143">
        <v>2960000</v>
      </c>
      <c r="C2355" s="143">
        <v>2960000</v>
      </c>
      <c r="D2355" s="143">
        <v>2960000</v>
      </c>
      <c r="E2355" s="144">
        <v>40378</v>
      </c>
      <c r="F2355" s="145" t="s">
        <v>3621</v>
      </c>
    </row>
    <row r="2356" spans="1:6">
      <c r="A2356" s="143">
        <v>2980000</v>
      </c>
      <c r="B2356" s="143">
        <v>2980000</v>
      </c>
      <c r="C2356" s="143">
        <v>2980000</v>
      </c>
      <c r="D2356" s="143">
        <v>2980000</v>
      </c>
      <c r="E2356" s="144">
        <v>40377</v>
      </c>
      <c r="F2356" s="145" t="s">
        <v>3622</v>
      </c>
    </row>
    <row r="2357" spans="1:6">
      <c r="A2357" s="143">
        <v>3020000</v>
      </c>
      <c r="B2357" s="143">
        <v>3020000</v>
      </c>
      <c r="C2357" s="143">
        <v>3020000</v>
      </c>
      <c r="D2357" s="143">
        <v>3020000</v>
      </c>
      <c r="E2357" s="144">
        <v>40376</v>
      </c>
      <c r="F2357" s="145" t="s">
        <v>3623</v>
      </c>
    </row>
    <row r="2358" spans="1:6">
      <c r="A2358" s="143">
        <v>3020000</v>
      </c>
      <c r="B2358" s="143">
        <v>3020000</v>
      </c>
      <c r="C2358" s="143">
        <v>3020000</v>
      </c>
      <c r="D2358" s="143">
        <v>3020000</v>
      </c>
      <c r="E2358" s="144">
        <v>40374</v>
      </c>
      <c r="F2358" s="145" t="s">
        <v>3624</v>
      </c>
    </row>
    <row r="2359" spans="1:6">
      <c r="A2359" s="143">
        <v>3010000</v>
      </c>
      <c r="B2359" s="143">
        <v>3010000</v>
      </c>
      <c r="C2359" s="143">
        <v>3010000</v>
      </c>
      <c r="D2359" s="143">
        <v>3010000</v>
      </c>
      <c r="E2359" s="144">
        <v>40372</v>
      </c>
      <c r="F2359" s="145" t="s">
        <v>3625</v>
      </c>
    </row>
    <row r="2360" spans="1:6">
      <c r="A2360" s="143">
        <v>3020000</v>
      </c>
      <c r="B2360" s="143">
        <v>3020000</v>
      </c>
      <c r="C2360" s="143">
        <v>3020000</v>
      </c>
      <c r="D2360" s="143">
        <v>3020000</v>
      </c>
      <c r="E2360" s="144">
        <v>40371</v>
      </c>
      <c r="F2360" s="145" t="s">
        <v>3626</v>
      </c>
    </row>
    <row r="2361" spans="1:6">
      <c r="A2361" s="143">
        <v>3010000</v>
      </c>
      <c r="B2361" s="143">
        <v>3010000</v>
      </c>
      <c r="C2361" s="143">
        <v>3010000</v>
      </c>
      <c r="D2361" s="143">
        <v>3010000</v>
      </c>
      <c r="E2361" s="144">
        <v>40370</v>
      </c>
      <c r="F2361" s="145" t="s">
        <v>3627</v>
      </c>
    </row>
    <row r="2362" spans="1:6">
      <c r="A2362" s="143">
        <v>3000000</v>
      </c>
      <c r="B2362" s="143">
        <v>3000000</v>
      </c>
      <c r="C2362" s="143">
        <v>3000000</v>
      </c>
      <c r="D2362" s="143">
        <v>3000000</v>
      </c>
      <c r="E2362" s="144">
        <v>40367</v>
      </c>
      <c r="F2362" s="145" t="s">
        <v>3628</v>
      </c>
    </row>
    <row r="2363" spans="1:6">
      <c r="A2363" s="143">
        <v>3020000</v>
      </c>
      <c r="B2363" s="143">
        <v>3020000</v>
      </c>
      <c r="C2363" s="143">
        <v>3020000</v>
      </c>
      <c r="D2363" s="143">
        <v>3020000</v>
      </c>
      <c r="E2363" s="144">
        <v>40366</v>
      </c>
      <c r="F2363" s="145" t="s">
        <v>3629</v>
      </c>
    </row>
    <row r="2364" spans="1:6">
      <c r="A2364" s="143">
        <v>3030000</v>
      </c>
      <c r="B2364" s="143">
        <v>3030000</v>
      </c>
      <c r="C2364" s="143">
        <v>3030000</v>
      </c>
      <c r="D2364" s="143">
        <v>3030000</v>
      </c>
      <c r="E2364" s="144">
        <v>40364</v>
      </c>
      <c r="F2364" s="145" t="s">
        <v>3630</v>
      </c>
    </row>
    <row r="2365" spans="1:6">
      <c r="A2365" s="143">
        <v>3030000</v>
      </c>
      <c r="B2365" s="143">
        <v>3030000</v>
      </c>
      <c r="C2365" s="143">
        <v>3030000</v>
      </c>
      <c r="D2365" s="143">
        <v>3030000</v>
      </c>
      <c r="E2365" s="144">
        <v>40362</v>
      </c>
      <c r="F2365" s="145" t="s">
        <v>3631</v>
      </c>
    </row>
    <row r="2366" spans="1:6">
      <c r="A2366" s="143">
        <v>3120000</v>
      </c>
      <c r="B2366" s="143">
        <v>3120000</v>
      </c>
      <c r="C2366" s="143">
        <v>3120000</v>
      </c>
      <c r="D2366" s="143">
        <v>3120000</v>
      </c>
      <c r="E2366" s="144">
        <v>40360</v>
      </c>
      <c r="F2366" s="145" t="s">
        <v>3632</v>
      </c>
    </row>
    <row r="2367" spans="1:6">
      <c r="A2367" s="143">
        <v>3100000</v>
      </c>
      <c r="B2367" s="143">
        <v>3100000</v>
      </c>
      <c r="C2367" s="143">
        <v>3100000</v>
      </c>
      <c r="D2367" s="143">
        <v>3100000</v>
      </c>
      <c r="E2367" s="144">
        <v>40359</v>
      </c>
      <c r="F2367" s="145" t="s">
        <v>3633</v>
      </c>
    </row>
    <row r="2368" spans="1:6">
      <c r="A2368" s="143">
        <v>3120000</v>
      </c>
      <c r="B2368" s="143">
        <v>3120000</v>
      </c>
      <c r="C2368" s="143">
        <v>3120000</v>
      </c>
      <c r="D2368" s="143">
        <v>3120000</v>
      </c>
      <c r="E2368" s="144">
        <v>40358</v>
      </c>
      <c r="F2368" s="145" t="s">
        <v>3634</v>
      </c>
    </row>
    <row r="2369" spans="1:6">
      <c r="A2369" s="143">
        <v>3120000</v>
      </c>
      <c r="B2369" s="143">
        <v>3120000</v>
      </c>
      <c r="C2369" s="143">
        <v>3120000</v>
      </c>
      <c r="D2369" s="143">
        <v>3120000</v>
      </c>
      <c r="E2369" s="144">
        <v>40357</v>
      </c>
      <c r="F2369" s="145" t="s">
        <v>3635</v>
      </c>
    </row>
    <row r="2370" spans="1:6">
      <c r="A2370" s="143">
        <v>3085000</v>
      </c>
      <c r="B2370" s="143">
        <v>3085000</v>
      </c>
      <c r="C2370" s="143">
        <v>3085000</v>
      </c>
      <c r="D2370" s="143">
        <v>3085000</v>
      </c>
      <c r="E2370" s="144">
        <v>40356</v>
      </c>
      <c r="F2370" s="145" t="s">
        <v>3636</v>
      </c>
    </row>
    <row r="2371" spans="1:6">
      <c r="A2371" s="143">
        <v>3080000</v>
      </c>
      <c r="B2371" s="143">
        <v>3080000</v>
      </c>
      <c r="C2371" s="143">
        <v>3080000</v>
      </c>
      <c r="D2371" s="143">
        <v>3080000</v>
      </c>
      <c r="E2371" s="144">
        <v>40353</v>
      </c>
      <c r="F2371" s="145" t="s">
        <v>3637</v>
      </c>
    </row>
    <row r="2372" spans="1:6">
      <c r="A2372" s="143">
        <v>3080000</v>
      </c>
      <c r="B2372" s="143">
        <v>3080000</v>
      </c>
      <c r="C2372" s="143">
        <v>3080000</v>
      </c>
      <c r="D2372" s="143">
        <v>3080000</v>
      </c>
      <c r="E2372" s="144">
        <v>40352</v>
      </c>
      <c r="F2372" s="145" t="s">
        <v>3638</v>
      </c>
    </row>
    <row r="2373" spans="1:6">
      <c r="A2373" s="143">
        <v>3120000</v>
      </c>
      <c r="B2373" s="143">
        <v>3120000</v>
      </c>
      <c r="C2373" s="143">
        <v>3120000</v>
      </c>
      <c r="D2373" s="143">
        <v>3120000</v>
      </c>
      <c r="E2373" s="144">
        <v>40351</v>
      </c>
      <c r="F2373" s="145" t="s">
        <v>3639</v>
      </c>
    </row>
    <row r="2374" spans="1:6">
      <c r="A2374" s="143">
        <v>3100000</v>
      </c>
      <c r="B2374" s="143">
        <v>3100000</v>
      </c>
      <c r="C2374" s="143">
        <v>3100000</v>
      </c>
      <c r="D2374" s="143">
        <v>3100000</v>
      </c>
      <c r="E2374" s="144">
        <v>40349</v>
      </c>
      <c r="F2374" s="145" t="s">
        <v>3640</v>
      </c>
    </row>
    <row r="2375" spans="1:6">
      <c r="A2375" s="143">
        <v>3060000</v>
      </c>
      <c r="B2375" s="143">
        <v>3060000</v>
      </c>
      <c r="C2375" s="143">
        <v>3060000</v>
      </c>
      <c r="D2375" s="143">
        <v>3060000</v>
      </c>
      <c r="E2375" s="144">
        <v>40348</v>
      </c>
      <c r="F2375" s="145" t="s">
        <v>3641</v>
      </c>
    </row>
    <row r="2376" spans="1:6">
      <c r="A2376" s="143">
        <v>3060000</v>
      </c>
      <c r="B2376" s="143">
        <v>3060000</v>
      </c>
      <c r="C2376" s="143">
        <v>3060000</v>
      </c>
      <c r="D2376" s="143">
        <v>3060000</v>
      </c>
      <c r="E2376" s="144">
        <v>40346</v>
      </c>
      <c r="F2376" s="145" t="s">
        <v>3642</v>
      </c>
    </row>
    <row r="2377" spans="1:6">
      <c r="A2377" s="143">
        <v>3040000</v>
      </c>
      <c r="B2377" s="143">
        <v>3040000</v>
      </c>
      <c r="C2377" s="143">
        <v>3040000</v>
      </c>
      <c r="D2377" s="143">
        <v>3040000</v>
      </c>
      <c r="E2377" s="144">
        <v>40345</v>
      </c>
      <c r="F2377" s="145" t="s">
        <v>3643</v>
      </c>
    </row>
    <row r="2378" spans="1:6">
      <c r="A2378" s="143">
        <v>3080000</v>
      </c>
      <c r="B2378" s="143">
        <v>3080000</v>
      </c>
      <c r="C2378" s="143">
        <v>3080000</v>
      </c>
      <c r="D2378" s="143">
        <v>3080000</v>
      </c>
      <c r="E2378" s="144">
        <v>40344</v>
      </c>
      <c r="F2378" s="145" t="s">
        <v>3644</v>
      </c>
    </row>
    <row r="2379" spans="1:6">
      <c r="A2379" s="143">
        <v>3075000</v>
      </c>
      <c r="B2379" s="143">
        <v>3075000</v>
      </c>
      <c r="C2379" s="143">
        <v>3075000</v>
      </c>
      <c r="D2379" s="143">
        <v>3075000</v>
      </c>
      <c r="E2379" s="144">
        <v>40343</v>
      </c>
      <c r="F2379" s="145" t="s">
        <v>3645</v>
      </c>
    </row>
    <row r="2380" spans="1:6">
      <c r="A2380" s="143">
        <v>3085000</v>
      </c>
      <c r="B2380" s="143">
        <v>3085000</v>
      </c>
      <c r="C2380" s="143">
        <v>3085000</v>
      </c>
      <c r="D2380" s="143">
        <v>3085000</v>
      </c>
      <c r="E2380" s="144">
        <v>40342</v>
      </c>
      <c r="F2380" s="145" t="s">
        <v>3646</v>
      </c>
    </row>
    <row r="2381" spans="1:6">
      <c r="A2381" s="143">
        <v>3110000</v>
      </c>
      <c r="B2381" s="143">
        <v>3110000</v>
      </c>
      <c r="C2381" s="143">
        <v>3110000</v>
      </c>
      <c r="D2381" s="143">
        <v>3110000</v>
      </c>
      <c r="E2381" s="144">
        <v>40341</v>
      </c>
      <c r="F2381" s="145" t="s">
        <v>3647</v>
      </c>
    </row>
    <row r="2382" spans="1:6">
      <c r="A2382" s="143">
        <v>3100000</v>
      </c>
      <c r="B2382" s="143">
        <v>3100000</v>
      </c>
      <c r="C2382" s="143">
        <v>3100000</v>
      </c>
      <c r="D2382" s="143">
        <v>3100000</v>
      </c>
      <c r="E2382" s="144">
        <v>40339</v>
      </c>
      <c r="F2382" s="145" t="s">
        <v>3648</v>
      </c>
    </row>
    <row r="2383" spans="1:6">
      <c r="A2383" s="143">
        <v>3070000</v>
      </c>
      <c r="B2383" s="143">
        <v>3070000</v>
      </c>
      <c r="C2383" s="143">
        <v>3070000</v>
      </c>
      <c r="D2383" s="143">
        <v>3070000</v>
      </c>
      <c r="E2383" s="144">
        <v>40338</v>
      </c>
      <c r="F2383" s="145" t="s">
        <v>3649</v>
      </c>
    </row>
    <row r="2384" spans="1:6">
      <c r="A2384" s="143">
        <v>3020000</v>
      </c>
      <c r="B2384" s="143">
        <v>3020000</v>
      </c>
      <c r="C2384" s="143">
        <v>3020000</v>
      </c>
      <c r="D2384" s="143">
        <v>3020000</v>
      </c>
      <c r="E2384" s="144">
        <v>40337</v>
      </c>
      <c r="F2384" s="145" t="s">
        <v>3650</v>
      </c>
    </row>
    <row r="2385" spans="1:6">
      <c r="A2385" s="143">
        <v>3015000</v>
      </c>
      <c r="B2385" s="143">
        <v>3015000</v>
      </c>
      <c r="C2385" s="143">
        <v>3015000</v>
      </c>
      <c r="D2385" s="143">
        <v>3015000</v>
      </c>
      <c r="E2385" s="144">
        <v>40336</v>
      </c>
      <c r="F2385" s="145" t="s">
        <v>3651</v>
      </c>
    </row>
    <row r="2386" spans="1:6">
      <c r="A2386" s="143">
        <v>3020000</v>
      </c>
      <c r="B2386" s="143">
        <v>3020000</v>
      </c>
      <c r="C2386" s="143">
        <v>3020000</v>
      </c>
      <c r="D2386" s="143">
        <v>3020000</v>
      </c>
      <c r="E2386" s="144">
        <v>40335</v>
      </c>
      <c r="F2386" s="145" t="s">
        <v>3652</v>
      </c>
    </row>
    <row r="2387" spans="1:6">
      <c r="A2387" s="143">
        <v>3040000</v>
      </c>
      <c r="B2387" s="143">
        <v>3040000</v>
      </c>
      <c r="C2387" s="143">
        <v>3040000</v>
      </c>
      <c r="D2387" s="143">
        <v>3040000</v>
      </c>
      <c r="E2387" s="144">
        <v>40332</v>
      </c>
      <c r="F2387" s="145" t="s">
        <v>3653</v>
      </c>
    </row>
    <row r="2388" spans="1:6">
      <c r="A2388" s="143">
        <v>3000000</v>
      </c>
      <c r="B2388" s="143">
        <v>3000000</v>
      </c>
      <c r="C2388" s="143">
        <v>3000000</v>
      </c>
      <c r="D2388" s="143">
        <v>3000000</v>
      </c>
      <c r="E2388" s="144">
        <v>40331</v>
      </c>
      <c r="F2388" s="145" t="s">
        <v>3654</v>
      </c>
    </row>
    <row r="2389" spans="1:6">
      <c r="A2389" s="143">
        <v>2980000</v>
      </c>
      <c r="B2389" s="143">
        <v>2980000</v>
      </c>
      <c r="C2389" s="143">
        <v>2980000</v>
      </c>
      <c r="D2389" s="143">
        <v>2980000</v>
      </c>
      <c r="E2389" s="144">
        <v>40330</v>
      </c>
      <c r="F2389" s="145" t="s">
        <v>3655</v>
      </c>
    </row>
    <row r="2390" spans="1:6">
      <c r="A2390" s="143">
        <v>2970000</v>
      </c>
      <c r="B2390" s="143">
        <v>2970000</v>
      </c>
      <c r="C2390" s="143">
        <v>2970000</v>
      </c>
      <c r="D2390" s="143">
        <v>2970000</v>
      </c>
      <c r="E2390" s="144">
        <v>40329</v>
      </c>
      <c r="F2390" s="145" t="s">
        <v>3656</v>
      </c>
    </row>
    <row r="2391" spans="1:6">
      <c r="A2391" s="143">
        <v>2970000</v>
      </c>
      <c r="B2391" s="143">
        <v>2970000</v>
      </c>
      <c r="C2391" s="143">
        <v>2970000</v>
      </c>
      <c r="D2391" s="143">
        <v>2970000</v>
      </c>
      <c r="E2391" s="144">
        <v>40328</v>
      </c>
      <c r="F2391" s="145" t="s">
        <v>3657</v>
      </c>
    </row>
    <row r="2392" spans="1:6">
      <c r="A2392" s="143">
        <v>2960000</v>
      </c>
      <c r="B2392" s="143">
        <v>2960000</v>
      </c>
      <c r="C2392" s="143">
        <v>2960000</v>
      </c>
      <c r="D2392" s="143">
        <v>2960000</v>
      </c>
      <c r="E2392" s="144">
        <v>40327</v>
      </c>
      <c r="F2392" s="145" t="s">
        <v>3658</v>
      </c>
    </row>
    <row r="2393" spans="1:6">
      <c r="A2393" s="143">
        <v>2950000</v>
      </c>
      <c r="B2393" s="143">
        <v>2950000</v>
      </c>
      <c r="C2393" s="143">
        <v>2950000</v>
      </c>
      <c r="D2393" s="143">
        <v>2950000</v>
      </c>
      <c r="E2393" s="144">
        <v>40325</v>
      </c>
      <c r="F2393" s="145" t="s">
        <v>3659</v>
      </c>
    </row>
    <row r="2394" spans="1:6">
      <c r="A2394" s="143">
        <v>2910000</v>
      </c>
      <c r="B2394" s="143">
        <v>2910000</v>
      </c>
      <c r="C2394" s="143">
        <v>2910000</v>
      </c>
      <c r="D2394" s="143">
        <v>2910000</v>
      </c>
      <c r="E2394" s="144">
        <v>40324</v>
      </c>
      <c r="F2394" s="145" t="s">
        <v>3660</v>
      </c>
    </row>
    <row r="2395" spans="1:6">
      <c r="A2395" s="143">
        <v>2900000</v>
      </c>
      <c r="B2395" s="143">
        <v>2900000</v>
      </c>
      <c r="C2395" s="143">
        <v>2900000</v>
      </c>
      <c r="D2395" s="143">
        <v>2900000</v>
      </c>
      <c r="E2395" s="144">
        <v>40323</v>
      </c>
      <c r="F2395" s="145" t="s">
        <v>3661</v>
      </c>
    </row>
    <row r="2396" spans="1:6">
      <c r="A2396" s="143">
        <v>2880000</v>
      </c>
      <c r="B2396" s="143">
        <v>2880000</v>
      </c>
      <c r="C2396" s="143">
        <v>2880000</v>
      </c>
      <c r="D2396" s="143">
        <v>2880000</v>
      </c>
      <c r="E2396" s="144">
        <v>40322</v>
      </c>
      <c r="F2396" s="145" t="s">
        <v>3662</v>
      </c>
    </row>
    <row r="2397" spans="1:6">
      <c r="A2397" s="143">
        <v>2920000</v>
      </c>
      <c r="B2397" s="143">
        <v>2920000</v>
      </c>
      <c r="C2397" s="143">
        <v>2920000</v>
      </c>
      <c r="D2397" s="143">
        <v>2920000</v>
      </c>
      <c r="E2397" s="144">
        <v>40318</v>
      </c>
      <c r="F2397" s="145" t="s">
        <v>3663</v>
      </c>
    </row>
    <row r="2398" spans="1:6">
      <c r="A2398" s="143">
        <v>2880000</v>
      </c>
      <c r="B2398" s="143">
        <v>2880000</v>
      </c>
      <c r="C2398" s="143">
        <v>2880000</v>
      </c>
      <c r="D2398" s="143">
        <v>2880000</v>
      </c>
      <c r="E2398" s="144">
        <v>40321</v>
      </c>
      <c r="F2398" s="145" t="s">
        <v>3664</v>
      </c>
    </row>
    <row r="2399" spans="1:6">
      <c r="A2399" s="143">
        <v>2920000</v>
      </c>
      <c r="B2399" s="143">
        <v>2920000</v>
      </c>
      <c r="C2399" s="143">
        <v>2920000</v>
      </c>
      <c r="D2399" s="143">
        <v>2920000</v>
      </c>
      <c r="E2399" s="144">
        <v>40317</v>
      </c>
      <c r="F2399" s="145" t="s">
        <v>3665</v>
      </c>
    </row>
    <row r="2400" spans="1:6">
      <c r="A2400" s="143">
        <v>2900000</v>
      </c>
      <c r="B2400" s="143">
        <v>2900000</v>
      </c>
      <c r="C2400" s="143">
        <v>2900000</v>
      </c>
      <c r="D2400" s="143">
        <v>2900000</v>
      </c>
      <c r="E2400" s="144">
        <v>40320</v>
      </c>
      <c r="F2400" s="145" t="s">
        <v>3666</v>
      </c>
    </row>
    <row r="2401" spans="1:6">
      <c r="A2401" s="143">
        <v>2930000</v>
      </c>
      <c r="B2401" s="143">
        <v>2930000</v>
      </c>
      <c r="C2401" s="143">
        <v>2930000</v>
      </c>
      <c r="D2401" s="143">
        <v>2930000</v>
      </c>
      <c r="E2401" s="144">
        <v>40316</v>
      </c>
      <c r="F2401" s="145" t="s">
        <v>3667</v>
      </c>
    </row>
    <row r="2402" spans="1:6">
      <c r="A2402" s="143">
        <v>2950000</v>
      </c>
      <c r="B2402" s="143">
        <v>2950000</v>
      </c>
      <c r="C2402" s="143">
        <v>2950000</v>
      </c>
      <c r="D2402" s="143">
        <v>2950000</v>
      </c>
      <c r="E2402" s="144">
        <v>40313</v>
      </c>
      <c r="F2402" s="145" t="s">
        <v>3668</v>
      </c>
    </row>
    <row r="2403" spans="1:6">
      <c r="A2403" s="143">
        <v>2950000</v>
      </c>
      <c r="B2403" s="143">
        <v>2950000</v>
      </c>
      <c r="C2403" s="143">
        <v>2950000</v>
      </c>
      <c r="D2403" s="143">
        <v>2950000</v>
      </c>
      <c r="E2403" s="144">
        <v>40311</v>
      </c>
      <c r="F2403" s="145" t="s">
        <v>3669</v>
      </c>
    </row>
    <row r="2404" spans="1:6">
      <c r="A2404" s="143">
        <v>2880000</v>
      </c>
      <c r="B2404" s="143">
        <v>2880000</v>
      </c>
      <c r="C2404" s="143">
        <v>2880000</v>
      </c>
      <c r="D2404" s="143">
        <v>2880000</v>
      </c>
      <c r="E2404" s="144">
        <v>40310</v>
      </c>
      <c r="F2404" s="145" t="s">
        <v>3670</v>
      </c>
    </row>
    <row r="2405" spans="1:6">
      <c r="A2405" s="143">
        <v>2870000</v>
      </c>
      <c r="B2405" s="143">
        <v>2870000</v>
      </c>
      <c r="C2405" s="143">
        <v>2870000</v>
      </c>
      <c r="D2405" s="143">
        <v>2870000</v>
      </c>
      <c r="E2405" s="144">
        <v>40309</v>
      </c>
      <c r="F2405" s="145" t="s">
        <v>3671</v>
      </c>
    </row>
    <row r="2406" spans="1:6">
      <c r="A2406" s="143">
        <v>2890000</v>
      </c>
      <c r="B2406" s="143">
        <v>2890000</v>
      </c>
      <c r="C2406" s="143">
        <v>2890000</v>
      </c>
      <c r="D2406" s="143">
        <v>2890000</v>
      </c>
      <c r="E2406" s="144">
        <v>40308</v>
      </c>
      <c r="F2406" s="145" t="s">
        <v>3672</v>
      </c>
    </row>
    <row r="2407" spans="1:6">
      <c r="A2407" s="143">
        <v>2900000</v>
      </c>
      <c r="B2407" s="143">
        <v>2900000</v>
      </c>
      <c r="C2407" s="143">
        <v>2900000</v>
      </c>
      <c r="D2407" s="143">
        <v>2900000</v>
      </c>
      <c r="E2407" s="144">
        <v>40307</v>
      </c>
      <c r="F2407" s="145" t="s">
        <v>3673</v>
      </c>
    </row>
    <row r="2408" spans="1:6">
      <c r="A2408" s="143">
        <v>2820000</v>
      </c>
      <c r="B2408" s="143">
        <v>2820000</v>
      </c>
      <c r="C2408" s="143">
        <v>2820000</v>
      </c>
      <c r="D2408" s="143">
        <v>2820000</v>
      </c>
      <c r="E2408" s="144">
        <v>40306</v>
      </c>
      <c r="F2408" s="145" t="s">
        <v>3674</v>
      </c>
    </row>
    <row r="2409" spans="1:6">
      <c r="A2409" s="143">
        <v>2870000</v>
      </c>
      <c r="B2409" s="143">
        <v>2870000</v>
      </c>
      <c r="C2409" s="143">
        <v>2870000</v>
      </c>
      <c r="D2409" s="143">
        <v>2870000</v>
      </c>
      <c r="E2409" s="144">
        <v>40304</v>
      </c>
      <c r="F2409" s="145" t="s">
        <v>3675</v>
      </c>
    </row>
    <row r="2410" spans="1:6">
      <c r="A2410" s="143">
        <v>2825000</v>
      </c>
      <c r="B2410" s="143">
        <v>2825000</v>
      </c>
      <c r="C2410" s="143">
        <v>2825000</v>
      </c>
      <c r="D2410" s="143">
        <v>2825000</v>
      </c>
      <c r="E2410" s="144">
        <v>40303</v>
      </c>
      <c r="F2410" s="145" t="s">
        <v>3676</v>
      </c>
    </row>
    <row r="2411" spans="1:6">
      <c r="A2411" s="143">
        <v>2820000</v>
      </c>
      <c r="B2411" s="143">
        <v>2820000</v>
      </c>
      <c r="C2411" s="143">
        <v>2820000</v>
      </c>
      <c r="D2411" s="143">
        <v>2820000</v>
      </c>
      <c r="E2411" s="144">
        <v>40302</v>
      </c>
      <c r="F2411" s="145" t="s">
        <v>3677</v>
      </c>
    </row>
    <row r="2412" spans="1:6">
      <c r="A2412" s="143">
        <v>2830000</v>
      </c>
      <c r="B2412" s="143">
        <v>2830000</v>
      </c>
      <c r="C2412" s="143">
        <v>2830000</v>
      </c>
      <c r="D2412" s="143">
        <v>2830000</v>
      </c>
      <c r="E2412" s="144">
        <v>40301</v>
      </c>
      <c r="F2412" s="145" t="s">
        <v>3678</v>
      </c>
    </row>
    <row r="2413" spans="1:6">
      <c r="A2413" s="143">
        <v>2830000</v>
      </c>
      <c r="B2413" s="143">
        <v>2830000</v>
      </c>
      <c r="C2413" s="143">
        <v>2830000</v>
      </c>
      <c r="D2413" s="143">
        <v>2830000</v>
      </c>
      <c r="E2413" s="144">
        <v>40300</v>
      </c>
      <c r="F2413" s="145" t="s">
        <v>3679</v>
      </c>
    </row>
    <row r="2414" spans="1:6">
      <c r="A2414" s="143">
        <v>2780000</v>
      </c>
      <c r="B2414" s="143">
        <v>2780000</v>
      </c>
      <c r="C2414" s="143">
        <v>2780000</v>
      </c>
      <c r="D2414" s="143">
        <v>2780000</v>
      </c>
      <c r="E2414" s="144">
        <v>40299</v>
      </c>
      <c r="F2414" s="145" t="s">
        <v>3680</v>
      </c>
    </row>
    <row r="2415" spans="1:6">
      <c r="A2415" s="143">
        <v>2780000</v>
      </c>
      <c r="B2415" s="143">
        <v>2780000</v>
      </c>
      <c r="C2415" s="143">
        <v>2780000</v>
      </c>
      <c r="D2415" s="143">
        <v>2780000</v>
      </c>
      <c r="E2415" s="144">
        <v>40297</v>
      </c>
      <c r="F2415" s="145" t="s">
        <v>3681</v>
      </c>
    </row>
    <row r="2416" spans="1:6">
      <c r="A2416" s="143">
        <v>2850000</v>
      </c>
      <c r="B2416" s="143">
        <v>2850000</v>
      </c>
      <c r="C2416" s="143">
        <v>2850000</v>
      </c>
      <c r="D2416" s="143">
        <v>2850000</v>
      </c>
      <c r="E2416" s="144">
        <v>40296</v>
      </c>
      <c r="F2416" s="145" t="s">
        <v>3682</v>
      </c>
    </row>
    <row r="2417" spans="1:6">
      <c r="A2417" s="143">
        <v>2750000</v>
      </c>
      <c r="B2417" s="143">
        <v>2750000</v>
      </c>
      <c r="C2417" s="143">
        <v>2750000</v>
      </c>
      <c r="D2417" s="143">
        <v>2750000</v>
      </c>
      <c r="E2417" s="144">
        <v>40295</v>
      </c>
      <c r="F2417" s="145" t="s">
        <v>3683</v>
      </c>
    </row>
    <row r="2418" spans="1:6">
      <c r="A2418" s="143">
        <v>2770000</v>
      </c>
      <c r="B2418" s="143">
        <v>2770000</v>
      </c>
      <c r="C2418" s="143">
        <v>2770000</v>
      </c>
      <c r="D2418" s="143">
        <v>2770000</v>
      </c>
      <c r="E2418" s="144">
        <v>40293</v>
      </c>
      <c r="F2418" s="145" t="s">
        <v>3684</v>
      </c>
    </row>
    <row r="2419" spans="1:6">
      <c r="A2419" s="143">
        <v>2740000</v>
      </c>
      <c r="B2419" s="143">
        <v>2740000</v>
      </c>
      <c r="C2419" s="143">
        <v>2740000</v>
      </c>
      <c r="D2419" s="143">
        <v>2740000</v>
      </c>
      <c r="E2419" s="144">
        <v>40292</v>
      </c>
      <c r="F2419" s="145" t="s">
        <v>3685</v>
      </c>
    </row>
    <row r="2420" spans="1:6">
      <c r="A2420" s="143">
        <v>2730000</v>
      </c>
      <c r="B2420" s="143">
        <v>2730000</v>
      </c>
      <c r="C2420" s="143">
        <v>2730000</v>
      </c>
      <c r="D2420" s="143">
        <v>2730000</v>
      </c>
      <c r="E2420" s="144">
        <v>40290</v>
      </c>
      <c r="F2420" s="145" t="s">
        <v>3686</v>
      </c>
    </row>
    <row r="2421" spans="1:6">
      <c r="A2421" s="143">
        <v>2710000</v>
      </c>
      <c r="B2421" s="143">
        <v>2710000</v>
      </c>
      <c r="C2421" s="143">
        <v>2710000</v>
      </c>
      <c r="D2421" s="143">
        <v>2710000</v>
      </c>
      <c r="E2421" s="144">
        <v>40289</v>
      </c>
      <c r="F2421" s="145" t="s">
        <v>3687</v>
      </c>
    </row>
    <row r="2422" spans="1:6">
      <c r="A2422" s="143">
        <v>2710000</v>
      </c>
      <c r="B2422" s="143">
        <v>2710000</v>
      </c>
      <c r="C2422" s="143">
        <v>2710000</v>
      </c>
      <c r="D2422" s="143">
        <v>2710000</v>
      </c>
      <c r="E2422" s="144">
        <v>40288</v>
      </c>
      <c r="F2422" s="145" t="s">
        <v>3688</v>
      </c>
    </row>
    <row r="2423" spans="1:6">
      <c r="A2423" s="143">
        <v>2715000</v>
      </c>
      <c r="B2423" s="143">
        <v>2715000</v>
      </c>
      <c r="C2423" s="143">
        <v>2715000</v>
      </c>
      <c r="D2423" s="143">
        <v>2715000</v>
      </c>
      <c r="E2423" s="144">
        <v>40287</v>
      </c>
      <c r="F2423" s="145" t="s">
        <v>3689</v>
      </c>
    </row>
    <row r="2424" spans="1:6">
      <c r="A2424" s="143">
        <v>2720000</v>
      </c>
      <c r="B2424" s="143">
        <v>2720000</v>
      </c>
      <c r="C2424" s="143">
        <v>2720000</v>
      </c>
      <c r="D2424" s="143">
        <v>2720000</v>
      </c>
      <c r="E2424" s="144">
        <v>40286</v>
      </c>
      <c r="F2424" s="145" t="s">
        <v>3690</v>
      </c>
    </row>
    <row r="2425" spans="1:6">
      <c r="A2425" s="143">
        <v>2740000</v>
      </c>
      <c r="B2425" s="143">
        <v>2740000</v>
      </c>
      <c r="C2425" s="143">
        <v>2740000</v>
      </c>
      <c r="D2425" s="143">
        <v>2740000</v>
      </c>
      <c r="E2425" s="144">
        <v>40285</v>
      </c>
      <c r="F2425" s="145" t="s">
        <v>3691</v>
      </c>
    </row>
    <row r="2426" spans="1:6">
      <c r="A2426" s="143">
        <v>2745000</v>
      </c>
      <c r="B2426" s="143">
        <v>2745000</v>
      </c>
      <c r="C2426" s="143">
        <v>2745000</v>
      </c>
      <c r="D2426" s="143">
        <v>2745000</v>
      </c>
      <c r="E2426" s="144">
        <v>40283</v>
      </c>
      <c r="F2426" s="145" t="s">
        <v>3692</v>
      </c>
    </row>
    <row r="2427" spans="1:6">
      <c r="A2427" s="143">
        <v>2750000</v>
      </c>
      <c r="B2427" s="143">
        <v>2750000</v>
      </c>
      <c r="C2427" s="143">
        <v>2750000</v>
      </c>
      <c r="D2427" s="143">
        <v>2750000</v>
      </c>
      <c r="E2427" s="144">
        <v>40282</v>
      </c>
      <c r="F2427" s="145" t="s">
        <v>3693</v>
      </c>
    </row>
    <row r="2428" spans="1:6">
      <c r="A2428" s="143">
        <v>2760000</v>
      </c>
      <c r="B2428" s="143">
        <v>2760000</v>
      </c>
      <c r="C2428" s="143">
        <v>2760000</v>
      </c>
      <c r="D2428" s="143">
        <v>2760000</v>
      </c>
      <c r="E2428" s="144">
        <v>40281</v>
      </c>
      <c r="F2428" s="145" t="s">
        <v>3694</v>
      </c>
    </row>
    <row r="2429" spans="1:6">
      <c r="A2429" s="143">
        <v>2750000</v>
      </c>
      <c r="B2429" s="143">
        <v>2750000</v>
      </c>
      <c r="C2429" s="143">
        <v>2750000</v>
      </c>
      <c r="D2429" s="143">
        <v>2750000</v>
      </c>
      <c r="E2429" s="144">
        <v>40280</v>
      </c>
      <c r="F2429" s="145" t="s">
        <v>3695</v>
      </c>
    </row>
    <row r="2430" spans="1:6">
      <c r="A2430" s="143">
        <v>2720000</v>
      </c>
      <c r="B2430" s="143">
        <v>2720000</v>
      </c>
      <c r="C2430" s="143">
        <v>2720000</v>
      </c>
      <c r="D2430" s="143">
        <v>2720000</v>
      </c>
      <c r="E2430" s="144">
        <v>40278</v>
      </c>
      <c r="F2430" s="145" t="s">
        <v>3696</v>
      </c>
    </row>
    <row r="2431" spans="1:6">
      <c r="A2431" s="143">
        <v>2710000</v>
      </c>
      <c r="B2431" s="143">
        <v>2710000</v>
      </c>
      <c r="C2431" s="143">
        <v>2710000</v>
      </c>
      <c r="D2431" s="143">
        <v>2710000</v>
      </c>
      <c r="E2431" s="144">
        <v>40276</v>
      </c>
      <c r="F2431" s="145" t="s">
        <v>3697</v>
      </c>
    </row>
    <row r="2432" spans="1:6">
      <c r="A2432" s="143">
        <v>2680000</v>
      </c>
      <c r="B2432" s="143">
        <v>2680000</v>
      </c>
      <c r="C2432" s="143">
        <v>2680000</v>
      </c>
      <c r="D2432" s="143">
        <v>2680000</v>
      </c>
      <c r="E2432" s="144">
        <v>40275</v>
      </c>
      <c r="F2432" s="145" t="s">
        <v>3698</v>
      </c>
    </row>
    <row r="2433" spans="1:6">
      <c r="A2433" s="143">
        <v>2680000</v>
      </c>
      <c r="B2433" s="143">
        <v>2680000</v>
      </c>
      <c r="C2433" s="143">
        <v>2680000</v>
      </c>
      <c r="D2433" s="143">
        <v>2680000</v>
      </c>
      <c r="E2433" s="144">
        <v>40274</v>
      </c>
      <c r="F2433" s="145" t="s">
        <v>3699</v>
      </c>
    </row>
    <row r="2434" spans="1:6">
      <c r="A2434" s="143">
        <v>2680000</v>
      </c>
      <c r="B2434" s="143">
        <v>2680000</v>
      </c>
      <c r="C2434" s="143">
        <v>2680000</v>
      </c>
      <c r="D2434" s="143">
        <v>2680000</v>
      </c>
      <c r="E2434" s="144">
        <v>40273</v>
      </c>
      <c r="F2434" s="145" t="s">
        <v>3700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R733" sqref="R733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8" customWidth="1"/>
    <col min="17" max="17" width="20.28515625" style="148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3701</v>
      </c>
      <c r="B1" s="102" t="s">
        <v>1410</v>
      </c>
      <c r="C1" s="102" t="s">
        <v>1409</v>
      </c>
      <c r="D1" s="102" t="s">
        <v>1405</v>
      </c>
      <c r="E1" s="102" t="s">
        <v>1406</v>
      </c>
      <c r="F1" s="102" t="s">
        <v>1407</v>
      </c>
      <c r="G1" s="102" t="s">
        <v>1408</v>
      </c>
      <c r="H1" s="102"/>
      <c r="I1" s="102" t="s">
        <v>3709</v>
      </c>
      <c r="J1" s="102" t="s">
        <v>1153</v>
      </c>
      <c r="K1" s="102" t="s">
        <v>1296</v>
      </c>
      <c r="L1" s="102" t="s">
        <v>3710</v>
      </c>
      <c r="M1" s="102" t="s">
        <v>3711</v>
      </c>
      <c r="N1" s="102" t="s">
        <v>191</v>
      </c>
      <c r="O1" s="102" t="s">
        <v>3714</v>
      </c>
      <c r="P1" s="148" t="s">
        <v>3715</v>
      </c>
      <c r="Q1" s="148" t="s">
        <v>3716</v>
      </c>
      <c r="R1" s="102" t="s">
        <v>942</v>
      </c>
      <c r="S1" s="102" t="s">
        <v>3712</v>
      </c>
      <c r="T1" s="102" t="s">
        <v>1153</v>
      </c>
      <c r="U1" s="102" t="s">
        <v>1296</v>
      </c>
      <c r="V1" s="102" t="s">
        <v>3713</v>
      </c>
      <c r="W1" s="102" t="s">
        <v>3711</v>
      </c>
      <c r="X1" s="102" t="s">
        <v>191</v>
      </c>
    </row>
    <row r="2" spans="1:35">
      <c r="A2" s="102">
        <v>1</v>
      </c>
      <c r="B2" s="145" t="s">
        <v>3700</v>
      </c>
      <c r="C2" s="144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5" t="s">
        <v>3699</v>
      </c>
      <c r="C3" s="144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6">
        <v>0</v>
      </c>
      <c r="J3" s="146">
        <v>0</v>
      </c>
      <c r="K3" s="146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8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5" t="s">
        <v>3698</v>
      </c>
      <c r="C4" s="144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6">
        <v>0</v>
      </c>
      <c r="J4" s="146">
        <v>0</v>
      </c>
      <c r="K4" s="146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8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3702</v>
      </c>
      <c r="AC4" s="102" t="s">
        <v>3703</v>
      </c>
      <c r="AD4" s="102" t="s">
        <v>3704</v>
      </c>
      <c r="AE4" s="102" t="s">
        <v>3705</v>
      </c>
      <c r="AH4" s="102" t="s">
        <v>3706</v>
      </c>
      <c r="AI4" s="116">
        <v>100000000</v>
      </c>
    </row>
    <row r="5" spans="1:35">
      <c r="A5" s="102">
        <v>4</v>
      </c>
      <c r="B5" s="145" t="s">
        <v>3697</v>
      </c>
      <c r="C5" s="144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6">
        <v>0</v>
      </c>
      <c r="J5" s="146">
        <v>0</v>
      </c>
      <c r="K5" s="146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8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5" t="s">
        <v>3696</v>
      </c>
      <c r="C6" s="144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7">
        <v>0</v>
      </c>
      <c r="J6" s="147">
        <v>0</v>
      </c>
      <c r="K6" s="147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8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3707</v>
      </c>
      <c r="AI6" s="102">
        <v>25</v>
      </c>
    </row>
    <row r="7" spans="1:35">
      <c r="A7" s="102">
        <v>6</v>
      </c>
      <c r="B7" s="145" t="s">
        <v>3695</v>
      </c>
      <c r="C7" s="144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8">
        <f t="shared" si="2"/>
        <v>1.1029411764705883E-2</v>
      </c>
      <c r="Q7" s="148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5" t="s">
        <v>3694</v>
      </c>
      <c r="C8" s="144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6">
        <v>0</v>
      </c>
      <c r="J8" s="146">
        <v>0</v>
      </c>
      <c r="K8" s="146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8">
        <f t="shared" si="2"/>
        <v>3.6363636363636364E-3</v>
      </c>
      <c r="Q8" s="148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5" t="s">
        <v>3693</v>
      </c>
      <c r="C9" s="144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6">
        <v>0</v>
      </c>
      <c r="J9" s="146">
        <v>0</v>
      </c>
      <c r="K9" s="146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8">
        <f t="shared" si="2"/>
        <v>-3.6231884057971015E-3</v>
      </c>
      <c r="Q9" s="148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5" t="s">
        <v>3692</v>
      </c>
      <c r="C10" s="144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6">
        <v>0</v>
      </c>
      <c r="J10" s="146">
        <v>0</v>
      </c>
      <c r="K10" s="146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8">
        <f t="shared" si="2"/>
        <v>-1.8181818181818182E-3</v>
      </c>
      <c r="Q10" s="148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3708</v>
      </c>
      <c r="AI10" s="116">
        <f>AI4*(1+AI6/100)^8</f>
        <v>596046447.75390625</v>
      </c>
    </row>
    <row r="11" spans="1:35">
      <c r="A11" s="102">
        <v>10</v>
      </c>
      <c r="B11" s="145" t="s">
        <v>3691</v>
      </c>
      <c r="C11" s="144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7">
        <v>0</v>
      </c>
      <c r="J11" s="147">
        <v>0</v>
      </c>
      <c r="K11" s="147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8">
        <f t="shared" si="2"/>
        <v>-1.8214936247723133E-3</v>
      </c>
      <c r="Q11" s="148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5" t="s">
        <v>3690</v>
      </c>
      <c r="C12" s="144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8">
        <f t="shared" si="2"/>
        <v>-7.2992700729927005E-3</v>
      </c>
      <c r="Q12" s="148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5" t="s">
        <v>3689</v>
      </c>
      <c r="C13" s="144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6">
        <v>0</v>
      </c>
      <c r="J13" s="146">
        <v>0</v>
      </c>
      <c r="K13" s="146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8">
        <f t="shared" si="2"/>
        <v>-1.838235294117647E-3</v>
      </c>
      <c r="Q13" s="148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5" t="s">
        <v>3688</v>
      </c>
      <c r="C14" s="144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6">
        <v>0</v>
      </c>
      <c r="J14" s="146">
        <v>0</v>
      </c>
      <c r="K14" s="146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8">
        <f t="shared" si="2"/>
        <v>-1.841620626151013E-3</v>
      </c>
      <c r="Q14" s="148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5" t="s">
        <v>3687</v>
      </c>
      <c r="C15" s="144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6">
        <v>0</v>
      </c>
      <c r="J15" s="146">
        <v>0</v>
      </c>
      <c r="K15" s="146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8">
        <f t="shared" si="2"/>
        <v>0</v>
      </c>
      <c r="Q15" s="148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5" t="s">
        <v>3686</v>
      </c>
      <c r="C16" s="144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7">
        <v>0</v>
      </c>
      <c r="J16" s="147">
        <v>0</v>
      </c>
      <c r="K16" s="147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8">
        <f t="shared" si="2"/>
        <v>7.3800738007380072E-3</v>
      </c>
      <c r="Q16" s="148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5" t="s">
        <v>3685</v>
      </c>
      <c r="C17" s="144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8">
        <f t="shared" si="2"/>
        <v>3.663003663003663E-3</v>
      </c>
      <c r="Q17" s="148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5" t="s">
        <v>3684</v>
      </c>
      <c r="C18" s="144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6">
        <v>0</v>
      </c>
      <c r="J18" s="146">
        <v>0</v>
      </c>
      <c r="K18" s="146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8">
        <f t="shared" si="2"/>
        <v>1.0948905109489052E-2</v>
      </c>
      <c r="Q18" s="148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5" t="s">
        <v>3683</v>
      </c>
      <c r="C19" s="144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6">
        <v>0</v>
      </c>
      <c r="J19" s="146">
        <v>0</v>
      </c>
      <c r="K19" s="146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8">
        <f t="shared" si="2"/>
        <v>-7.2202166064981952E-3</v>
      </c>
      <c r="Q19" s="148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5" t="s">
        <v>3682</v>
      </c>
      <c r="C20" s="144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6">
        <v>0</v>
      </c>
      <c r="J20" s="146">
        <v>0</v>
      </c>
      <c r="K20" s="146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8">
        <f t="shared" si="2"/>
        <v>3.6363636363636362E-2</v>
      </c>
      <c r="Q20" s="148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5" t="s">
        <v>3681</v>
      </c>
      <c r="C21" s="144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7">
        <v>0</v>
      </c>
      <c r="J21" s="147">
        <v>0</v>
      </c>
      <c r="K21" s="147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8">
        <f t="shared" si="2"/>
        <v>-2.456140350877193E-2</v>
      </c>
      <c r="Q21" s="148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5" t="s">
        <v>3680</v>
      </c>
      <c r="C22" s="144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8">
        <f t="shared" si="2"/>
        <v>0</v>
      </c>
      <c r="Q22" s="148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5" t="s">
        <v>3679</v>
      </c>
      <c r="C23" s="144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6">
        <v>0</v>
      </c>
      <c r="J23" s="146">
        <v>0</v>
      </c>
      <c r="K23" s="146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8">
        <f t="shared" si="2"/>
        <v>1.7985611510791366E-2</v>
      </c>
      <c r="Q23" s="148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5" t="s">
        <v>3678</v>
      </c>
      <c r="C24" s="144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6">
        <v>0</v>
      </c>
      <c r="J24" s="146">
        <v>0</v>
      </c>
      <c r="K24" s="146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8">
        <f t="shared" si="2"/>
        <v>0</v>
      </c>
      <c r="Q24" s="148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5" t="s">
        <v>3677</v>
      </c>
      <c r="C25" s="144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6">
        <v>0</v>
      </c>
      <c r="J25" s="146">
        <v>0</v>
      </c>
      <c r="K25" s="146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8">
        <f t="shared" si="2"/>
        <v>-3.5335689045936395E-3</v>
      </c>
      <c r="Q25" s="148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5" t="s">
        <v>3676</v>
      </c>
      <c r="C26" s="144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7">
        <v>0</v>
      </c>
      <c r="J26" s="147">
        <v>0</v>
      </c>
      <c r="K26" s="147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8">
        <f t="shared" si="2"/>
        <v>1.7730496453900709E-3</v>
      </c>
      <c r="Q26" s="148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5" t="s">
        <v>3675</v>
      </c>
      <c r="C27" s="144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8">
        <f t="shared" si="2"/>
        <v>1.5929203539823009E-2</v>
      </c>
      <c r="Q27" s="148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5" t="s">
        <v>3674</v>
      </c>
      <c r="C28" s="144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6">
        <v>0</v>
      </c>
      <c r="J28" s="146">
        <v>0</v>
      </c>
      <c r="K28" s="146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8">
        <f t="shared" si="2"/>
        <v>-1.7421602787456445E-2</v>
      </c>
      <c r="Q28" s="148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5" t="s">
        <v>3673</v>
      </c>
      <c r="C29" s="144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6">
        <v>0</v>
      </c>
      <c r="J29" s="146">
        <v>0</v>
      </c>
      <c r="K29" s="146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8">
        <f t="shared" si="2"/>
        <v>2.8368794326241134E-2</v>
      </c>
      <c r="Q29" s="148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5" t="s">
        <v>3672</v>
      </c>
      <c r="C30" s="144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6">
        <v>0</v>
      </c>
      <c r="J30" s="146">
        <v>0</v>
      </c>
      <c r="K30" s="146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8">
        <f t="shared" si="2"/>
        <v>-3.4482758620689655E-3</v>
      </c>
      <c r="Q30" s="148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5" t="s">
        <v>3671</v>
      </c>
      <c r="C31" s="144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7">
        <v>0</v>
      </c>
      <c r="J31" s="147">
        <v>0</v>
      </c>
      <c r="K31" s="147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8">
        <f t="shared" si="2"/>
        <v>-6.920415224913495E-3</v>
      </c>
      <c r="Q31" s="148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5" t="s">
        <v>3670</v>
      </c>
      <c r="C32" s="144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8">
        <f t="shared" si="2"/>
        <v>3.4843205574912892E-3</v>
      </c>
      <c r="Q32" s="148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5" t="s">
        <v>3669</v>
      </c>
      <c r="C33" s="144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6">
        <v>0</v>
      </c>
      <c r="J33" s="146">
        <v>0</v>
      </c>
      <c r="K33" s="146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8">
        <f t="shared" si="2"/>
        <v>2.4305555555555556E-2</v>
      </c>
      <c r="Q33" s="148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5" t="s">
        <v>3668</v>
      </c>
      <c r="C34" s="144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6">
        <v>0</v>
      </c>
      <c r="J34" s="146">
        <v>0</v>
      </c>
      <c r="K34" s="146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8">
        <f t="shared" si="2"/>
        <v>0</v>
      </c>
      <c r="Q34" s="148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5" t="s">
        <v>3667</v>
      </c>
      <c r="C35" s="144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6">
        <v>0</v>
      </c>
      <c r="J35" s="146">
        <v>0</v>
      </c>
      <c r="K35" s="146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8">
        <f t="shared" si="2"/>
        <v>-6.7796610169491523E-3</v>
      </c>
      <c r="Q35" s="148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5" t="s">
        <v>3666</v>
      </c>
      <c r="C36" s="144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7">
        <v>0</v>
      </c>
      <c r="J36" s="147">
        <v>0</v>
      </c>
      <c r="K36" s="147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8">
        <f t="shared" si="2"/>
        <v>-1.0238907849829351E-2</v>
      </c>
      <c r="Q36" s="148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5" t="s">
        <v>3665</v>
      </c>
      <c r="C37" s="144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8">
        <f t="shared" si="2"/>
        <v>6.8965517241379309E-3</v>
      </c>
      <c r="Q37" s="148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5" t="s">
        <v>3664</v>
      </c>
      <c r="C38" s="144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6">
        <v>0</v>
      </c>
      <c r="J38" s="146">
        <v>0</v>
      </c>
      <c r="K38" s="146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8">
        <f t="shared" si="2"/>
        <v>-1.3698630136986301E-2</v>
      </c>
      <c r="Q38" s="148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5" t="s">
        <v>3663</v>
      </c>
      <c r="C39" s="144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6">
        <v>0</v>
      </c>
      <c r="J39" s="146">
        <v>0</v>
      </c>
      <c r="K39" s="146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8">
        <f t="shared" si="2"/>
        <v>1.3888888888888888E-2</v>
      </c>
      <c r="Q39" s="148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5" t="s">
        <v>3662</v>
      </c>
      <c r="C40" s="144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6">
        <v>0</v>
      </c>
      <c r="J40" s="146">
        <v>0</v>
      </c>
      <c r="K40" s="146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8">
        <f t="shared" si="2"/>
        <v>-1.3698630136986301E-2</v>
      </c>
      <c r="Q40" s="148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5" t="s">
        <v>3661</v>
      </c>
      <c r="C41" s="144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7">
        <v>0</v>
      </c>
      <c r="J41" s="147">
        <v>0</v>
      </c>
      <c r="K41" s="147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8">
        <f t="shared" si="2"/>
        <v>6.9444444444444441E-3</v>
      </c>
      <c r="Q41" s="148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5" t="s">
        <v>3660</v>
      </c>
      <c r="C42" s="144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8">
        <f t="shared" si="2"/>
        <v>3.4482758620689655E-3</v>
      </c>
      <c r="Q42" s="148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5" t="s">
        <v>3659</v>
      </c>
      <c r="C43" s="144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6">
        <v>0</v>
      </c>
      <c r="J43" s="146">
        <v>0</v>
      </c>
      <c r="K43" s="146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8">
        <f t="shared" si="2"/>
        <v>1.3745704467353952E-2</v>
      </c>
      <c r="Q43" s="148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5" t="s">
        <v>3658</v>
      </c>
      <c r="C44" s="144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6">
        <v>0</v>
      </c>
      <c r="J44" s="146">
        <v>0</v>
      </c>
      <c r="K44" s="146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8">
        <f t="shared" si="2"/>
        <v>3.3898305084745762E-3</v>
      </c>
      <c r="Q44" s="148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5" t="s">
        <v>3657</v>
      </c>
      <c r="C45" s="144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6">
        <v>0</v>
      </c>
      <c r="J45" s="146">
        <v>0</v>
      </c>
      <c r="K45" s="146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8">
        <f t="shared" si="2"/>
        <v>3.3783783783783786E-3</v>
      </c>
      <c r="Q45" s="148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5" t="s">
        <v>3656</v>
      </c>
      <c r="C46" s="144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7">
        <v>0</v>
      </c>
      <c r="J46" s="147">
        <v>0</v>
      </c>
      <c r="K46" s="147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8">
        <f t="shared" si="2"/>
        <v>0</v>
      </c>
      <c r="Q46" s="148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5" t="s">
        <v>3655</v>
      </c>
      <c r="C47" s="144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8">
        <f t="shared" si="2"/>
        <v>3.3670033670033669E-3</v>
      </c>
      <c r="Q47" s="148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5" t="s">
        <v>3654</v>
      </c>
      <c r="C48" s="144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6">
        <v>0</v>
      </c>
      <c r="J48" s="146">
        <v>0</v>
      </c>
      <c r="K48" s="146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8">
        <f t="shared" si="2"/>
        <v>6.7114093959731542E-3</v>
      </c>
      <c r="Q48" s="148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5" t="s">
        <v>3653</v>
      </c>
      <c r="C49" s="144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6">
        <v>0</v>
      </c>
      <c r="J49" s="146">
        <v>0</v>
      </c>
      <c r="K49" s="146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8">
        <f t="shared" si="2"/>
        <v>1.3333333333333334E-2</v>
      </c>
      <c r="Q49" s="148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5" t="s">
        <v>3652</v>
      </c>
      <c r="C50" s="144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6">
        <v>0</v>
      </c>
      <c r="J50" s="146">
        <v>0</v>
      </c>
      <c r="K50" s="146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8">
        <f t="shared" si="2"/>
        <v>-6.5789473684210523E-3</v>
      </c>
      <c r="Q50" s="148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5" t="s">
        <v>3651</v>
      </c>
      <c r="C51" s="144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7">
        <v>0</v>
      </c>
      <c r="J51" s="147">
        <v>0</v>
      </c>
      <c r="K51" s="147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8">
        <f t="shared" si="2"/>
        <v>-1.6556291390728477E-3</v>
      </c>
      <c r="Q51" s="148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5" t="s">
        <v>3650</v>
      </c>
      <c r="C52" s="144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8">
        <f t="shared" si="2"/>
        <v>1.658374792703151E-3</v>
      </c>
      <c r="Q52" s="148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5" t="s">
        <v>3649</v>
      </c>
      <c r="C53" s="144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6">
        <v>0</v>
      </c>
      <c r="J53" s="146">
        <v>0</v>
      </c>
      <c r="K53" s="146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8">
        <f t="shared" si="2"/>
        <v>1.6556291390728478E-2</v>
      </c>
      <c r="Q53" s="148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5" t="s">
        <v>3648</v>
      </c>
      <c r="C54" s="144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6">
        <v>0</v>
      </c>
      <c r="J54" s="146">
        <v>0</v>
      </c>
      <c r="K54" s="146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8">
        <f t="shared" si="2"/>
        <v>9.7719869706840382E-3</v>
      </c>
      <c r="Q54" s="148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5" t="s">
        <v>3647</v>
      </c>
      <c r="C55" s="144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6">
        <v>0</v>
      </c>
      <c r="J55" s="146">
        <v>0</v>
      </c>
      <c r="K55" s="146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8">
        <f t="shared" si="2"/>
        <v>3.2258064516129032E-3</v>
      </c>
      <c r="Q55" s="148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5" t="s">
        <v>3646</v>
      </c>
      <c r="C56" s="144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7">
        <v>0</v>
      </c>
      <c r="J56" s="147">
        <v>0</v>
      </c>
      <c r="K56" s="147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8">
        <f t="shared" si="2"/>
        <v>-8.0385852090032149E-3</v>
      </c>
      <c r="Q56" s="148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5" t="s">
        <v>3645</v>
      </c>
      <c r="C57" s="144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8">
        <f t="shared" si="2"/>
        <v>-3.2414910858995136E-3</v>
      </c>
      <c r="Q57" s="148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5" t="s">
        <v>3644</v>
      </c>
      <c r="C58" s="144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6">
        <v>0</v>
      </c>
      <c r="J58" s="146">
        <v>0</v>
      </c>
      <c r="K58" s="146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8">
        <f t="shared" si="2"/>
        <v>1.6260162601626016E-3</v>
      </c>
      <c r="Q58" s="148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5" t="s">
        <v>3643</v>
      </c>
      <c r="C59" s="144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6">
        <v>0</v>
      </c>
      <c r="J59" s="146">
        <v>0</v>
      </c>
      <c r="K59" s="146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8">
        <f t="shared" si="2"/>
        <v>-1.2987012987012988E-2</v>
      </c>
      <c r="Q59" s="148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5" t="s">
        <v>3642</v>
      </c>
      <c r="C60" s="144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6">
        <v>0</v>
      </c>
      <c r="J60" s="146">
        <v>0</v>
      </c>
      <c r="K60" s="146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8">
        <f t="shared" si="2"/>
        <v>6.5789473684210523E-3</v>
      </c>
      <c r="Q60" s="148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5" t="s">
        <v>3641</v>
      </c>
      <c r="C61" s="144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7">
        <v>0</v>
      </c>
      <c r="J61" s="147">
        <v>0</v>
      </c>
      <c r="K61" s="147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8">
        <f t="shared" si="2"/>
        <v>0</v>
      </c>
      <c r="Q61" s="148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5" t="s">
        <v>3640</v>
      </c>
      <c r="C62" s="144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8">
        <f t="shared" si="2"/>
        <v>1.3071895424836602E-2</v>
      </c>
      <c r="Q62" s="148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5" t="s">
        <v>3639</v>
      </c>
      <c r="C63" s="144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6">
        <v>0</v>
      </c>
      <c r="J63" s="146">
        <v>0</v>
      </c>
      <c r="K63" s="146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8">
        <f t="shared" si="2"/>
        <v>6.4516129032258064E-3</v>
      </c>
      <c r="Q63" s="148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5" t="s">
        <v>3638</v>
      </c>
      <c r="C64" s="144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6">
        <v>0</v>
      </c>
      <c r="J64" s="146">
        <v>0</v>
      </c>
      <c r="K64" s="146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8">
        <f t="shared" si="2"/>
        <v>-1.282051282051282E-2</v>
      </c>
      <c r="Q64" s="148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5" t="s">
        <v>3637</v>
      </c>
      <c r="C65" s="144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6">
        <v>0</v>
      </c>
      <c r="J65" s="146">
        <v>0</v>
      </c>
      <c r="K65" s="146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8">
        <f t="shared" si="2"/>
        <v>0</v>
      </c>
      <c r="Q65" s="148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5" t="s">
        <v>3636</v>
      </c>
      <c r="C66" s="144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7">
        <v>0</v>
      </c>
      <c r="J66" s="147">
        <v>0</v>
      </c>
      <c r="K66" s="147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8">
        <f t="shared" si="2"/>
        <v>1.6233766233766235E-3</v>
      </c>
      <c r="Q66" s="148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5" t="s">
        <v>3635</v>
      </c>
      <c r="C67" s="144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8">
        <f t="shared" ref="P67:P130" si="13">O67/G66</f>
        <v>1.1345218800648298E-2</v>
      </c>
      <c r="Q67" s="148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5" t="s">
        <v>3634</v>
      </c>
      <c r="C68" s="144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6">
        <v>0</v>
      </c>
      <c r="J68" s="146">
        <v>0</v>
      </c>
      <c r="K68" s="146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8">
        <f t="shared" si="13"/>
        <v>0</v>
      </c>
      <c r="Q68" s="148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5" t="s">
        <v>3633</v>
      </c>
      <c r="C69" s="144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6">
        <v>0</v>
      </c>
      <c r="J69" s="146">
        <v>0</v>
      </c>
      <c r="K69" s="146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8">
        <f t="shared" si="13"/>
        <v>-6.41025641025641E-3</v>
      </c>
      <c r="Q69" s="148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5" t="s">
        <v>3632</v>
      </c>
      <c r="C70" s="144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6">
        <v>0</v>
      </c>
      <c r="J70" s="146">
        <v>0</v>
      </c>
      <c r="K70" s="146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8">
        <f t="shared" si="13"/>
        <v>6.4516129032258064E-3</v>
      </c>
      <c r="Q70" s="148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5" t="s">
        <v>3631</v>
      </c>
      <c r="C71" s="144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7">
        <v>0</v>
      </c>
      <c r="J71" s="147">
        <v>0</v>
      </c>
      <c r="K71" s="147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8">
        <f t="shared" si="13"/>
        <v>-2.8846153846153848E-2</v>
      </c>
      <c r="Q71" s="148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5" t="s">
        <v>3630</v>
      </c>
      <c r="C72" s="144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8">
        <f t="shared" si="13"/>
        <v>0</v>
      </c>
      <c r="Q72" s="148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5" t="s">
        <v>3629</v>
      </c>
      <c r="C73" s="144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6">
        <v>0</v>
      </c>
      <c r="J73" s="146">
        <v>0</v>
      </c>
      <c r="K73" s="146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8">
        <f t="shared" si="13"/>
        <v>-3.3003300330033004E-3</v>
      </c>
      <c r="Q73" s="148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5" t="s">
        <v>3628</v>
      </c>
      <c r="C74" s="144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6">
        <v>0</v>
      </c>
      <c r="J74" s="146">
        <v>0</v>
      </c>
      <c r="K74" s="146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8">
        <f t="shared" si="13"/>
        <v>-6.6225165562913907E-3</v>
      </c>
      <c r="Q74" s="148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5" t="s">
        <v>3627</v>
      </c>
      <c r="C75" s="144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6">
        <v>0</v>
      </c>
      <c r="J75" s="146">
        <v>0</v>
      </c>
      <c r="K75" s="146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8">
        <f t="shared" si="13"/>
        <v>3.3333333333333335E-3</v>
      </c>
      <c r="Q75" s="148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5" t="s">
        <v>3626</v>
      </c>
      <c r="C76" s="144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7">
        <v>0</v>
      </c>
      <c r="J76" s="147">
        <v>0</v>
      </c>
      <c r="K76" s="147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8">
        <f t="shared" si="13"/>
        <v>3.3222591362126247E-3</v>
      </c>
      <c r="Q76" s="148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5" t="s">
        <v>3625</v>
      </c>
      <c r="C77" s="144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8">
        <f t="shared" si="13"/>
        <v>-3.3112582781456954E-3</v>
      </c>
      <c r="Q77" s="148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5" t="s">
        <v>3624</v>
      </c>
      <c r="C78" s="144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6">
        <v>0</v>
      </c>
      <c r="J78" s="146">
        <v>0</v>
      </c>
      <c r="K78" s="146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8">
        <f t="shared" si="13"/>
        <v>3.3222591362126247E-3</v>
      </c>
      <c r="Q78" s="148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5" t="s">
        <v>3623</v>
      </c>
      <c r="C79" s="144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6">
        <v>0</v>
      </c>
      <c r="J79" s="146">
        <v>0</v>
      </c>
      <c r="K79" s="146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8">
        <f t="shared" si="13"/>
        <v>0</v>
      </c>
      <c r="Q79" s="148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5" t="s">
        <v>3622</v>
      </c>
      <c r="C80" s="144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6">
        <v>0</v>
      </c>
      <c r="J80" s="146">
        <v>0</v>
      </c>
      <c r="K80" s="146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8">
        <f t="shared" si="13"/>
        <v>-1.3245033112582781E-2</v>
      </c>
      <c r="Q80" s="148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5" t="s">
        <v>3621</v>
      </c>
      <c r="C81" s="144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7">
        <v>0</v>
      </c>
      <c r="J81" s="147">
        <v>0</v>
      </c>
      <c r="K81" s="147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8">
        <f t="shared" si="13"/>
        <v>-6.7114093959731542E-3</v>
      </c>
      <c r="Q81" s="148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5" t="s">
        <v>3620</v>
      </c>
      <c r="C82" s="144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8">
        <f t="shared" si="13"/>
        <v>0</v>
      </c>
      <c r="Q82" s="148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5" t="s">
        <v>3619</v>
      </c>
      <c r="C83" s="144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6">
        <v>0</v>
      </c>
      <c r="J83" s="146">
        <v>0</v>
      </c>
      <c r="K83" s="146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8">
        <f t="shared" si="13"/>
        <v>-6.7567567567567571E-3</v>
      </c>
      <c r="Q83" s="148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5" t="s">
        <v>3618</v>
      </c>
      <c r="C84" s="144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6">
        <v>0</v>
      </c>
      <c r="J84" s="146">
        <v>0</v>
      </c>
      <c r="K84" s="146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8">
        <f t="shared" si="13"/>
        <v>3.4013605442176869E-3</v>
      </c>
      <c r="Q84" s="148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5" t="s">
        <v>3617</v>
      </c>
      <c r="C85" s="144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6">
        <v>0</v>
      </c>
      <c r="J85" s="146">
        <v>0</v>
      </c>
      <c r="K85" s="146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8">
        <f t="shared" si="13"/>
        <v>0</v>
      </c>
      <c r="Q85" s="148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5" t="s">
        <v>3616</v>
      </c>
      <c r="C86" s="144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7">
        <v>0</v>
      </c>
      <c r="J86" s="147">
        <v>0</v>
      </c>
      <c r="K86" s="147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8">
        <f t="shared" si="13"/>
        <v>3.3898305084745762E-3</v>
      </c>
      <c r="Q86" s="148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5" t="s">
        <v>3615</v>
      </c>
      <c r="C87" s="144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8">
        <f t="shared" si="13"/>
        <v>0</v>
      </c>
      <c r="Q87" s="148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5" t="s">
        <v>3614</v>
      </c>
      <c r="C88" s="144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6">
        <v>0</v>
      </c>
      <c r="J88" s="146">
        <v>0</v>
      </c>
      <c r="K88" s="146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8">
        <f t="shared" si="13"/>
        <v>5.0675675675675678E-3</v>
      </c>
      <c r="Q88" s="148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5" t="s">
        <v>3613</v>
      </c>
      <c r="C89" s="144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6">
        <v>0</v>
      </c>
      <c r="J89" s="146">
        <v>0</v>
      </c>
      <c r="K89" s="146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8">
        <f t="shared" si="13"/>
        <v>-1.680672268907563E-2</v>
      </c>
      <c r="Q89" s="148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5" t="s">
        <v>3612</v>
      </c>
      <c r="C90" s="144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6">
        <v>0</v>
      </c>
      <c r="J90" s="146">
        <v>0</v>
      </c>
      <c r="K90" s="146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8">
        <f t="shared" si="13"/>
        <v>-1.7094017094017094E-3</v>
      </c>
      <c r="Q90" s="148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5" t="s">
        <v>3611</v>
      </c>
      <c r="C91" s="144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7">
        <v>0</v>
      </c>
      <c r="J91" s="147">
        <v>0</v>
      </c>
      <c r="K91" s="147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8">
        <f t="shared" si="13"/>
        <v>1.0273972602739725E-2</v>
      </c>
      <c r="Q91" s="148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5" t="s">
        <v>3610</v>
      </c>
      <c r="C92" s="144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8">
        <f t="shared" si="13"/>
        <v>0</v>
      </c>
      <c r="Q92" s="148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5" t="s">
        <v>3609</v>
      </c>
      <c r="C93" s="144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6">
        <v>0</v>
      </c>
      <c r="J93" s="146">
        <v>0</v>
      </c>
      <c r="K93" s="146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8">
        <f t="shared" si="13"/>
        <v>0</v>
      </c>
      <c r="Q93" s="148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5" t="s">
        <v>3608</v>
      </c>
      <c r="C94" s="144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6">
        <v>0</v>
      </c>
      <c r="J94" s="146">
        <v>0</v>
      </c>
      <c r="K94" s="146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8">
        <f t="shared" si="13"/>
        <v>0</v>
      </c>
      <c r="Q94" s="148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5" t="s">
        <v>3607</v>
      </c>
      <c r="C95" s="144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6">
        <v>0</v>
      </c>
      <c r="J95" s="146">
        <v>0</v>
      </c>
      <c r="K95" s="146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8">
        <f t="shared" si="13"/>
        <v>8.4745762711864406E-3</v>
      </c>
      <c r="Q95" s="148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5" t="s">
        <v>3606</v>
      </c>
      <c r="C96" s="144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7">
        <v>0</v>
      </c>
      <c r="J96" s="147">
        <v>0</v>
      </c>
      <c r="K96" s="147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8">
        <f t="shared" si="13"/>
        <v>8.4033613445378148E-3</v>
      </c>
      <c r="Q96" s="148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5" t="s">
        <v>3605</v>
      </c>
      <c r="C97" s="144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8">
        <f t="shared" si="13"/>
        <v>0</v>
      </c>
      <c r="Q97" s="148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5" t="s">
        <v>3604</v>
      </c>
      <c r="C98" s="144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6">
        <v>0</v>
      </c>
      <c r="J98" s="146">
        <v>0</v>
      </c>
      <c r="K98" s="146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8">
        <f t="shared" si="13"/>
        <v>0</v>
      </c>
      <c r="Q98" s="148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5" t="s">
        <v>3603</v>
      </c>
      <c r="C99" s="144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6">
        <v>0</v>
      </c>
      <c r="J99" s="146">
        <v>0</v>
      </c>
      <c r="K99" s="146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8">
        <f t="shared" si="13"/>
        <v>-3.3333333333333335E-3</v>
      </c>
      <c r="Q99" s="148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5" t="s">
        <v>3602</v>
      </c>
      <c r="C100" s="144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6">
        <v>0</v>
      </c>
      <c r="J100" s="146">
        <v>0</v>
      </c>
      <c r="K100" s="146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8">
        <f t="shared" si="13"/>
        <v>6.688963210702341E-3</v>
      </c>
      <c r="Q100" s="148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5" t="s">
        <v>3601</v>
      </c>
      <c r="C101" s="144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7">
        <v>0</v>
      </c>
      <c r="J101" s="147">
        <v>0</v>
      </c>
      <c r="K101" s="147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8">
        <f t="shared" si="13"/>
        <v>6.6445182724252493E-3</v>
      </c>
      <c r="Q101" s="148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5" t="s">
        <v>3600</v>
      </c>
      <c r="C102" s="144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8">
        <f t="shared" si="13"/>
        <v>0</v>
      </c>
      <c r="Q102" s="148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5" t="s">
        <v>3599</v>
      </c>
      <c r="C103" s="144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6">
        <v>0</v>
      </c>
      <c r="J103" s="146">
        <v>0</v>
      </c>
      <c r="K103" s="146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8">
        <f t="shared" si="13"/>
        <v>0</v>
      </c>
      <c r="Q103" s="148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5" t="s">
        <v>3598</v>
      </c>
      <c r="C104" s="144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6">
        <v>0</v>
      </c>
      <c r="J104" s="146">
        <v>0</v>
      </c>
      <c r="K104" s="146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8">
        <f t="shared" si="13"/>
        <v>3.3003300330033004E-3</v>
      </c>
      <c r="Q104" s="148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5" t="s">
        <v>3597</v>
      </c>
      <c r="C105" s="144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6">
        <v>0</v>
      </c>
      <c r="J105" s="146">
        <v>0</v>
      </c>
      <c r="K105" s="146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8">
        <f t="shared" si="13"/>
        <v>0</v>
      </c>
      <c r="Q105" s="148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5" t="s">
        <v>3596</v>
      </c>
      <c r="C106" s="144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7">
        <v>0</v>
      </c>
      <c r="J106" s="147">
        <v>0</v>
      </c>
      <c r="K106" s="147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8">
        <f t="shared" si="13"/>
        <v>0</v>
      </c>
      <c r="Q106" s="148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5" t="s">
        <v>3595</v>
      </c>
      <c r="C107" s="144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8">
        <f t="shared" si="13"/>
        <v>0</v>
      </c>
      <c r="Q107" s="148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5" t="s">
        <v>3594</v>
      </c>
      <c r="C108" s="144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6">
        <v>0</v>
      </c>
      <c r="J108" s="146">
        <v>0</v>
      </c>
      <c r="K108" s="146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8">
        <f t="shared" si="13"/>
        <v>0</v>
      </c>
      <c r="Q108" s="148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5" t="s">
        <v>3593</v>
      </c>
      <c r="C109" s="144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6">
        <v>0</v>
      </c>
      <c r="J109" s="146">
        <v>0</v>
      </c>
      <c r="K109" s="146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8">
        <f t="shared" si="13"/>
        <v>0</v>
      </c>
      <c r="Q109" s="148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5" t="s">
        <v>3592</v>
      </c>
      <c r="C110" s="144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6">
        <v>0</v>
      </c>
      <c r="J110" s="146">
        <v>0</v>
      </c>
      <c r="K110" s="146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8">
        <f t="shared" si="13"/>
        <v>-3.2894736842105261E-3</v>
      </c>
      <c r="Q110" s="148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5" t="s">
        <v>3591</v>
      </c>
      <c r="C111" s="144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7">
        <v>0</v>
      </c>
      <c r="J111" s="147">
        <v>0</v>
      </c>
      <c r="K111" s="147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8">
        <f t="shared" si="13"/>
        <v>6.6006600660066007E-3</v>
      </c>
      <c r="Q111" s="148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5" t="s">
        <v>3590</v>
      </c>
      <c r="C112" s="144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8">
        <f t="shared" si="13"/>
        <v>3.2786885245901639E-3</v>
      </c>
      <c r="Q112" s="148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5" t="s">
        <v>3589</v>
      </c>
      <c r="C113" s="144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6">
        <v>0</v>
      </c>
      <c r="J113" s="146">
        <v>0</v>
      </c>
      <c r="K113" s="146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8">
        <f t="shared" si="13"/>
        <v>0</v>
      </c>
      <c r="Q113" s="148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5" t="s">
        <v>3588</v>
      </c>
      <c r="C114" s="144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6">
        <v>0</v>
      </c>
      <c r="J114" s="146">
        <v>0</v>
      </c>
      <c r="K114" s="146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8">
        <f t="shared" si="13"/>
        <v>3.2679738562091504E-3</v>
      </c>
      <c r="Q114" s="148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5" t="s">
        <v>3587</v>
      </c>
      <c r="C115" s="144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6">
        <v>0</v>
      </c>
      <c r="J115" s="146">
        <v>0</v>
      </c>
      <c r="K115" s="146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8">
        <f t="shared" si="13"/>
        <v>3.2573289902280132E-3</v>
      </c>
      <c r="Q115" s="148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5" t="s">
        <v>3586</v>
      </c>
      <c r="C116" s="144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7">
        <v>0</v>
      </c>
      <c r="J116" s="147">
        <v>0</v>
      </c>
      <c r="K116" s="147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8">
        <f t="shared" si="13"/>
        <v>0</v>
      </c>
      <c r="Q116" s="148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5" t="s">
        <v>3585</v>
      </c>
      <c r="C117" s="144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8">
        <f t="shared" si="13"/>
        <v>1.461038961038961E-2</v>
      </c>
      <c r="Q117" s="148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5" t="s">
        <v>3584</v>
      </c>
      <c r="C118" s="144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6">
        <v>0</v>
      </c>
      <c r="J118" s="146">
        <v>0</v>
      </c>
      <c r="K118" s="146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8">
        <f t="shared" si="13"/>
        <v>-1.6000000000000001E-3</v>
      </c>
      <c r="Q118" s="148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5" t="s">
        <v>3583</v>
      </c>
      <c r="C119" s="144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6">
        <v>0</v>
      </c>
      <c r="J119" s="146">
        <v>0</v>
      </c>
      <c r="K119" s="146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8">
        <f t="shared" si="13"/>
        <v>0</v>
      </c>
      <c r="Q119" s="148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5" t="s">
        <v>3582</v>
      </c>
      <c r="C120" s="144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6">
        <v>0</v>
      </c>
      <c r="J120" s="146">
        <v>0</v>
      </c>
      <c r="K120" s="146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8">
        <f t="shared" si="13"/>
        <v>1.6025641025641025E-3</v>
      </c>
      <c r="Q120" s="148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5" t="s">
        <v>3581</v>
      </c>
      <c r="C121" s="144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7">
        <v>0</v>
      </c>
      <c r="J121" s="147">
        <v>0</v>
      </c>
      <c r="K121" s="147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8">
        <f t="shared" si="13"/>
        <v>4.7999999999999996E-3</v>
      </c>
      <c r="Q121" s="148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5" t="s">
        <v>3580</v>
      </c>
      <c r="C122" s="144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8">
        <f t="shared" si="13"/>
        <v>0</v>
      </c>
      <c r="Q122" s="148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5" t="s">
        <v>3579</v>
      </c>
      <c r="C123" s="144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6">
        <v>0</v>
      </c>
      <c r="J123" s="146">
        <v>0</v>
      </c>
      <c r="K123" s="146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8">
        <f t="shared" si="13"/>
        <v>-3.1847133757961785E-3</v>
      </c>
      <c r="Q123" s="148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5" t="s">
        <v>3578</v>
      </c>
      <c r="C124" s="144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6">
        <v>0</v>
      </c>
      <c r="J124" s="146">
        <v>0</v>
      </c>
      <c r="K124" s="146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8">
        <f t="shared" si="13"/>
        <v>-1.5974440894568689E-3</v>
      </c>
      <c r="Q124" s="148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5" t="s">
        <v>3577</v>
      </c>
      <c r="C125" s="144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6">
        <v>0</v>
      </c>
      <c r="J125" s="146">
        <v>0</v>
      </c>
      <c r="K125" s="146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8">
        <f t="shared" si="13"/>
        <v>1.6000000000000001E-3</v>
      </c>
      <c r="Q125" s="148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5" t="s">
        <v>3576</v>
      </c>
      <c r="C126" s="144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7">
        <v>0</v>
      </c>
      <c r="J126" s="147">
        <v>0</v>
      </c>
      <c r="K126" s="147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8">
        <f t="shared" si="13"/>
        <v>9.5846645367412137E-3</v>
      </c>
      <c r="Q126" s="148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5" t="s">
        <v>3575</v>
      </c>
      <c r="C127" s="144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8">
        <f t="shared" si="13"/>
        <v>0</v>
      </c>
      <c r="Q127" s="148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5" t="s">
        <v>3574</v>
      </c>
      <c r="C128" s="144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6">
        <v>0</v>
      </c>
      <c r="J128" s="146">
        <v>0</v>
      </c>
      <c r="K128" s="146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8">
        <f t="shared" si="13"/>
        <v>3.1645569620253164E-3</v>
      </c>
      <c r="Q128" s="148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5" t="s">
        <v>3573</v>
      </c>
      <c r="C129" s="144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6">
        <v>0</v>
      </c>
      <c r="J129" s="146">
        <v>0</v>
      </c>
      <c r="K129" s="146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8">
        <f t="shared" si="13"/>
        <v>1.2618296529968454E-2</v>
      </c>
      <c r="Q129" s="148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5" t="s">
        <v>3572</v>
      </c>
      <c r="C130" s="144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6">
        <v>0</v>
      </c>
      <c r="J130" s="146">
        <v>0</v>
      </c>
      <c r="K130" s="146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8">
        <f t="shared" si="13"/>
        <v>1.2461059190031152E-2</v>
      </c>
      <c r="Q130" s="148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5" t="s">
        <v>3571</v>
      </c>
      <c r="C131" s="144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7">
        <v>0</v>
      </c>
      <c r="J131" s="147">
        <v>0</v>
      </c>
      <c r="K131" s="147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8">
        <f t="shared" ref="P131:P194" si="24">O131/G130</f>
        <v>3.0769230769230769E-3</v>
      </c>
      <c r="Q131" s="148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5" t="s">
        <v>3570</v>
      </c>
      <c r="C132" s="144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8">
        <f t="shared" si="24"/>
        <v>-1.2269938650306749E-2</v>
      </c>
      <c r="Q132" s="148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5" t="s">
        <v>3569</v>
      </c>
      <c r="C133" s="144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6">
        <v>0</v>
      </c>
      <c r="J133" s="146">
        <v>0</v>
      </c>
      <c r="K133" s="146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8">
        <f t="shared" si="24"/>
        <v>1.5527950310559006E-2</v>
      </c>
      <c r="Q133" s="148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5" t="s">
        <v>3568</v>
      </c>
      <c r="C134" s="144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6">
        <v>0</v>
      </c>
      <c r="J134" s="146">
        <v>0</v>
      </c>
      <c r="K134" s="146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8">
        <f t="shared" si="24"/>
        <v>9.1743119266055051E-3</v>
      </c>
      <c r="Q134" s="148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5" t="s">
        <v>3567</v>
      </c>
      <c r="C135" s="144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6">
        <v>0</v>
      </c>
      <c r="J135" s="146">
        <v>0</v>
      </c>
      <c r="K135" s="146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8">
        <f t="shared" si="24"/>
        <v>1.5151515151515152E-2</v>
      </c>
      <c r="Q135" s="148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5" t="s">
        <v>3566</v>
      </c>
      <c r="C136" s="144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7">
        <v>0</v>
      </c>
      <c r="J136" s="147">
        <v>0</v>
      </c>
      <c r="K136" s="147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8">
        <f t="shared" si="24"/>
        <v>2.9850746268656717E-3</v>
      </c>
      <c r="Q136" s="148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5" t="s">
        <v>3565</v>
      </c>
      <c r="C137" s="144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8">
        <f t="shared" si="24"/>
        <v>2.976190476190476E-3</v>
      </c>
      <c r="Q137" s="148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5" t="s">
        <v>3564</v>
      </c>
      <c r="C138" s="144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6">
        <v>0</v>
      </c>
      <c r="J138" s="146">
        <v>0</v>
      </c>
      <c r="K138" s="146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8">
        <f t="shared" si="24"/>
        <v>6.8249258160237386E-2</v>
      </c>
      <c r="Q138" s="148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5" t="s">
        <v>3563</v>
      </c>
      <c r="C139" s="144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6">
        <v>0</v>
      </c>
      <c r="J139" s="146">
        <v>0</v>
      </c>
      <c r="K139" s="146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8">
        <f t="shared" si="24"/>
        <v>-3.3333333333333333E-2</v>
      </c>
      <c r="Q139" s="148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5" t="s">
        <v>3562</v>
      </c>
      <c r="C140" s="144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6">
        <v>0</v>
      </c>
      <c r="J140" s="146">
        <v>0</v>
      </c>
      <c r="K140" s="146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8">
        <f t="shared" si="24"/>
        <v>5.7471264367816091E-3</v>
      </c>
      <c r="Q140" s="148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5" t="s">
        <v>3561</v>
      </c>
      <c r="C141" s="144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7">
        <v>0</v>
      </c>
      <c r="J141" s="147">
        <v>0</v>
      </c>
      <c r="K141" s="147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8">
        <f t="shared" si="24"/>
        <v>-2.2857142857142857E-2</v>
      </c>
      <c r="Q141" s="148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5" t="s">
        <v>3560</v>
      </c>
      <c r="C142" s="144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8">
        <f t="shared" si="24"/>
        <v>-8.771929824561403E-3</v>
      </c>
      <c r="Q142" s="148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5" t="s">
        <v>3559</v>
      </c>
      <c r="C143" s="144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6">
        <v>0</v>
      </c>
      <c r="J143" s="146">
        <v>0</v>
      </c>
      <c r="K143" s="146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8">
        <f t="shared" si="24"/>
        <v>2.6548672566371681E-2</v>
      </c>
      <c r="Q143" s="148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5" t="s">
        <v>3558</v>
      </c>
      <c r="C144" s="144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6">
        <v>0</v>
      </c>
      <c r="J144" s="146">
        <v>0</v>
      </c>
      <c r="K144" s="146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8">
        <f t="shared" si="24"/>
        <v>0</v>
      </c>
      <c r="Q144" s="148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5" t="s">
        <v>3557</v>
      </c>
      <c r="C145" s="144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6">
        <v>0</v>
      </c>
      <c r="J145" s="146">
        <v>0</v>
      </c>
      <c r="K145" s="146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8">
        <f t="shared" si="24"/>
        <v>-2.8735632183908046E-3</v>
      </c>
      <c r="Q145" s="148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5" t="s">
        <v>3556</v>
      </c>
      <c r="C146" s="144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7">
        <v>0</v>
      </c>
      <c r="J146" s="147">
        <v>0</v>
      </c>
      <c r="K146" s="147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8">
        <f t="shared" si="24"/>
        <v>-1.1527377521613832E-2</v>
      </c>
      <c r="Q146" s="148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5" t="s">
        <v>3555</v>
      </c>
      <c r="C147" s="144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8">
        <f t="shared" si="24"/>
        <v>5.8309037900874635E-3</v>
      </c>
      <c r="Q147" s="148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5" t="s">
        <v>3554</v>
      </c>
      <c r="C148" s="144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6">
        <v>0</v>
      </c>
      <c r="J148" s="146">
        <v>0</v>
      </c>
      <c r="K148" s="146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8">
        <f t="shared" si="24"/>
        <v>0</v>
      </c>
      <c r="Q148" s="148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5" t="s">
        <v>3553</v>
      </c>
      <c r="C149" s="144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6">
        <v>0</v>
      </c>
      <c r="J149" s="146">
        <v>0</v>
      </c>
      <c r="K149" s="146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8">
        <f t="shared" si="24"/>
        <v>0</v>
      </c>
      <c r="Q149" s="148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5" t="s">
        <v>3552</v>
      </c>
      <c r="C150" s="144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6">
        <v>0</v>
      </c>
      <c r="J150" s="146">
        <v>0</v>
      </c>
      <c r="K150" s="146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8">
        <f t="shared" si="24"/>
        <v>2.0289855072463767E-2</v>
      </c>
      <c r="Q150" s="148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5" t="s">
        <v>3551</v>
      </c>
      <c r="C151" s="144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7">
        <v>0</v>
      </c>
      <c r="J151" s="147">
        <v>0</v>
      </c>
      <c r="K151" s="147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8">
        <f t="shared" si="24"/>
        <v>-1.9886363636363636E-2</v>
      </c>
      <c r="Q151" s="148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5" t="s">
        <v>3550</v>
      </c>
      <c r="C152" s="144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8">
        <f t="shared" si="24"/>
        <v>2.8985507246376812E-3</v>
      </c>
      <c r="Q152" s="148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5" t="s">
        <v>3549</v>
      </c>
      <c r="C153" s="144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6">
        <v>0</v>
      </c>
      <c r="J153" s="146">
        <v>0</v>
      </c>
      <c r="K153" s="146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8">
        <f t="shared" si="24"/>
        <v>-2.8901734104046241E-3</v>
      </c>
      <c r="Q153" s="148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5" t="s">
        <v>3548</v>
      </c>
      <c r="C154" s="144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6">
        <v>0</v>
      </c>
      <c r="J154" s="146">
        <v>0</v>
      </c>
      <c r="K154" s="146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8">
        <f t="shared" si="24"/>
        <v>2.8985507246376812E-3</v>
      </c>
      <c r="Q154" s="148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5" t="s">
        <v>3547</v>
      </c>
      <c r="C155" s="144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6">
        <v>0</v>
      </c>
      <c r="J155" s="146">
        <v>0</v>
      </c>
      <c r="K155" s="146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8">
        <f t="shared" si="24"/>
        <v>-1.1560693641618497E-2</v>
      </c>
      <c r="Q155" s="148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5" t="s">
        <v>3546</v>
      </c>
      <c r="C156" s="144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7">
        <v>0</v>
      </c>
      <c r="J156" s="147">
        <v>0</v>
      </c>
      <c r="K156" s="147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8">
        <f t="shared" si="24"/>
        <v>-2.046783625730994E-2</v>
      </c>
      <c r="Q156" s="148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5" t="s">
        <v>3545</v>
      </c>
      <c r="C157" s="144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8">
        <f t="shared" si="24"/>
        <v>0</v>
      </c>
      <c r="Q157" s="148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5" t="s">
        <v>3544</v>
      </c>
      <c r="C158" s="144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6">
        <v>0</v>
      </c>
      <c r="J158" s="146">
        <v>0</v>
      </c>
      <c r="K158" s="146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8">
        <f t="shared" si="24"/>
        <v>2.9850746268656717E-3</v>
      </c>
      <c r="Q158" s="148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5" t="s">
        <v>3543</v>
      </c>
      <c r="C159" s="144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6">
        <v>0</v>
      </c>
      <c r="J159" s="146">
        <v>0</v>
      </c>
      <c r="K159" s="146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8">
        <f t="shared" si="24"/>
        <v>0</v>
      </c>
      <c r="Q159" s="148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5" t="s">
        <v>3542</v>
      </c>
      <c r="C160" s="144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6">
        <v>0</v>
      </c>
      <c r="J160" s="146">
        <v>0</v>
      </c>
      <c r="K160" s="146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8">
        <f t="shared" si="24"/>
        <v>-2.976190476190476E-3</v>
      </c>
      <c r="Q160" s="148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5" t="s">
        <v>3541</v>
      </c>
      <c r="C161" s="144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7">
        <v>0</v>
      </c>
      <c r="J161" s="147">
        <v>0</v>
      </c>
      <c r="K161" s="147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8">
        <f t="shared" si="24"/>
        <v>-2.9850746268656717E-3</v>
      </c>
      <c r="Q161" s="148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5" t="s">
        <v>3540</v>
      </c>
      <c r="C162" s="144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8">
        <f t="shared" si="24"/>
        <v>2.3952095808383235E-2</v>
      </c>
      <c r="Q162" s="148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5" t="s">
        <v>3539</v>
      </c>
      <c r="C163" s="144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6">
        <v>0</v>
      </c>
      <c r="J163" s="146">
        <v>0</v>
      </c>
      <c r="K163" s="146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8">
        <f t="shared" si="24"/>
        <v>-5.8479532163742687E-3</v>
      </c>
      <c r="Q163" s="148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5" t="s">
        <v>3538</v>
      </c>
      <c r="C164" s="144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6">
        <v>0</v>
      </c>
      <c r="J164" s="146">
        <v>0</v>
      </c>
      <c r="K164" s="146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8">
        <f t="shared" si="24"/>
        <v>0</v>
      </c>
      <c r="Q164" s="148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5" t="s">
        <v>3537</v>
      </c>
      <c r="C165" s="144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6">
        <v>0</v>
      </c>
      <c r="J165" s="146">
        <v>0</v>
      </c>
      <c r="K165" s="146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8">
        <f t="shared" si="24"/>
        <v>0</v>
      </c>
      <c r="Q165" s="148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5" t="s">
        <v>3536</v>
      </c>
      <c r="C166" s="144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7">
        <v>0</v>
      </c>
      <c r="J166" s="147">
        <v>0</v>
      </c>
      <c r="K166" s="147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8">
        <f t="shared" si="24"/>
        <v>-2.9411764705882353E-3</v>
      </c>
      <c r="Q166" s="148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5" t="s">
        <v>3535</v>
      </c>
      <c r="C167" s="144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8">
        <f t="shared" si="24"/>
        <v>-2.9498525073746312E-3</v>
      </c>
      <c r="Q167" s="148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5" t="s">
        <v>3534</v>
      </c>
      <c r="C168" s="144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6">
        <v>0</v>
      </c>
      <c r="J168" s="146">
        <v>0</v>
      </c>
      <c r="K168" s="146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8">
        <f t="shared" si="24"/>
        <v>2.3668639053254437E-2</v>
      </c>
      <c r="Q168" s="148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5" t="s">
        <v>3533</v>
      </c>
      <c r="C169" s="144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6">
        <v>0</v>
      </c>
      <c r="J169" s="146">
        <v>0</v>
      </c>
      <c r="K169" s="146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8">
        <f t="shared" si="24"/>
        <v>0</v>
      </c>
      <c r="Q169" s="148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5" t="s">
        <v>3532</v>
      </c>
      <c r="C170" s="144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6">
        <v>0</v>
      </c>
      <c r="J170" s="146">
        <v>0</v>
      </c>
      <c r="K170" s="146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8">
        <f t="shared" si="24"/>
        <v>0</v>
      </c>
      <c r="Q170" s="148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5" t="s">
        <v>3531</v>
      </c>
      <c r="C171" s="144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7">
        <v>0</v>
      </c>
      <c r="J171" s="147">
        <v>0</v>
      </c>
      <c r="K171" s="147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8">
        <f t="shared" si="24"/>
        <v>1.1560693641618497E-2</v>
      </c>
      <c r="Q171" s="148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5" t="s">
        <v>3530</v>
      </c>
      <c r="C172" s="144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8">
        <f t="shared" si="24"/>
        <v>-8.5714285714285719E-3</v>
      </c>
      <c r="Q172" s="148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5" t="s">
        <v>3529</v>
      </c>
      <c r="C173" s="144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6">
        <v>0</v>
      </c>
      <c r="J173" s="146">
        <v>0</v>
      </c>
      <c r="K173" s="146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8">
        <f t="shared" si="24"/>
        <v>2.881844380403458E-3</v>
      </c>
      <c r="Q173" s="148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5" t="s">
        <v>3528</v>
      </c>
      <c r="C174" s="144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6">
        <v>0</v>
      </c>
      <c r="J174" s="146">
        <v>0</v>
      </c>
      <c r="K174" s="146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8">
        <f t="shared" si="24"/>
        <v>-2.0114942528735632E-2</v>
      </c>
      <c r="Q174" s="148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5" t="s">
        <v>3527</v>
      </c>
      <c r="C175" s="144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6">
        <v>0</v>
      </c>
      <c r="J175" s="146">
        <v>0</v>
      </c>
      <c r="K175" s="146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8">
        <f t="shared" si="24"/>
        <v>2.9325513196480938E-3</v>
      </c>
      <c r="Q175" s="148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5" t="s">
        <v>3526</v>
      </c>
      <c r="C176" s="144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7">
        <v>0</v>
      </c>
      <c r="J176" s="147">
        <v>0</v>
      </c>
      <c r="K176" s="147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8">
        <f t="shared" si="24"/>
        <v>0</v>
      </c>
      <c r="Q176" s="148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5" t="s">
        <v>3525</v>
      </c>
      <c r="C177" s="144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8">
        <f t="shared" si="24"/>
        <v>0</v>
      </c>
      <c r="Q177" s="148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5" t="s">
        <v>3524</v>
      </c>
      <c r="C178" s="144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6">
        <v>0</v>
      </c>
      <c r="J178" s="146">
        <v>0</v>
      </c>
      <c r="K178" s="146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8">
        <f t="shared" si="24"/>
        <v>-2.9239766081871343E-3</v>
      </c>
      <c r="Q178" s="148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5" t="s">
        <v>3523</v>
      </c>
      <c r="C179" s="144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6">
        <v>0</v>
      </c>
      <c r="J179" s="146">
        <v>0</v>
      </c>
      <c r="K179" s="146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8">
        <f t="shared" si="24"/>
        <v>-2.9325513196480938E-3</v>
      </c>
      <c r="Q179" s="148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5" t="s">
        <v>3522</v>
      </c>
      <c r="C180" s="144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6">
        <v>0</v>
      </c>
      <c r="J180" s="146">
        <v>0</v>
      </c>
      <c r="K180" s="146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8">
        <f t="shared" si="24"/>
        <v>2.9411764705882353E-3</v>
      </c>
      <c r="Q180" s="148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5" t="s">
        <v>3521</v>
      </c>
      <c r="C181" s="144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7">
        <v>0</v>
      </c>
      <c r="J181" s="147">
        <v>0</v>
      </c>
      <c r="K181" s="147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8">
        <f t="shared" si="24"/>
        <v>0</v>
      </c>
      <c r="Q181" s="148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5" t="s">
        <v>3520</v>
      </c>
      <c r="C182" s="144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8">
        <f t="shared" si="24"/>
        <v>2.9325513196480938E-3</v>
      </c>
      <c r="Q182" s="148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5" t="s">
        <v>3519</v>
      </c>
      <c r="C183" s="144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6">
        <v>0</v>
      </c>
      <c r="J183" s="146">
        <v>0</v>
      </c>
      <c r="K183" s="146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8">
        <f t="shared" si="24"/>
        <v>-5.8479532163742687E-3</v>
      </c>
      <c r="Q183" s="148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5" t="s">
        <v>3518</v>
      </c>
      <c r="C184" s="144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6">
        <v>0</v>
      </c>
      <c r="J184" s="146">
        <v>0</v>
      </c>
      <c r="K184" s="146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8">
        <f t="shared" si="24"/>
        <v>0</v>
      </c>
      <c r="Q184" s="148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5" t="s">
        <v>3517</v>
      </c>
      <c r="C185" s="144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6">
        <v>0</v>
      </c>
      <c r="J185" s="146">
        <v>0</v>
      </c>
      <c r="K185" s="146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8">
        <f t="shared" si="24"/>
        <v>2.9411764705882353E-3</v>
      </c>
      <c r="Q185" s="148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5" t="s">
        <v>3516</v>
      </c>
      <c r="C186" s="144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7">
        <v>0</v>
      </c>
      <c r="J186" s="147">
        <v>0</v>
      </c>
      <c r="K186" s="147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8">
        <f t="shared" si="24"/>
        <v>0</v>
      </c>
      <c r="Q186" s="148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5" t="s">
        <v>3515</v>
      </c>
      <c r="C187" s="144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8">
        <f t="shared" si="24"/>
        <v>2.6392961876832845E-2</v>
      </c>
      <c r="Q187" s="148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5" t="s">
        <v>3514</v>
      </c>
      <c r="C188" s="144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6">
        <v>0</v>
      </c>
      <c r="J188" s="146">
        <v>0</v>
      </c>
      <c r="K188" s="146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8">
        <f t="shared" si="24"/>
        <v>-2.8571428571428571E-3</v>
      </c>
      <c r="Q188" s="148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5" t="s">
        <v>3513</v>
      </c>
      <c r="C189" s="144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6">
        <v>0</v>
      </c>
      <c r="J189" s="146">
        <v>0</v>
      </c>
      <c r="K189" s="146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8">
        <f t="shared" si="24"/>
        <v>0</v>
      </c>
      <c r="Q189" s="148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5" t="s">
        <v>3512</v>
      </c>
      <c r="C190" s="144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6">
        <v>0</v>
      </c>
      <c r="J190" s="146">
        <v>0</v>
      </c>
      <c r="K190" s="146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8">
        <f t="shared" si="24"/>
        <v>5.7306590257879654E-3</v>
      </c>
      <c r="Q190" s="148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5" t="s">
        <v>3511</v>
      </c>
      <c r="C191" s="144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7">
        <v>0</v>
      </c>
      <c r="J191" s="147">
        <v>0</v>
      </c>
      <c r="K191" s="147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8">
        <f t="shared" si="24"/>
        <v>-2.8490028490028491E-3</v>
      </c>
      <c r="Q191" s="148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5" t="s">
        <v>3510</v>
      </c>
      <c r="C192" s="144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8">
        <f t="shared" si="24"/>
        <v>-8.5714285714285719E-3</v>
      </c>
      <c r="Q192" s="148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5" t="s">
        <v>3509</v>
      </c>
      <c r="C193" s="144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6">
        <v>0</v>
      </c>
      <c r="J193" s="146">
        <v>0</v>
      </c>
      <c r="K193" s="146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8">
        <f t="shared" si="24"/>
        <v>2.881844380403458E-3</v>
      </c>
      <c r="Q193" s="148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5" t="s">
        <v>3508</v>
      </c>
      <c r="C194" s="144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6">
        <v>0</v>
      </c>
      <c r="J194" s="146">
        <v>0</v>
      </c>
      <c r="K194" s="146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8">
        <f t="shared" si="24"/>
        <v>0</v>
      </c>
      <c r="Q194" s="148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5" t="s">
        <v>3507</v>
      </c>
      <c r="C195" s="144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6">
        <v>0</v>
      </c>
      <c r="J195" s="146">
        <v>0</v>
      </c>
      <c r="K195" s="146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8">
        <f t="shared" ref="P195:P258" si="35">O195/G194</f>
        <v>0</v>
      </c>
      <c r="Q195" s="148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5" t="s">
        <v>3506</v>
      </c>
      <c r="C196" s="144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7">
        <v>0</v>
      </c>
      <c r="J196" s="147">
        <v>0</v>
      </c>
      <c r="K196" s="147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8">
        <f t="shared" si="35"/>
        <v>2.8735632183908046E-3</v>
      </c>
      <c r="Q196" s="148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5" t="s">
        <v>3505</v>
      </c>
      <c r="C197" s="144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8">
        <f t="shared" si="35"/>
        <v>-5.7306590257879654E-3</v>
      </c>
      <c r="Q197" s="148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5" t="s">
        <v>3504</v>
      </c>
      <c r="C198" s="144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6">
        <v>0</v>
      </c>
      <c r="J198" s="146">
        <v>0</v>
      </c>
      <c r="K198" s="146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8">
        <f t="shared" si="35"/>
        <v>0</v>
      </c>
      <c r="Q198" s="148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5" t="s">
        <v>3503</v>
      </c>
      <c r="C199" s="144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6">
        <v>0</v>
      </c>
      <c r="J199" s="146">
        <v>0</v>
      </c>
      <c r="K199" s="146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8">
        <f t="shared" si="35"/>
        <v>5.763688760806916E-3</v>
      </c>
      <c r="Q199" s="148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5" t="s">
        <v>3502</v>
      </c>
      <c r="C200" s="144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6">
        <v>0</v>
      </c>
      <c r="J200" s="146">
        <v>0</v>
      </c>
      <c r="K200" s="146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8">
        <f t="shared" si="35"/>
        <v>-2.8653295128939827E-3</v>
      </c>
      <c r="Q200" s="148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5" t="s">
        <v>3501</v>
      </c>
      <c r="C201" s="144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7">
        <v>0</v>
      </c>
      <c r="J201" s="147">
        <v>0</v>
      </c>
      <c r="K201" s="147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8">
        <f t="shared" si="35"/>
        <v>5.7471264367816091E-3</v>
      </c>
      <c r="Q201" s="148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5" t="s">
        <v>3500</v>
      </c>
      <c r="C202" s="144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8">
        <f t="shared" si="35"/>
        <v>0</v>
      </c>
      <c r="Q202" s="148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5" t="s">
        <v>3499</v>
      </c>
      <c r="C203" s="144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6">
        <v>0</v>
      </c>
      <c r="J203" s="146">
        <v>0</v>
      </c>
      <c r="K203" s="146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8">
        <f t="shared" si="35"/>
        <v>0</v>
      </c>
      <c r="Q203" s="148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5" t="s">
        <v>3498</v>
      </c>
      <c r="C204" s="144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6">
        <v>0</v>
      </c>
      <c r="J204" s="146">
        <v>0</v>
      </c>
      <c r="K204" s="146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8">
        <f t="shared" si="35"/>
        <v>2.8571428571428571E-3</v>
      </c>
      <c r="Q204" s="148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5" t="s">
        <v>3497</v>
      </c>
      <c r="C205" s="144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6">
        <v>0</v>
      </c>
      <c r="J205" s="146">
        <v>0</v>
      </c>
      <c r="K205" s="146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8">
        <f t="shared" si="35"/>
        <v>5.6980056980056983E-3</v>
      </c>
      <c r="Q205" s="148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5" t="s">
        <v>3496</v>
      </c>
      <c r="C206" s="144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7">
        <v>0</v>
      </c>
      <c r="J206" s="147">
        <v>0</v>
      </c>
      <c r="K206" s="147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8">
        <f t="shared" si="35"/>
        <v>5.6657223796033997E-3</v>
      </c>
      <c r="Q206" s="148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5" t="s">
        <v>3495</v>
      </c>
      <c r="C207" s="144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8">
        <f t="shared" si="35"/>
        <v>1.4084507042253521E-2</v>
      </c>
      <c r="Q207" s="148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5" t="s">
        <v>3494</v>
      </c>
      <c r="C208" s="144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6">
        <v>0</v>
      </c>
      <c r="J208" s="146">
        <v>0</v>
      </c>
      <c r="K208" s="146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8">
        <f t="shared" si="35"/>
        <v>1.3888888888888888E-2</v>
      </c>
      <c r="Q208" s="148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5" t="s">
        <v>3493</v>
      </c>
      <c r="C209" s="144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6">
        <v>0</v>
      </c>
      <c r="J209" s="146">
        <v>0</v>
      </c>
      <c r="K209" s="146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8">
        <f t="shared" si="35"/>
        <v>2.7397260273972603E-3</v>
      </c>
      <c r="Q209" s="148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5" t="s">
        <v>3492</v>
      </c>
      <c r="C210" s="144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6">
        <v>0</v>
      </c>
      <c r="J210" s="146">
        <v>0</v>
      </c>
      <c r="K210" s="146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8">
        <f t="shared" si="35"/>
        <v>-5.4644808743169399E-3</v>
      </c>
      <c r="Q210" s="148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5" t="s">
        <v>3491</v>
      </c>
      <c r="C211" s="144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7">
        <v>0</v>
      </c>
      <c r="J211" s="147">
        <v>0</v>
      </c>
      <c r="K211" s="147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8">
        <f t="shared" si="35"/>
        <v>-5.4945054945054949E-3</v>
      </c>
      <c r="Q211" s="148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5" t="s">
        <v>3490</v>
      </c>
      <c r="C212" s="144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8">
        <f t="shared" si="35"/>
        <v>5.5248618784530384E-3</v>
      </c>
      <c r="Q212" s="148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5" t="s">
        <v>3489</v>
      </c>
      <c r="C213" s="144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6">
        <v>0</v>
      </c>
      <c r="J213" s="146">
        <v>0</v>
      </c>
      <c r="K213" s="146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8">
        <f t="shared" si="35"/>
        <v>-1.098901098901099E-2</v>
      </c>
      <c r="Q213" s="148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5" t="s">
        <v>3488</v>
      </c>
      <c r="C214" s="144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6">
        <v>0</v>
      </c>
      <c r="J214" s="146">
        <v>0</v>
      </c>
      <c r="K214" s="146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8">
        <f t="shared" si="35"/>
        <v>0</v>
      </c>
      <c r="Q214" s="148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5" t="s">
        <v>3487</v>
      </c>
      <c r="C215" s="144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6">
        <v>0</v>
      </c>
      <c r="J215" s="146">
        <v>0</v>
      </c>
      <c r="K215" s="146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8">
        <f t="shared" si="35"/>
        <v>-5.5555555555555558E-3</v>
      </c>
      <c r="Q215" s="148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5" t="s">
        <v>3486</v>
      </c>
      <c r="C216" s="144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7">
        <v>0</v>
      </c>
      <c r="J216" s="147">
        <v>0</v>
      </c>
      <c r="K216" s="147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8">
        <f t="shared" si="35"/>
        <v>2.7932960893854749E-3</v>
      </c>
      <c r="Q216" s="148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5" t="s">
        <v>3485</v>
      </c>
      <c r="C217" s="144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8">
        <f t="shared" si="35"/>
        <v>5.5710306406685237E-3</v>
      </c>
      <c r="Q217" s="148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5" t="s">
        <v>3484</v>
      </c>
      <c r="C218" s="144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6">
        <v>0</v>
      </c>
      <c r="J218" s="146">
        <v>0</v>
      </c>
      <c r="K218" s="146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8">
        <f t="shared" si="35"/>
        <v>4.1551246537396124E-3</v>
      </c>
      <c r="Q218" s="148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5" t="s">
        <v>3483</v>
      </c>
      <c r="C219" s="144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6">
        <v>0</v>
      </c>
      <c r="J219" s="146">
        <v>0</v>
      </c>
      <c r="K219" s="146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8">
        <f t="shared" si="35"/>
        <v>1.2413793103448275E-2</v>
      </c>
      <c r="Q219" s="148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5" t="s">
        <v>3482</v>
      </c>
      <c r="C220" s="144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6">
        <v>0</v>
      </c>
      <c r="J220" s="146">
        <v>0</v>
      </c>
      <c r="K220" s="146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8">
        <f t="shared" si="35"/>
        <v>-5.4495912806539508E-3</v>
      </c>
      <c r="Q220" s="148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5" t="s">
        <v>3481</v>
      </c>
      <c r="C221" s="144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7">
        <v>0</v>
      </c>
      <c r="J221" s="147">
        <v>0</v>
      </c>
      <c r="K221" s="147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8">
        <f t="shared" si="35"/>
        <v>-1.3698630136986301E-2</v>
      </c>
      <c r="Q221" s="148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5" t="s">
        <v>3480</v>
      </c>
      <c r="C222" s="144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8">
        <f t="shared" si="35"/>
        <v>2.7777777777777779E-3</v>
      </c>
      <c r="Q222" s="148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5" t="s">
        <v>3479</v>
      </c>
      <c r="C223" s="144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6">
        <v>0</v>
      </c>
      <c r="J223" s="146">
        <v>0</v>
      </c>
      <c r="K223" s="146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8">
        <f t="shared" si="35"/>
        <v>-2.7700831024930748E-3</v>
      </c>
      <c r="Q223" s="148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5" t="s">
        <v>3478</v>
      </c>
      <c r="C224" s="144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6">
        <v>0</v>
      </c>
      <c r="J224" s="146">
        <v>0</v>
      </c>
      <c r="K224" s="146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8">
        <f t="shared" si="35"/>
        <v>5.5555555555555558E-3</v>
      </c>
      <c r="Q224" s="148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5" t="s">
        <v>3477</v>
      </c>
      <c r="C225" s="144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6">
        <v>0</v>
      </c>
      <c r="J225" s="146">
        <v>0</v>
      </c>
      <c r="K225" s="146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8">
        <f t="shared" si="35"/>
        <v>-2.7624309392265192E-3</v>
      </c>
      <c r="Q225" s="148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5" t="s">
        <v>3476</v>
      </c>
      <c r="C226" s="144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7">
        <v>0</v>
      </c>
      <c r="J226" s="147">
        <v>0</v>
      </c>
      <c r="K226" s="147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8">
        <f t="shared" si="35"/>
        <v>-2.7700831024930748E-3</v>
      </c>
      <c r="Q226" s="148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5" t="s">
        <v>3475</v>
      </c>
      <c r="C227" s="144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8">
        <f t="shared" si="35"/>
        <v>-8.3333333333333332E-3</v>
      </c>
      <c r="Q227" s="148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5" t="s">
        <v>3474</v>
      </c>
      <c r="C228" s="144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6">
        <v>0</v>
      </c>
      <c r="J228" s="146">
        <v>0</v>
      </c>
      <c r="K228" s="146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8">
        <f t="shared" si="35"/>
        <v>-5.6022408963585435E-3</v>
      </c>
      <c r="Q228" s="148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5" t="s">
        <v>3473</v>
      </c>
      <c r="C229" s="144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6">
        <v>0</v>
      </c>
      <c r="J229" s="146">
        <v>0</v>
      </c>
      <c r="K229" s="146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8">
        <f t="shared" si="35"/>
        <v>2.8169014084507044E-3</v>
      </c>
      <c r="Q229" s="148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5" t="s">
        <v>3472</v>
      </c>
      <c r="C230" s="144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6">
        <v>0</v>
      </c>
      <c r="J230" s="146">
        <v>0</v>
      </c>
      <c r="K230" s="146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8">
        <f t="shared" si="35"/>
        <v>-5.6179775280898875E-3</v>
      </c>
      <c r="Q230" s="148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5" t="s">
        <v>3471</v>
      </c>
      <c r="C231" s="144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7">
        <v>0</v>
      </c>
      <c r="J231" s="147">
        <v>0</v>
      </c>
      <c r="K231" s="147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8">
        <f t="shared" si="35"/>
        <v>8.4745762711864406E-3</v>
      </c>
      <c r="Q231" s="148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5" t="s">
        <v>3470</v>
      </c>
      <c r="C232" s="144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8">
        <f t="shared" si="35"/>
        <v>-2.8011204481792717E-3</v>
      </c>
      <c r="Q232" s="148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5" t="s">
        <v>3469</v>
      </c>
      <c r="C233" s="144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6">
        <v>0</v>
      </c>
      <c r="J233" s="146">
        <v>0</v>
      </c>
      <c r="K233" s="146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8">
        <f t="shared" si="35"/>
        <v>0</v>
      </c>
      <c r="Q233" s="148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5" t="s">
        <v>3468</v>
      </c>
      <c r="C234" s="144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6">
        <v>0</v>
      </c>
      <c r="J234" s="146">
        <v>0</v>
      </c>
      <c r="K234" s="146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8">
        <f t="shared" si="35"/>
        <v>0</v>
      </c>
      <c r="Q234" s="148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5" t="s">
        <v>3467</v>
      </c>
      <c r="C235" s="144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6">
        <v>0</v>
      </c>
      <c r="J235" s="146">
        <v>0</v>
      </c>
      <c r="K235" s="146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8">
        <f t="shared" si="35"/>
        <v>2.8089887640449437E-3</v>
      </c>
      <c r="Q235" s="148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5" t="s">
        <v>3466</v>
      </c>
      <c r="C236" s="144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7">
        <v>0</v>
      </c>
      <c r="J236" s="147">
        <v>0</v>
      </c>
      <c r="K236" s="147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8">
        <f t="shared" si="35"/>
        <v>8.4033613445378148E-3</v>
      </c>
      <c r="Q236" s="148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5" t="s">
        <v>3465</v>
      </c>
      <c r="C237" s="144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8">
        <f t="shared" si="35"/>
        <v>-5.5555555555555558E-3</v>
      </c>
      <c r="Q237" s="148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5" t="s">
        <v>3464</v>
      </c>
      <c r="C238" s="144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6">
        <v>0</v>
      </c>
      <c r="J238" s="146">
        <v>0</v>
      </c>
      <c r="K238" s="146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8">
        <f t="shared" si="35"/>
        <v>0</v>
      </c>
      <c r="Q238" s="148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5" t="s">
        <v>3463</v>
      </c>
      <c r="C239" s="144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6">
        <v>0</v>
      </c>
      <c r="J239" s="146">
        <v>0</v>
      </c>
      <c r="K239" s="146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8">
        <f t="shared" si="35"/>
        <v>-2.7932960893854749E-3</v>
      </c>
      <c r="Q239" s="148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5" t="s">
        <v>3462</v>
      </c>
      <c r="C240" s="144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6">
        <v>0</v>
      </c>
      <c r="J240" s="146">
        <v>0</v>
      </c>
      <c r="K240" s="146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8">
        <f t="shared" si="35"/>
        <v>2.8011204481792717E-3</v>
      </c>
      <c r="Q240" s="148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5" t="s">
        <v>3461</v>
      </c>
      <c r="C241" s="144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7">
        <v>0</v>
      </c>
      <c r="J241" s="147">
        <v>0</v>
      </c>
      <c r="K241" s="147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8">
        <f t="shared" si="35"/>
        <v>0</v>
      </c>
      <c r="Q241" s="148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5" t="s">
        <v>3460</v>
      </c>
      <c r="C242" s="144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8">
        <f t="shared" si="35"/>
        <v>0</v>
      </c>
      <c r="Q242" s="148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5" t="s">
        <v>3459</v>
      </c>
      <c r="C243" s="144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6">
        <v>0</v>
      </c>
      <c r="J243" s="146">
        <v>0</v>
      </c>
      <c r="K243" s="146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8">
        <f t="shared" si="35"/>
        <v>-2.7932960893854749E-3</v>
      </c>
      <c r="Q243" s="148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5" t="s">
        <v>3458</v>
      </c>
      <c r="C244" s="144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6">
        <v>0</v>
      </c>
      <c r="J244" s="146">
        <v>0</v>
      </c>
      <c r="K244" s="146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8">
        <f t="shared" si="35"/>
        <v>0</v>
      </c>
      <c r="Q244" s="148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5" t="s">
        <v>3457</v>
      </c>
      <c r="C245" s="144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6">
        <v>0</v>
      </c>
      <c r="J245" s="146">
        <v>0</v>
      </c>
      <c r="K245" s="146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8">
        <f t="shared" si="35"/>
        <v>0</v>
      </c>
      <c r="Q245" s="148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5" t="s">
        <v>3456</v>
      </c>
      <c r="C246" s="144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7">
        <v>0</v>
      </c>
      <c r="J246" s="147">
        <v>0</v>
      </c>
      <c r="K246" s="147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8">
        <f t="shared" si="35"/>
        <v>7.0028011204481795E-3</v>
      </c>
      <c r="Q246" s="148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5" t="s">
        <v>3455</v>
      </c>
      <c r="C247" s="144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8">
        <f t="shared" si="35"/>
        <v>4.172461752433936E-3</v>
      </c>
      <c r="Q247" s="148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5" t="s">
        <v>3454</v>
      </c>
      <c r="C248" s="144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6">
        <v>0</v>
      </c>
      <c r="J248" s="146">
        <v>0</v>
      </c>
      <c r="K248" s="146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8">
        <f t="shared" si="35"/>
        <v>5.5401662049861496E-3</v>
      </c>
      <c r="Q248" s="148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5" t="s">
        <v>3453</v>
      </c>
      <c r="C249" s="144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6">
        <v>0</v>
      </c>
      <c r="J249" s="146">
        <v>0</v>
      </c>
      <c r="K249" s="146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8">
        <f t="shared" si="35"/>
        <v>-2.7548209366391185E-3</v>
      </c>
      <c r="Q249" s="148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5" t="s">
        <v>3452</v>
      </c>
      <c r="C250" s="144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6">
        <v>0</v>
      </c>
      <c r="J250" s="146">
        <v>0</v>
      </c>
      <c r="K250" s="146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8">
        <f t="shared" si="35"/>
        <v>1.2430939226519336E-2</v>
      </c>
      <c r="Q250" s="148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5" t="s">
        <v>3451</v>
      </c>
      <c r="C251" s="144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7">
        <v>0</v>
      </c>
      <c r="J251" s="147">
        <v>0</v>
      </c>
      <c r="K251" s="147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8">
        <f t="shared" si="35"/>
        <v>9.5497953615279671E-3</v>
      </c>
      <c r="Q251" s="148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5" t="s">
        <v>3450</v>
      </c>
      <c r="C252" s="144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8">
        <f t="shared" si="35"/>
        <v>1.891891891891892E-2</v>
      </c>
      <c r="Q252" s="148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5" t="s">
        <v>3449</v>
      </c>
      <c r="C253" s="144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6">
        <v>0</v>
      </c>
      <c r="J253" s="146">
        <v>0</v>
      </c>
      <c r="K253" s="146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8">
        <f t="shared" si="35"/>
        <v>7.9575596816976128E-3</v>
      </c>
      <c r="Q253" s="148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5" t="s">
        <v>3448</v>
      </c>
      <c r="C254" s="144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6">
        <v>0</v>
      </c>
      <c r="J254" s="146">
        <v>0</v>
      </c>
      <c r="K254" s="146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8">
        <f t="shared" si="35"/>
        <v>1.0526315789473684E-2</v>
      </c>
      <c r="Q254" s="148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5" t="s">
        <v>3447</v>
      </c>
      <c r="C255" s="144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6">
        <v>0</v>
      </c>
      <c r="J255" s="146">
        <v>0</v>
      </c>
      <c r="K255" s="146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8">
        <f t="shared" si="35"/>
        <v>3.3854166666666664E-2</v>
      </c>
      <c r="Q255" s="148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5" t="s">
        <v>3446</v>
      </c>
      <c r="C256" s="144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7">
        <v>0</v>
      </c>
      <c r="J256" s="147">
        <v>0</v>
      </c>
      <c r="K256" s="147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8">
        <f t="shared" si="35"/>
        <v>-5.0377833753148613E-3</v>
      </c>
      <c r="Q256" s="148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5" t="s">
        <v>3445</v>
      </c>
      <c r="C257" s="144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8">
        <f t="shared" si="35"/>
        <v>0</v>
      </c>
      <c r="Q257" s="148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5" t="s">
        <v>3444</v>
      </c>
      <c r="C258" s="144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6">
        <v>0</v>
      </c>
      <c r="J258" s="146">
        <v>0</v>
      </c>
      <c r="K258" s="146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8">
        <f t="shared" si="35"/>
        <v>-1.2658227848101266E-2</v>
      </c>
      <c r="Q258" s="148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5" t="s">
        <v>3443</v>
      </c>
      <c r="C259" s="144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6">
        <v>0</v>
      </c>
      <c r="J259" s="146">
        <v>0</v>
      </c>
      <c r="K259" s="146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8">
        <f t="shared" ref="P259:P322" si="46">O259/G258</f>
        <v>-1.282051282051282E-2</v>
      </c>
      <c r="Q259" s="148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5" t="s">
        <v>3442</v>
      </c>
      <c r="C260" s="144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6">
        <v>0</v>
      </c>
      <c r="J260" s="146">
        <v>0</v>
      </c>
      <c r="K260" s="146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8">
        <f t="shared" si="46"/>
        <v>0</v>
      </c>
      <c r="Q260" s="148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5" t="s">
        <v>3441</v>
      </c>
      <c r="C261" s="144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7">
        <v>0</v>
      </c>
      <c r="J261" s="147">
        <v>0</v>
      </c>
      <c r="K261" s="147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8">
        <f t="shared" si="46"/>
        <v>0</v>
      </c>
      <c r="Q261" s="148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5" t="s">
        <v>3440</v>
      </c>
      <c r="C262" s="144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8">
        <f t="shared" si="46"/>
        <v>5.1948051948051948E-3</v>
      </c>
      <c r="Q262" s="148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5" t="s">
        <v>3439</v>
      </c>
      <c r="C263" s="144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6">
        <v>0</v>
      </c>
      <c r="J263" s="146">
        <v>0</v>
      </c>
      <c r="K263" s="146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8">
        <f t="shared" si="46"/>
        <v>2.5839793281653748E-3</v>
      </c>
      <c r="Q263" s="148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5" t="s">
        <v>3438</v>
      </c>
      <c r="C264" s="144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6">
        <v>0</v>
      </c>
      <c r="J264" s="146">
        <v>0</v>
      </c>
      <c r="K264" s="146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8">
        <f t="shared" si="46"/>
        <v>-1.0309278350515464E-2</v>
      </c>
      <c r="Q264" s="148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5" t="s">
        <v>3437</v>
      </c>
      <c r="C265" s="144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6">
        <v>0</v>
      </c>
      <c r="J265" s="146">
        <v>0</v>
      </c>
      <c r="K265" s="146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8">
        <f t="shared" si="46"/>
        <v>-2.6041666666666665E-3</v>
      </c>
      <c r="Q265" s="148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5" t="s">
        <v>3436</v>
      </c>
      <c r="C266" s="144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7">
        <v>0</v>
      </c>
      <c r="J266" s="147">
        <v>0</v>
      </c>
      <c r="K266" s="147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8">
        <f t="shared" si="46"/>
        <v>1.3054830287206266E-2</v>
      </c>
      <c r="Q266" s="148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5" t="s">
        <v>3435</v>
      </c>
      <c r="C267" s="144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8">
        <f t="shared" si="46"/>
        <v>-5.1546391752577319E-3</v>
      </c>
      <c r="Q267" s="148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5" t="s">
        <v>3434</v>
      </c>
      <c r="C268" s="144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6">
        <v>0</v>
      </c>
      <c r="J268" s="146">
        <v>0</v>
      </c>
      <c r="K268" s="146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8">
        <f t="shared" si="46"/>
        <v>-2.5906735751295338E-3</v>
      </c>
      <c r="Q268" s="148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5" t="s">
        <v>3433</v>
      </c>
      <c r="C269" s="144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6">
        <v>0</v>
      </c>
      <c r="J269" s="146">
        <v>0</v>
      </c>
      <c r="K269" s="146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8">
        <f t="shared" si="46"/>
        <v>2.0779220779220779E-2</v>
      </c>
      <c r="Q269" s="148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5" t="s">
        <v>3432</v>
      </c>
      <c r="C270" s="144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6">
        <v>0</v>
      </c>
      <c r="J270" s="146">
        <v>0</v>
      </c>
      <c r="K270" s="146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8">
        <f t="shared" si="46"/>
        <v>0</v>
      </c>
      <c r="Q270" s="148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5" t="s">
        <v>3431</v>
      </c>
      <c r="C271" s="144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7">
        <v>0</v>
      </c>
      <c r="J271" s="147">
        <v>0</v>
      </c>
      <c r="K271" s="147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8">
        <f t="shared" si="46"/>
        <v>2.2900763358778626E-2</v>
      </c>
      <c r="Q271" s="148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5" t="s">
        <v>3430</v>
      </c>
      <c r="C272" s="144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8">
        <f t="shared" si="46"/>
        <v>4.9751243781094526E-3</v>
      </c>
      <c r="Q272" s="148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5" t="s">
        <v>3429</v>
      </c>
      <c r="C273" s="144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6">
        <v>0</v>
      </c>
      <c r="J273" s="146">
        <v>0</v>
      </c>
      <c r="K273" s="146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8">
        <f t="shared" si="46"/>
        <v>4.9504950495049506E-3</v>
      </c>
      <c r="Q273" s="148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5" t="s">
        <v>3428</v>
      </c>
      <c r="C274" s="144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6">
        <v>0</v>
      </c>
      <c r="J274" s="146">
        <v>0</v>
      </c>
      <c r="K274" s="146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8">
        <f t="shared" si="46"/>
        <v>1.9704433497536946E-2</v>
      </c>
      <c r="Q274" s="148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5" t="s">
        <v>3427</v>
      </c>
      <c r="C275" s="144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6">
        <v>0</v>
      </c>
      <c r="J275" s="146">
        <v>0</v>
      </c>
      <c r="K275" s="146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8">
        <f t="shared" si="46"/>
        <v>0</v>
      </c>
      <c r="Q275" s="148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5" t="s">
        <v>3426</v>
      </c>
      <c r="C276" s="144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7">
        <v>0</v>
      </c>
      <c r="J276" s="147">
        <v>0</v>
      </c>
      <c r="K276" s="147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8">
        <f t="shared" si="46"/>
        <v>1.2077294685990338E-2</v>
      </c>
      <c r="Q276" s="148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5" t="s">
        <v>3425</v>
      </c>
      <c r="C277" s="144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8">
        <f t="shared" si="46"/>
        <v>2.3866348448687352E-3</v>
      </c>
      <c r="Q277" s="148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5" t="s">
        <v>3424</v>
      </c>
      <c r="C278" s="144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6">
        <v>0</v>
      </c>
      <c r="J278" s="146">
        <v>0</v>
      </c>
      <c r="K278" s="146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8">
        <f t="shared" si="46"/>
        <v>2.3809523809523808E-2</v>
      </c>
      <c r="Q278" s="148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5" t="s">
        <v>3423</v>
      </c>
      <c r="C279" s="144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6">
        <v>0</v>
      </c>
      <c r="J279" s="146">
        <v>0</v>
      </c>
      <c r="K279" s="146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8">
        <f t="shared" si="46"/>
        <v>0</v>
      </c>
      <c r="Q279" s="148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5" t="s">
        <v>3422</v>
      </c>
      <c r="C280" s="144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6">
        <v>0</v>
      </c>
      <c r="J280" s="146">
        <v>0</v>
      </c>
      <c r="K280" s="146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8">
        <f t="shared" si="46"/>
        <v>1.627906976744186E-2</v>
      </c>
      <c r="Q280" s="148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5" t="s">
        <v>3421</v>
      </c>
      <c r="C281" s="144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7">
        <v>0</v>
      </c>
      <c r="J281" s="147">
        <v>0</v>
      </c>
      <c r="K281" s="147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8">
        <f t="shared" si="46"/>
        <v>1.8306636155606407E-2</v>
      </c>
      <c r="Q281" s="148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5" t="s">
        <v>3420</v>
      </c>
      <c r="C282" s="144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8">
        <f t="shared" si="46"/>
        <v>-3.3707865168539325E-2</v>
      </c>
      <c r="Q282" s="148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5" t="s">
        <v>3419</v>
      </c>
      <c r="C283" s="144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6">
        <v>0</v>
      </c>
      <c r="J283" s="146">
        <v>0</v>
      </c>
      <c r="K283" s="146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8">
        <f t="shared" si="46"/>
        <v>-2.3255813953488372E-2</v>
      </c>
      <c r="Q283" s="148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5" t="s">
        <v>3418</v>
      </c>
      <c r="C284" s="144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6">
        <v>0</v>
      </c>
      <c r="J284" s="146">
        <v>0</v>
      </c>
      <c r="K284" s="146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8">
        <f t="shared" si="46"/>
        <v>1.9047619047619049E-2</v>
      </c>
      <c r="Q284" s="148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5" t="s">
        <v>3417</v>
      </c>
      <c r="C285" s="144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6">
        <v>0</v>
      </c>
      <c r="J285" s="146">
        <v>0</v>
      </c>
      <c r="K285" s="146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8">
        <f t="shared" si="46"/>
        <v>1.6355140186915886E-2</v>
      </c>
      <c r="Q285" s="148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5" t="s">
        <v>3416</v>
      </c>
      <c r="C286" s="144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7">
        <v>0</v>
      </c>
      <c r="J286" s="147">
        <v>0</v>
      </c>
      <c r="K286" s="147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8">
        <f t="shared" si="46"/>
        <v>-2.2988505747126436E-2</v>
      </c>
      <c r="Q286" s="148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5" t="s">
        <v>3415</v>
      </c>
      <c r="C287" s="144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8">
        <f t="shared" si="46"/>
        <v>-1.6470588235294119E-2</v>
      </c>
      <c r="Q287" s="148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5" t="s">
        <v>3414</v>
      </c>
      <c r="C288" s="144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6">
        <v>0</v>
      </c>
      <c r="J288" s="146">
        <v>0</v>
      </c>
      <c r="K288" s="146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8">
        <f t="shared" si="46"/>
        <v>-4.7846889952153108E-3</v>
      </c>
      <c r="Q288" s="148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5" t="s">
        <v>3413</v>
      </c>
      <c r="C289" s="144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6">
        <v>0</v>
      </c>
      <c r="J289" s="146">
        <v>0</v>
      </c>
      <c r="K289" s="146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8">
        <f t="shared" si="46"/>
        <v>1.6826923076923076E-2</v>
      </c>
      <c r="Q289" s="148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5" t="s">
        <v>3412</v>
      </c>
      <c r="C290" s="144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6">
        <v>0</v>
      </c>
      <c r="J290" s="146">
        <v>0</v>
      </c>
      <c r="K290" s="146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8">
        <f t="shared" si="46"/>
        <v>4.7281323877068557E-3</v>
      </c>
      <c r="Q290" s="148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5" t="s">
        <v>3411</v>
      </c>
      <c r="C291" s="144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7">
        <v>0</v>
      </c>
      <c r="J291" s="147">
        <v>0</v>
      </c>
      <c r="K291" s="147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8">
        <f t="shared" si="46"/>
        <v>0</v>
      </c>
      <c r="Q291" s="148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5" t="s">
        <v>3410</v>
      </c>
      <c r="C292" s="144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8">
        <f t="shared" si="46"/>
        <v>-4.7058823529411761E-3</v>
      </c>
      <c r="Q292" s="148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5" t="s">
        <v>3409</v>
      </c>
      <c r="C293" s="144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6">
        <v>0</v>
      </c>
      <c r="J293" s="146">
        <v>0</v>
      </c>
      <c r="K293" s="146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8">
        <f t="shared" si="46"/>
        <v>0</v>
      </c>
      <c r="Q293" s="148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5" t="s">
        <v>3408</v>
      </c>
      <c r="C294" s="144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6">
        <v>0</v>
      </c>
      <c r="J294" s="146">
        <v>0</v>
      </c>
      <c r="K294" s="146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8">
        <f t="shared" si="46"/>
        <v>-2.3640661938534278E-3</v>
      </c>
      <c r="Q294" s="148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5" t="s">
        <v>3407</v>
      </c>
      <c r="C295" s="144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6">
        <v>0</v>
      </c>
      <c r="J295" s="146">
        <v>0</v>
      </c>
      <c r="K295" s="146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8">
        <f t="shared" si="46"/>
        <v>-4.7393364928909956E-3</v>
      </c>
      <c r="Q295" s="148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5" t="s">
        <v>3406</v>
      </c>
      <c r="C296" s="144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7">
        <v>0</v>
      </c>
      <c r="J296" s="147">
        <v>0</v>
      </c>
      <c r="K296" s="147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8">
        <f t="shared" si="46"/>
        <v>0</v>
      </c>
      <c r="Q296" s="148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5" t="s">
        <v>3405</v>
      </c>
      <c r="C297" s="144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8">
        <f t="shared" si="46"/>
        <v>2.3809523809523812E-3</v>
      </c>
      <c r="Q297" s="148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5" t="s">
        <v>3404</v>
      </c>
      <c r="C298" s="144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6">
        <v>0</v>
      </c>
      <c r="J298" s="146">
        <v>0</v>
      </c>
      <c r="K298" s="146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8">
        <f t="shared" si="46"/>
        <v>9.5011876484560574E-3</v>
      </c>
      <c r="Q298" s="148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5" t="s">
        <v>3403</v>
      </c>
      <c r="C299" s="144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6">
        <v>0</v>
      </c>
      <c r="J299" s="146">
        <v>0</v>
      </c>
      <c r="K299" s="146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8">
        <f t="shared" si="46"/>
        <v>4.7058823529411761E-3</v>
      </c>
      <c r="Q299" s="148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5" t="s">
        <v>3402</v>
      </c>
      <c r="C300" s="144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6">
        <v>0</v>
      </c>
      <c r="J300" s="146">
        <v>0</v>
      </c>
      <c r="K300" s="146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8">
        <f t="shared" si="46"/>
        <v>-4.6838407494145199E-3</v>
      </c>
      <c r="Q300" s="148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5" t="s">
        <v>3401</v>
      </c>
      <c r="C301" s="144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7">
        <v>0</v>
      </c>
      <c r="J301" s="147">
        <v>0</v>
      </c>
      <c r="K301" s="147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8">
        <f t="shared" si="46"/>
        <v>-7.058823529411765E-3</v>
      </c>
      <c r="Q301" s="148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5" t="s">
        <v>3400</v>
      </c>
      <c r="C302" s="144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8">
        <f t="shared" si="46"/>
        <v>0</v>
      </c>
      <c r="Q302" s="148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5" t="s">
        <v>3399</v>
      </c>
      <c r="C303" s="144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6">
        <v>0</v>
      </c>
      <c r="J303" s="146">
        <v>0</v>
      </c>
      <c r="K303" s="146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8">
        <f t="shared" si="46"/>
        <v>-4.7393364928909956E-3</v>
      </c>
      <c r="Q303" s="148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5" t="s">
        <v>3398</v>
      </c>
      <c r="C304" s="144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6">
        <v>0</v>
      </c>
      <c r="J304" s="146">
        <v>0</v>
      </c>
      <c r="K304" s="146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8">
        <f t="shared" si="46"/>
        <v>3.5714285714285713E-3</v>
      </c>
      <c r="Q304" s="148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5" t="s">
        <v>3397</v>
      </c>
      <c r="C305" s="144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6">
        <v>0</v>
      </c>
      <c r="J305" s="146">
        <v>0</v>
      </c>
      <c r="K305" s="146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8">
        <f t="shared" si="46"/>
        <v>3.5587188612099642E-3</v>
      </c>
      <c r="Q305" s="148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5" t="s">
        <v>3396</v>
      </c>
      <c r="C306" s="144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7">
        <v>0</v>
      </c>
      <c r="J306" s="147">
        <v>0</v>
      </c>
      <c r="K306" s="147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8">
        <f t="shared" si="46"/>
        <v>-7.0921985815602835E-3</v>
      </c>
      <c r="Q306" s="148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5" t="s">
        <v>3395</v>
      </c>
      <c r="C307" s="144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8">
        <f t="shared" si="46"/>
        <v>4.0476190476190478E-2</v>
      </c>
      <c r="Q307" s="148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5" t="s">
        <v>3394</v>
      </c>
      <c r="C308" s="144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6">
        <v>0</v>
      </c>
      <c r="J308" s="146">
        <v>0</v>
      </c>
      <c r="K308" s="146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8">
        <f t="shared" si="46"/>
        <v>2.2883295194508009E-3</v>
      </c>
      <c r="Q308" s="148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5" t="s">
        <v>3393</v>
      </c>
      <c r="C309" s="144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6">
        <v>0</v>
      </c>
      <c r="J309" s="146">
        <v>0</v>
      </c>
      <c r="K309" s="146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8">
        <f t="shared" si="46"/>
        <v>-3.8812785388127852E-2</v>
      </c>
      <c r="Q309" s="148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5" t="s">
        <v>3392</v>
      </c>
      <c r="C310" s="144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6">
        <v>0</v>
      </c>
      <c r="J310" s="146">
        <v>0</v>
      </c>
      <c r="K310" s="146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8">
        <f t="shared" si="46"/>
        <v>3.3254156769596199E-2</v>
      </c>
      <c r="Q310" s="148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5" t="s">
        <v>3391</v>
      </c>
      <c r="C311" s="144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7">
        <v>0</v>
      </c>
      <c r="J311" s="147">
        <v>0</v>
      </c>
      <c r="K311" s="147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8">
        <f t="shared" si="46"/>
        <v>2.9885057471264367E-2</v>
      </c>
      <c r="Q311" s="148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5" t="s">
        <v>3390</v>
      </c>
      <c r="C312" s="144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8">
        <f t="shared" si="46"/>
        <v>-6.6964285714285711E-3</v>
      </c>
      <c r="Q312" s="148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5" t="s">
        <v>3389</v>
      </c>
      <c r="C313" s="144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6">
        <v>0</v>
      </c>
      <c r="J313" s="146">
        <v>0</v>
      </c>
      <c r="K313" s="146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8">
        <f t="shared" si="46"/>
        <v>-1.1235955056179775E-2</v>
      </c>
      <c r="Q313" s="148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5" t="s">
        <v>3388</v>
      </c>
      <c r="C314" s="144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6">
        <v>0</v>
      </c>
      <c r="J314" s="146">
        <v>0</v>
      </c>
      <c r="K314" s="146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8">
        <f t="shared" si="46"/>
        <v>-4.5454545454545452E-3</v>
      </c>
      <c r="Q314" s="148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5" t="s">
        <v>3387</v>
      </c>
      <c r="C315" s="144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6">
        <v>0</v>
      </c>
      <c r="J315" s="146">
        <v>0</v>
      </c>
      <c r="K315" s="146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8">
        <f t="shared" si="46"/>
        <v>4.5662100456621002E-3</v>
      </c>
      <c r="Q315" s="148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5" t="s">
        <v>3386</v>
      </c>
      <c r="C316" s="144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7">
        <v>0</v>
      </c>
      <c r="J316" s="147">
        <v>0</v>
      </c>
      <c r="K316" s="147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8">
        <f t="shared" si="46"/>
        <v>0</v>
      </c>
      <c r="Q316" s="148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5" t="s">
        <v>3385</v>
      </c>
      <c r="C317" s="144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8">
        <f t="shared" si="46"/>
        <v>4.5454545454545452E-3</v>
      </c>
      <c r="Q317" s="148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5" t="s">
        <v>3384</v>
      </c>
      <c r="C318" s="144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6">
        <v>0</v>
      </c>
      <c r="J318" s="146">
        <v>0</v>
      </c>
      <c r="K318" s="146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8">
        <f t="shared" si="46"/>
        <v>1.1312217194570135E-2</v>
      </c>
      <c r="Q318" s="148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5" t="s">
        <v>3383</v>
      </c>
      <c r="C319" s="144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6">
        <v>0</v>
      </c>
      <c r="J319" s="146">
        <v>0</v>
      </c>
      <c r="K319" s="146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8">
        <f t="shared" si="46"/>
        <v>0</v>
      </c>
      <c r="Q319" s="148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5" t="s">
        <v>3382</v>
      </c>
      <c r="C320" s="144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6">
        <v>0</v>
      </c>
      <c r="J320" s="146">
        <v>0</v>
      </c>
      <c r="K320" s="146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8">
        <f t="shared" si="46"/>
        <v>1.7897091722595078E-2</v>
      </c>
      <c r="Q320" s="148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5" t="s">
        <v>3381</v>
      </c>
      <c r="C321" s="144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7">
        <v>0</v>
      </c>
      <c r="J321" s="147">
        <v>0</v>
      </c>
      <c r="K321" s="147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8">
        <f t="shared" si="46"/>
        <v>1.098901098901099E-2</v>
      </c>
      <c r="Q321" s="148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5" t="s">
        <v>3380</v>
      </c>
      <c r="C322" s="144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8">
        <f t="shared" si="46"/>
        <v>4.3478260869565218E-3</v>
      </c>
      <c r="Q322" s="148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5" t="s">
        <v>3379</v>
      </c>
      <c r="C323" s="144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6">
        <v>0</v>
      </c>
      <c r="J323" s="146">
        <v>0</v>
      </c>
      <c r="K323" s="146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8">
        <f t="shared" ref="P323:P386" si="57">O323/G322</f>
        <v>-1.2987012987012988E-2</v>
      </c>
      <c r="Q323" s="148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5" t="s">
        <v>3378</v>
      </c>
      <c r="C324" s="144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6">
        <v>0</v>
      </c>
      <c r="J324" s="146">
        <v>0</v>
      </c>
      <c r="K324" s="146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8">
        <f t="shared" si="57"/>
        <v>8.771929824561403E-3</v>
      </c>
      <c r="Q324" s="148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5" t="s">
        <v>3377</v>
      </c>
      <c r="C325" s="144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6">
        <v>0</v>
      </c>
      <c r="J325" s="146">
        <v>0</v>
      </c>
      <c r="K325" s="146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8">
        <f t="shared" si="57"/>
        <v>-6.5217391304347823E-3</v>
      </c>
      <c r="Q325" s="148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5" t="s">
        <v>3376</v>
      </c>
      <c r="C326" s="144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7">
        <v>0</v>
      </c>
      <c r="J326" s="147">
        <v>0</v>
      </c>
      <c r="K326" s="147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8">
        <f t="shared" si="57"/>
        <v>-4.3763676148796497E-3</v>
      </c>
      <c r="Q326" s="148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5" t="s">
        <v>3375</v>
      </c>
      <c r="C327" s="144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8">
        <f t="shared" si="57"/>
        <v>-6.5934065934065934E-3</v>
      </c>
      <c r="Q327" s="148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5" t="s">
        <v>3374</v>
      </c>
      <c r="C328" s="144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6">
        <v>0</v>
      </c>
      <c r="J328" s="146">
        <v>0</v>
      </c>
      <c r="K328" s="146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8">
        <f t="shared" si="57"/>
        <v>-8.8495575221238937E-3</v>
      </c>
      <c r="Q328" s="148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5" t="s">
        <v>3373</v>
      </c>
      <c r="C329" s="144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6">
        <v>0</v>
      </c>
      <c r="J329" s="146">
        <v>0</v>
      </c>
      <c r="K329" s="146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8">
        <f t="shared" si="57"/>
        <v>-2.232142857142857E-3</v>
      </c>
      <c r="Q329" s="148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5" t="s">
        <v>3372</v>
      </c>
      <c r="C330" s="144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6">
        <v>0</v>
      </c>
      <c r="J330" s="146">
        <v>0</v>
      </c>
      <c r="K330" s="146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8">
        <f t="shared" si="57"/>
        <v>-1.1185682326621925E-2</v>
      </c>
      <c r="Q330" s="148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5" t="s">
        <v>3371</v>
      </c>
      <c r="C331" s="144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7">
        <v>0</v>
      </c>
      <c r="J331" s="147">
        <v>0</v>
      </c>
      <c r="K331" s="147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8">
        <f t="shared" si="57"/>
        <v>4.5248868778280547E-3</v>
      </c>
      <c r="Q331" s="148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5" t="s">
        <v>3370</v>
      </c>
      <c r="C332" s="144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8">
        <f t="shared" si="57"/>
        <v>-2.0270270270270271E-2</v>
      </c>
      <c r="Q332" s="148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5" t="s">
        <v>3369</v>
      </c>
      <c r="C333" s="144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6">
        <v>0</v>
      </c>
      <c r="J333" s="146">
        <v>0</v>
      </c>
      <c r="K333" s="146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8">
        <f t="shared" si="57"/>
        <v>-1.6091954022988506E-2</v>
      </c>
      <c r="Q333" s="148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5" t="s">
        <v>3368</v>
      </c>
      <c r="C334" s="144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6">
        <v>0</v>
      </c>
      <c r="J334" s="146">
        <v>0</v>
      </c>
      <c r="K334" s="146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8">
        <f t="shared" si="57"/>
        <v>0</v>
      </c>
      <c r="Q334" s="148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5" t="s">
        <v>3367</v>
      </c>
      <c r="C335" s="144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6">
        <v>0</v>
      </c>
      <c r="J335" s="146">
        <v>0</v>
      </c>
      <c r="K335" s="146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8">
        <f t="shared" si="57"/>
        <v>0</v>
      </c>
      <c r="Q335" s="148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5" t="s">
        <v>3366</v>
      </c>
      <c r="C336" s="144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7">
        <v>0</v>
      </c>
      <c r="J336" s="147">
        <v>0</v>
      </c>
      <c r="K336" s="147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8">
        <f t="shared" si="57"/>
        <v>1.4018691588785047E-2</v>
      </c>
      <c r="Q336" s="148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5" t="s">
        <v>3365</v>
      </c>
      <c r="C337" s="144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8">
        <f t="shared" si="57"/>
        <v>-6.9124423963133645E-3</v>
      </c>
      <c r="Q337" s="148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5" t="s">
        <v>3364</v>
      </c>
      <c r="C338" s="144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6">
        <v>0</v>
      </c>
      <c r="J338" s="146">
        <v>0</v>
      </c>
      <c r="K338" s="146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8">
        <f t="shared" si="57"/>
        <v>0</v>
      </c>
      <c r="Q338" s="148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5" t="s">
        <v>3363</v>
      </c>
      <c r="C339" s="144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6">
        <v>0</v>
      </c>
      <c r="J339" s="146">
        <v>0</v>
      </c>
      <c r="K339" s="146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8">
        <f t="shared" si="57"/>
        <v>2.3201856148491878E-3</v>
      </c>
      <c r="Q339" s="148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5" t="s">
        <v>3362</v>
      </c>
      <c r="C340" s="144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6">
        <v>0</v>
      </c>
      <c r="J340" s="146">
        <v>0</v>
      </c>
      <c r="K340" s="146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8">
        <f t="shared" si="57"/>
        <v>0</v>
      </c>
      <c r="Q340" s="148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5" t="s">
        <v>3361</v>
      </c>
      <c r="C341" s="144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7">
        <v>0</v>
      </c>
      <c r="J341" s="147">
        <v>0</v>
      </c>
      <c r="K341" s="147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8">
        <f t="shared" si="57"/>
        <v>2.3148148148148147E-3</v>
      </c>
      <c r="Q341" s="148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5" t="s">
        <v>3360</v>
      </c>
      <c r="C342" s="144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8">
        <f t="shared" si="57"/>
        <v>-4.6189376443418013E-3</v>
      </c>
      <c r="Q342" s="148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5" t="s">
        <v>3359</v>
      </c>
      <c r="C343" s="144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6">
        <v>0</v>
      </c>
      <c r="J343" s="146">
        <v>0</v>
      </c>
      <c r="K343" s="146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8">
        <f t="shared" si="57"/>
        <v>-2.3201856148491878E-3</v>
      </c>
      <c r="Q343" s="148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5" t="s">
        <v>3358</v>
      </c>
      <c r="C344" s="144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6">
        <v>0</v>
      </c>
      <c r="J344" s="146">
        <v>0</v>
      </c>
      <c r="K344" s="146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8">
        <f t="shared" si="57"/>
        <v>-2.3255813953488372E-3</v>
      </c>
      <c r="Q344" s="148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5" t="s">
        <v>3357</v>
      </c>
      <c r="C345" s="144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6">
        <v>0</v>
      </c>
      <c r="J345" s="146">
        <v>0</v>
      </c>
      <c r="K345" s="146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8">
        <f t="shared" si="57"/>
        <v>-4.662004662004662E-3</v>
      </c>
      <c r="Q345" s="148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5" t="s">
        <v>3356</v>
      </c>
      <c r="C346" s="144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7">
        <v>0</v>
      </c>
      <c r="J346" s="147">
        <v>0</v>
      </c>
      <c r="K346" s="147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8">
        <f t="shared" si="57"/>
        <v>-2.34192037470726E-3</v>
      </c>
      <c r="Q346" s="148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5" t="s">
        <v>3355</v>
      </c>
      <c r="C347" s="144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8">
        <f t="shared" si="57"/>
        <v>0</v>
      </c>
      <c r="Q347" s="148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5" t="s">
        <v>3354</v>
      </c>
      <c r="C348" s="144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6">
        <v>0</v>
      </c>
      <c r="J348" s="146">
        <v>0</v>
      </c>
      <c r="K348" s="146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8">
        <f t="shared" si="57"/>
        <v>2.3474178403755869E-3</v>
      </c>
      <c r="Q348" s="148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5" t="s">
        <v>3353</v>
      </c>
      <c r="C349" s="144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6">
        <v>0</v>
      </c>
      <c r="J349" s="146">
        <v>0</v>
      </c>
      <c r="K349" s="146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8">
        <f t="shared" si="57"/>
        <v>2.34192037470726E-3</v>
      </c>
      <c r="Q349" s="148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5" t="s">
        <v>3352</v>
      </c>
      <c r="C350" s="144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6">
        <v>0</v>
      </c>
      <c r="J350" s="146">
        <v>0</v>
      </c>
      <c r="K350" s="146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8">
        <f t="shared" si="57"/>
        <v>2.3364485981308409E-3</v>
      </c>
      <c r="Q350" s="148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5" t="s">
        <v>3351</v>
      </c>
      <c r="C351" s="144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7">
        <v>0</v>
      </c>
      <c r="J351" s="147">
        <v>0</v>
      </c>
      <c r="K351" s="147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8">
        <f t="shared" si="57"/>
        <v>1.8648018648018648E-2</v>
      </c>
      <c r="Q351" s="148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5" t="s">
        <v>3350</v>
      </c>
      <c r="C352" s="144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8">
        <f t="shared" si="57"/>
        <v>-2.2883295194508009E-3</v>
      </c>
      <c r="Q352" s="148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5" t="s">
        <v>3349</v>
      </c>
      <c r="C353" s="144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6">
        <v>0</v>
      </c>
      <c r="J353" s="146">
        <v>0</v>
      </c>
      <c r="K353" s="146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8">
        <f t="shared" si="57"/>
        <v>-4.5871559633027525E-3</v>
      </c>
      <c r="Q353" s="148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5" t="s">
        <v>3348</v>
      </c>
      <c r="C354" s="144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6">
        <v>0</v>
      </c>
      <c r="J354" s="146">
        <v>0</v>
      </c>
      <c r="K354" s="146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8">
        <f t="shared" si="57"/>
        <v>-4.608294930875576E-3</v>
      </c>
      <c r="Q354" s="148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5" t="s">
        <v>3347</v>
      </c>
      <c r="C355" s="144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6">
        <v>0</v>
      </c>
      <c r="J355" s="146">
        <v>0</v>
      </c>
      <c r="K355" s="146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8">
        <f t="shared" si="57"/>
        <v>-9.2592592592592587E-3</v>
      </c>
      <c r="Q355" s="148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5" t="s">
        <v>3346</v>
      </c>
      <c r="C356" s="144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7">
        <v>0</v>
      </c>
      <c r="J356" s="147">
        <v>0</v>
      </c>
      <c r="K356" s="147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8">
        <f t="shared" si="57"/>
        <v>9.3457943925233638E-3</v>
      </c>
      <c r="Q356" s="148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5" t="s">
        <v>3345</v>
      </c>
      <c r="C357" s="144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8">
        <f t="shared" si="57"/>
        <v>-4.6296296296296294E-3</v>
      </c>
      <c r="Q357" s="148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5" t="s">
        <v>3344</v>
      </c>
      <c r="C358" s="144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6">
        <v>0</v>
      </c>
      <c r="J358" s="146">
        <v>0</v>
      </c>
      <c r="K358" s="146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8">
        <f t="shared" si="57"/>
        <v>6.9767441860465115E-3</v>
      </c>
      <c r="Q358" s="148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5" t="s">
        <v>3343</v>
      </c>
      <c r="C359" s="144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6">
        <v>0</v>
      </c>
      <c r="J359" s="146">
        <v>0</v>
      </c>
      <c r="K359" s="146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8">
        <f t="shared" si="57"/>
        <v>-6.9284064665127024E-3</v>
      </c>
      <c r="Q359" s="148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5" t="s">
        <v>3342</v>
      </c>
      <c r="C360" s="144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6">
        <v>0</v>
      </c>
      <c r="J360" s="146">
        <v>0</v>
      </c>
      <c r="K360" s="146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8">
        <f t="shared" si="57"/>
        <v>4.6511627906976744E-3</v>
      </c>
      <c r="Q360" s="148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5" t="s">
        <v>3341</v>
      </c>
      <c r="C361" s="144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7">
        <v>0</v>
      </c>
      <c r="J361" s="147">
        <v>0</v>
      </c>
      <c r="K361" s="147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8">
        <f t="shared" si="57"/>
        <v>-2.3148148148148147E-3</v>
      </c>
      <c r="Q361" s="148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5" t="s">
        <v>3340</v>
      </c>
      <c r="C362" s="144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8">
        <f t="shared" si="57"/>
        <v>-2.3201856148491878E-3</v>
      </c>
      <c r="Q362" s="148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5" t="s">
        <v>3339</v>
      </c>
      <c r="C363" s="144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6">
        <v>0</v>
      </c>
      <c r="J363" s="146">
        <v>0</v>
      </c>
      <c r="K363" s="146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8">
        <f t="shared" si="57"/>
        <v>0</v>
      </c>
      <c r="Q363" s="148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5" t="s">
        <v>3338</v>
      </c>
      <c r="C364" s="144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6">
        <v>0</v>
      </c>
      <c r="J364" s="146">
        <v>0</v>
      </c>
      <c r="K364" s="146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8">
        <f t="shared" si="57"/>
        <v>3.9534883720930232E-2</v>
      </c>
      <c r="Q364" s="148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5" t="s">
        <v>3337</v>
      </c>
      <c r="C365" s="144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6">
        <v>0</v>
      </c>
      <c r="J365" s="146">
        <v>0</v>
      </c>
      <c r="K365" s="146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8">
        <f t="shared" si="57"/>
        <v>-1.1185682326621925E-2</v>
      </c>
      <c r="Q365" s="148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5" t="s">
        <v>3336</v>
      </c>
      <c r="C366" s="144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7">
        <v>0</v>
      </c>
      <c r="J366" s="147">
        <v>0</v>
      </c>
      <c r="K366" s="147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8">
        <f t="shared" si="57"/>
        <v>-2.2624434389140274E-3</v>
      </c>
      <c r="Q366" s="148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5" t="s">
        <v>3335</v>
      </c>
      <c r="C367" s="144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8">
        <f t="shared" si="57"/>
        <v>6.8027210884353739E-3</v>
      </c>
      <c r="Q367" s="148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5" t="s">
        <v>3334</v>
      </c>
      <c r="C368" s="144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6">
        <v>0</v>
      </c>
      <c r="J368" s="146">
        <v>0</v>
      </c>
      <c r="K368" s="146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8">
        <f t="shared" si="57"/>
        <v>3.6036036036036036E-2</v>
      </c>
      <c r="Q368" s="148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5" t="s">
        <v>3333</v>
      </c>
      <c r="C369" s="144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6">
        <v>0</v>
      </c>
      <c r="J369" s="146">
        <v>0</v>
      </c>
      <c r="K369" s="146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8">
        <f t="shared" si="57"/>
        <v>4.3478260869565216E-2</v>
      </c>
      <c r="Q369" s="148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5" t="s">
        <v>3332</v>
      </c>
      <c r="C370" s="144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6">
        <v>0</v>
      </c>
      <c r="J370" s="146">
        <v>0</v>
      </c>
      <c r="K370" s="146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8">
        <f t="shared" si="57"/>
        <v>0</v>
      </c>
      <c r="Q370" s="148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5" t="s">
        <v>3331</v>
      </c>
      <c r="C371" s="144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7">
        <v>0</v>
      </c>
      <c r="J371" s="147">
        <v>0</v>
      </c>
      <c r="K371" s="147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8">
        <f t="shared" si="57"/>
        <v>1.0416666666666666E-2</v>
      </c>
      <c r="Q371" s="148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5" t="s">
        <v>3330</v>
      </c>
      <c r="C372" s="144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8">
        <f t="shared" si="57"/>
        <v>-1.0309278350515464E-2</v>
      </c>
      <c r="Q372" s="148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5" t="s">
        <v>3329</v>
      </c>
      <c r="C373" s="144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6">
        <v>0</v>
      </c>
      <c r="J373" s="146">
        <v>0</v>
      </c>
      <c r="K373" s="146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8">
        <f t="shared" si="57"/>
        <v>-1.0416666666666666E-2</v>
      </c>
      <c r="Q373" s="148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5" t="s">
        <v>3328</v>
      </c>
      <c r="C374" s="144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6">
        <v>0</v>
      </c>
      <c r="J374" s="146">
        <v>0</v>
      </c>
      <c r="K374" s="146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8">
        <f t="shared" si="57"/>
        <v>-6.3157894736842104E-3</v>
      </c>
      <c r="Q374" s="148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5" t="s">
        <v>3327</v>
      </c>
      <c r="C375" s="144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6">
        <v>0</v>
      </c>
      <c r="J375" s="146">
        <v>0</v>
      </c>
      <c r="K375" s="146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8">
        <f t="shared" si="57"/>
        <v>2.5423728813559324E-2</v>
      </c>
      <c r="Q375" s="148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5" t="s">
        <v>3326</v>
      </c>
      <c r="C376" s="144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7">
        <v>0</v>
      </c>
      <c r="J376" s="147">
        <v>0</v>
      </c>
      <c r="K376" s="147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8">
        <f t="shared" si="57"/>
        <v>1.2396694214876033E-2</v>
      </c>
      <c r="Q376" s="148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5" t="s">
        <v>3325</v>
      </c>
      <c r="C377" s="144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8">
        <f t="shared" si="57"/>
        <v>8.1632653061224497E-3</v>
      </c>
      <c r="Q377" s="148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5" t="s">
        <v>3324</v>
      </c>
      <c r="C378" s="144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6">
        <v>0</v>
      </c>
      <c r="J378" s="146">
        <v>0</v>
      </c>
      <c r="K378" s="146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8">
        <f t="shared" si="57"/>
        <v>4.6558704453441298E-2</v>
      </c>
      <c r="Q378" s="148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5" t="s">
        <v>3323</v>
      </c>
      <c r="C379" s="144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6">
        <v>0</v>
      </c>
      <c r="J379" s="146">
        <v>0</v>
      </c>
      <c r="K379" s="146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8">
        <f t="shared" si="57"/>
        <v>3.0947775628626693E-2</v>
      </c>
      <c r="Q379" s="148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5" t="s">
        <v>3322</v>
      </c>
      <c r="C380" s="144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6">
        <v>0</v>
      </c>
      <c r="J380" s="146">
        <v>0</v>
      </c>
      <c r="K380" s="146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8">
        <f t="shared" si="57"/>
        <v>4.6904315196998121E-2</v>
      </c>
      <c r="Q380" s="148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5" t="s">
        <v>3321</v>
      </c>
      <c r="C381" s="144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7">
        <v>0</v>
      </c>
      <c r="J381" s="147">
        <v>0</v>
      </c>
      <c r="K381" s="147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8">
        <f t="shared" si="57"/>
        <v>-1.7921146953405018E-3</v>
      </c>
      <c r="Q381" s="148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5" t="s">
        <v>3320</v>
      </c>
      <c r="C382" s="144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8">
        <f>O382/G381</f>
        <v>-6.283662477558348E-2</v>
      </c>
      <c r="Q382" s="148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5" t="s">
        <v>3319</v>
      </c>
      <c r="C383" s="144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6">
        <v>0</v>
      </c>
      <c r="J383" s="146">
        <v>0</v>
      </c>
      <c r="K383" s="146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8">
        <f t="shared" si="57"/>
        <v>7.2796934865900387E-2</v>
      </c>
      <c r="Q383" s="148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5" t="s">
        <v>3318</v>
      </c>
      <c r="C384" s="144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6">
        <v>0</v>
      </c>
      <c r="J384" s="146">
        <v>0</v>
      </c>
      <c r="K384" s="146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8">
        <f t="shared" si="57"/>
        <v>-1.0714285714285714E-2</v>
      </c>
      <c r="Q384" s="148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5" t="s">
        <v>3317</v>
      </c>
      <c r="C385" s="144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6">
        <v>0</v>
      </c>
      <c r="J385" s="146">
        <v>0</v>
      </c>
      <c r="K385" s="146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8">
        <f t="shared" si="57"/>
        <v>3.6101083032490976E-3</v>
      </c>
      <c r="Q385" s="148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5" t="s">
        <v>3316</v>
      </c>
      <c r="C386" s="144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7">
        <v>0</v>
      </c>
      <c r="J386" s="147">
        <v>0</v>
      </c>
      <c r="K386" s="147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8">
        <f t="shared" si="57"/>
        <v>-7.1942446043165471E-3</v>
      </c>
      <c r="Q386" s="148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5" t="s">
        <v>3315</v>
      </c>
      <c r="C387" s="144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8">
        <f t="shared" ref="P387:P450" si="68">O387/G386</f>
        <v>2.355072463768116E-2</v>
      </c>
      <c r="Q387" s="148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5" t="s">
        <v>3314</v>
      </c>
      <c r="C388" s="144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6">
        <v>0</v>
      </c>
      <c r="J388" s="146">
        <v>0</v>
      </c>
      <c r="K388" s="146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8">
        <f t="shared" si="68"/>
        <v>-3.5398230088495575E-3</v>
      </c>
      <c r="Q388" s="148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5" t="s">
        <v>3313</v>
      </c>
      <c r="C389" s="144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6">
        <v>0</v>
      </c>
      <c r="J389" s="146">
        <v>0</v>
      </c>
      <c r="K389" s="146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8">
        <f t="shared" si="68"/>
        <v>2.1314387211367674E-2</v>
      </c>
      <c r="Q389" s="148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5" t="s">
        <v>3312</v>
      </c>
      <c r="C390" s="144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6">
        <v>0</v>
      </c>
      <c r="J390" s="146">
        <v>0</v>
      </c>
      <c r="K390" s="146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8">
        <f t="shared" si="68"/>
        <v>3.6521739130434785E-2</v>
      </c>
      <c r="Q390" s="148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5" t="s">
        <v>3311</v>
      </c>
      <c r="C391" s="144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7">
        <v>0</v>
      </c>
      <c r="J391" s="147">
        <v>0</v>
      </c>
      <c r="K391" s="147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8">
        <f t="shared" si="68"/>
        <v>-1.0067114093959731E-2</v>
      </c>
      <c r="Q391" s="148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5" t="s">
        <v>3310</v>
      </c>
      <c r="C392" s="144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8">
        <f t="shared" si="68"/>
        <v>1.0169491525423728E-2</v>
      </c>
      <c r="Q392" s="148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5" t="s">
        <v>3309</v>
      </c>
      <c r="C393" s="144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6">
        <v>0</v>
      </c>
      <c r="J393" s="146">
        <v>0</v>
      </c>
      <c r="K393" s="146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8">
        <f t="shared" si="68"/>
        <v>1.5100671140939598E-2</v>
      </c>
      <c r="Q393" s="148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5" t="s">
        <v>3308</v>
      </c>
      <c r="C394" s="144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6">
        <v>0</v>
      </c>
      <c r="J394" s="146">
        <v>0</v>
      </c>
      <c r="K394" s="146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8">
        <f t="shared" si="68"/>
        <v>1.6528925619834711E-2</v>
      </c>
      <c r="Q394" s="148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5" t="s">
        <v>3307</v>
      </c>
      <c r="C395" s="144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6">
        <v>0</v>
      </c>
      <c r="J395" s="146">
        <v>0</v>
      </c>
      <c r="K395" s="146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8">
        <f t="shared" si="68"/>
        <v>4.065040650406504E-2</v>
      </c>
      <c r="Q395" s="148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5" t="s">
        <v>3306</v>
      </c>
      <c r="C396" s="144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7">
        <v>0</v>
      </c>
      <c r="J396" s="147">
        <v>0</v>
      </c>
      <c r="K396" s="147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8">
        <f t="shared" si="68"/>
        <v>-4.6875E-2</v>
      </c>
      <c r="Q396" s="148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5" t="s">
        <v>3305</v>
      </c>
      <c r="C397" s="144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8">
        <f t="shared" si="68"/>
        <v>-1.6393442622950821E-2</v>
      </c>
      <c r="Q397" s="148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5" t="s">
        <v>3304</v>
      </c>
      <c r="C398" s="144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6">
        <v>0</v>
      </c>
      <c r="J398" s="146">
        <v>0</v>
      </c>
      <c r="K398" s="146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8">
        <f t="shared" si="68"/>
        <v>8.3333333333333332E-3</v>
      </c>
      <c r="Q398" s="148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5" t="s">
        <v>3303</v>
      </c>
      <c r="C399" s="144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6">
        <v>0</v>
      </c>
      <c r="J399" s="146">
        <v>0</v>
      </c>
      <c r="K399" s="146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8">
        <f t="shared" si="68"/>
        <v>8.2644628099173556E-3</v>
      </c>
      <c r="Q399" s="148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5" t="s">
        <v>3302</v>
      </c>
      <c r="C400" s="144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6">
        <v>0</v>
      </c>
      <c r="J400" s="146">
        <v>0</v>
      </c>
      <c r="K400" s="146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8">
        <f t="shared" si="68"/>
        <v>0</v>
      </c>
      <c r="Q400" s="148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5" t="s">
        <v>3301</v>
      </c>
      <c r="C401" s="144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7">
        <v>0</v>
      </c>
      <c r="J401" s="147">
        <v>0</v>
      </c>
      <c r="K401" s="147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8">
        <f t="shared" si="68"/>
        <v>4.9180327868852463E-3</v>
      </c>
      <c r="Q401" s="148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5" t="s">
        <v>3300</v>
      </c>
      <c r="C402" s="144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8">
        <f t="shared" si="68"/>
        <v>-4.8939641109298528E-3</v>
      </c>
      <c r="Q402" s="148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5" t="s">
        <v>3299</v>
      </c>
      <c r="C403" s="144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6">
        <v>0</v>
      </c>
      <c r="J403" s="146">
        <v>0</v>
      </c>
      <c r="K403" s="146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8">
        <f t="shared" si="68"/>
        <v>8.1967213114754103E-3</v>
      </c>
      <c r="Q403" s="148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5" t="s">
        <v>3298</v>
      </c>
      <c r="C404" s="144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6">
        <v>0</v>
      </c>
      <c r="J404" s="146">
        <v>0</v>
      </c>
      <c r="K404" s="146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8">
        <f t="shared" si="68"/>
        <v>-8.130081300813009E-3</v>
      </c>
      <c r="Q404" s="148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5" t="s">
        <v>3297</v>
      </c>
      <c r="C405" s="144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6">
        <v>0</v>
      </c>
      <c r="J405" s="146">
        <v>0</v>
      </c>
      <c r="K405" s="146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8">
        <f t="shared" si="68"/>
        <v>-6.5573770491803282E-2</v>
      </c>
      <c r="Q405" s="148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5" t="s">
        <v>3296</v>
      </c>
      <c r="C406" s="144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7">
        <v>0</v>
      </c>
      <c r="J406" s="147">
        <v>0</v>
      </c>
      <c r="K406" s="147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8">
        <f t="shared" si="68"/>
        <v>-8.771929824561403E-3</v>
      </c>
      <c r="Q406" s="148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5" t="s">
        <v>3295</v>
      </c>
      <c r="C407" s="144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8">
        <f t="shared" si="68"/>
        <v>4.4247787610619468E-2</v>
      </c>
      <c r="Q407" s="148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5" t="s">
        <v>3294</v>
      </c>
      <c r="C408" s="144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6">
        <v>0</v>
      </c>
      <c r="J408" s="146">
        <v>0</v>
      </c>
      <c r="K408" s="146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8">
        <f t="shared" si="68"/>
        <v>-5.084745762711864E-3</v>
      </c>
      <c r="Q408" s="148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5" t="s">
        <v>3293</v>
      </c>
      <c r="C409" s="144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6">
        <v>0</v>
      </c>
      <c r="J409" s="146">
        <v>0</v>
      </c>
      <c r="K409" s="146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8">
        <f t="shared" si="68"/>
        <v>0</v>
      </c>
      <c r="Q409" s="148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5" t="s">
        <v>3292</v>
      </c>
      <c r="C410" s="144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6">
        <v>0</v>
      </c>
      <c r="J410" s="146">
        <v>0</v>
      </c>
      <c r="K410" s="146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8">
        <f t="shared" si="68"/>
        <v>5.1107325383304937E-3</v>
      </c>
      <c r="Q410" s="148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5" t="s">
        <v>3291</v>
      </c>
      <c r="C411" s="144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7">
        <v>0</v>
      </c>
      <c r="J411" s="147">
        <v>0</v>
      </c>
      <c r="K411" s="147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8">
        <f t="shared" si="68"/>
        <v>-6.7796610169491525E-2</v>
      </c>
      <c r="Q411" s="148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5" t="s">
        <v>3290</v>
      </c>
      <c r="C412" s="144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8">
        <f t="shared" si="68"/>
        <v>9.0909090909090905E-3</v>
      </c>
      <c r="Q412" s="148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5" t="s">
        <v>3289</v>
      </c>
      <c r="C413" s="144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6">
        <v>0</v>
      </c>
      <c r="J413" s="146">
        <v>0</v>
      </c>
      <c r="K413" s="146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8">
        <f t="shared" si="68"/>
        <v>3.6036036036036036E-2</v>
      </c>
      <c r="Q413" s="148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5" t="s">
        <v>3288</v>
      </c>
      <c r="C414" s="144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6">
        <v>0</v>
      </c>
      <c r="J414" s="146">
        <v>0</v>
      </c>
      <c r="K414" s="146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8">
        <f t="shared" si="68"/>
        <v>-8.6956521739130436E-3</v>
      </c>
      <c r="Q414" s="148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5" t="s">
        <v>3287</v>
      </c>
      <c r="C415" s="144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6">
        <v>0</v>
      </c>
      <c r="J415" s="146">
        <v>0</v>
      </c>
      <c r="K415" s="146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8">
        <f t="shared" si="68"/>
        <v>1.0526315789473684E-2</v>
      </c>
      <c r="Q415" s="148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5" t="s">
        <v>3286</v>
      </c>
      <c r="C416" s="144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7">
        <v>0</v>
      </c>
      <c r="J416" s="147">
        <v>0</v>
      </c>
      <c r="K416" s="147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8">
        <f t="shared" si="68"/>
        <v>-1.0416666666666666E-2</v>
      </c>
      <c r="Q416" s="148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5" t="s">
        <v>3285</v>
      </c>
      <c r="C417" s="144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8">
        <f t="shared" si="68"/>
        <v>-8.771929824561403E-3</v>
      </c>
      <c r="Q417" s="148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5" t="s">
        <v>3284</v>
      </c>
      <c r="C418" s="144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6">
        <v>0</v>
      </c>
      <c r="J418" s="146">
        <v>0</v>
      </c>
      <c r="K418" s="146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8">
        <f t="shared" si="68"/>
        <v>8.8495575221238937E-3</v>
      </c>
      <c r="Q418" s="148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5" t="s">
        <v>3283</v>
      </c>
      <c r="C419" s="144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6">
        <v>0</v>
      </c>
      <c r="J419" s="146">
        <v>0</v>
      </c>
      <c r="K419" s="146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8">
        <f t="shared" si="68"/>
        <v>-8.771929824561403E-3</v>
      </c>
      <c r="Q419" s="148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5" t="s">
        <v>3282</v>
      </c>
      <c r="C420" s="144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6">
        <v>0</v>
      </c>
      <c r="J420" s="146">
        <v>0</v>
      </c>
      <c r="K420" s="146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8">
        <f t="shared" si="68"/>
        <v>5.3097345132743362E-3</v>
      </c>
      <c r="Q420" s="148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5" t="s">
        <v>3281</v>
      </c>
      <c r="C421" s="144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7">
        <v>0</v>
      </c>
      <c r="J421" s="147">
        <v>0</v>
      </c>
      <c r="K421" s="147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8">
        <f t="shared" si="68"/>
        <v>-1.0563380281690141E-2</v>
      </c>
      <c r="Q421" s="148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5" t="s">
        <v>3280</v>
      </c>
      <c r="C422" s="144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8">
        <f t="shared" si="68"/>
        <v>5.3380782918149468E-3</v>
      </c>
      <c r="Q422" s="148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5" t="s">
        <v>3279</v>
      </c>
      <c r="C423" s="144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6">
        <v>0</v>
      </c>
      <c r="J423" s="146">
        <v>0</v>
      </c>
      <c r="K423" s="146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8">
        <f t="shared" si="68"/>
        <v>-3.5398230088495575E-3</v>
      </c>
      <c r="Q423" s="148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5" t="s">
        <v>3278</v>
      </c>
      <c r="C424" s="144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6">
        <v>0</v>
      </c>
      <c r="J424" s="146">
        <v>0</v>
      </c>
      <c r="K424" s="146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8">
        <f t="shared" si="68"/>
        <v>1.2433392539964476E-2</v>
      </c>
      <c r="Q424" s="148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5" t="s">
        <v>3277</v>
      </c>
      <c r="C425" s="144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6">
        <v>0</v>
      </c>
      <c r="J425" s="146">
        <v>0</v>
      </c>
      <c r="K425" s="146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8">
        <f t="shared" si="68"/>
        <v>0</v>
      </c>
      <c r="Q425" s="148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5" t="s">
        <v>3276</v>
      </c>
      <c r="C426" s="144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7">
        <v>0</v>
      </c>
      <c r="J426" s="147">
        <v>0</v>
      </c>
      <c r="K426" s="147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8">
        <f t="shared" si="68"/>
        <v>-8.771929824561403E-3</v>
      </c>
      <c r="Q426" s="148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5" t="s">
        <v>3275</v>
      </c>
      <c r="C427" s="144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8">
        <f t="shared" si="68"/>
        <v>-7.0796460176991149E-3</v>
      </c>
      <c r="Q427" s="148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5" t="s">
        <v>3274</v>
      </c>
      <c r="C428" s="144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6">
        <v>0</v>
      </c>
      <c r="J428" s="146">
        <v>0</v>
      </c>
      <c r="K428" s="146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8">
        <f t="shared" si="68"/>
        <v>5.3475935828877002E-3</v>
      </c>
      <c r="Q428" s="148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5" t="s">
        <v>3273</v>
      </c>
      <c r="C429" s="144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6">
        <v>0</v>
      </c>
      <c r="J429" s="146">
        <v>0</v>
      </c>
      <c r="K429" s="146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8">
        <f t="shared" si="68"/>
        <v>1.0638297872340425E-2</v>
      </c>
      <c r="Q429" s="148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5" t="s">
        <v>3272</v>
      </c>
      <c r="C430" s="144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6">
        <v>0</v>
      </c>
      <c r="J430" s="146">
        <v>0</v>
      </c>
      <c r="K430" s="146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8">
        <f t="shared" si="68"/>
        <v>-3.5087719298245615E-3</v>
      </c>
      <c r="Q430" s="148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5" t="s">
        <v>3271</v>
      </c>
      <c r="C431" s="144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7">
        <v>0</v>
      </c>
      <c r="J431" s="147">
        <v>0</v>
      </c>
      <c r="K431" s="147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8">
        <f t="shared" si="68"/>
        <v>-1.7605633802816902E-3</v>
      </c>
      <c r="Q431" s="148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5" t="s">
        <v>3270</v>
      </c>
      <c r="C432" s="144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8">
        <f t="shared" si="68"/>
        <v>1.7636684303350969E-2</v>
      </c>
      <c r="Q432" s="148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5" t="s">
        <v>3269</v>
      </c>
      <c r="C433" s="144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6">
        <v>0</v>
      </c>
      <c r="J433" s="146">
        <v>0</v>
      </c>
      <c r="K433" s="146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8">
        <f t="shared" si="68"/>
        <v>0</v>
      </c>
      <c r="Q433" s="148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5" t="s">
        <v>3268</v>
      </c>
      <c r="C434" s="144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6">
        <v>0</v>
      </c>
      <c r="J434" s="146">
        <v>0</v>
      </c>
      <c r="K434" s="146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8">
        <f t="shared" si="68"/>
        <v>1.9064124783362217E-2</v>
      </c>
      <c r="Q434" s="148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5" t="s">
        <v>3267</v>
      </c>
      <c r="C435" s="144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6">
        <v>0</v>
      </c>
      <c r="J435" s="146">
        <v>0</v>
      </c>
      <c r="K435" s="146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8">
        <f t="shared" si="68"/>
        <v>1.1904761904761904E-2</v>
      </c>
      <c r="Q435" s="148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5" t="s">
        <v>3266</v>
      </c>
      <c r="C436" s="144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7">
        <v>0</v>
      </c>
      <c r="J436" s="147">
        <v>0</v>
      </c>
      <c r="K436" s="147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8">
        <f t="shared" si="68"/>
        <v>-3.3613445378151263E-3</v>
      </c>
      <c r="Q436" s="148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5" t="s">
        <v>3265</v>
      </c>
      <c r="C437" s="144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8">
        <f t="shared" si="68"/>
        <v>-5.0590219224283303E-3</v>
      </c>
      <c r="Q437" s="148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5" t="s">
        <v>3264</v>
      </c>
      <c r="C438" s="144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6">
        <v>0</v>
      </c>
      <c r="J438" s="146">
        <v>0</v>
      </c>
      <c r="K438" s="146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8">
        <f t="shared" si="68"/>
        <v>3.3898305084745762E-3</v>
      </c>
      <c r="Q438" s="148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5" t="s">
        <v>3263</v>
      </c>
      <c r="C439" s="144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6">
        <v>0</v>
      </c>
      <c r="J439" s="146">
        <v>0</v>
      </c>
      <c r="K439" s="146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8">
        <f t="shared" si="68"/>
        <v>1.6891891891891893E-3</v>
      </c>
      <c r="Q439" s="148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5" t="s">
        <v>3262</v>
      </c>
      <c r="C440" s="144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6">
        <v>0</v>
      </c>
      <c r="J440" s="146">
        <v>0</v>
      </c>
      <c r="K440" s="146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8">
        <f t="shared" si="68"/>
        <v>-3.3726812816188868E-3</v>
      </c>
      <c r="Q440" s="148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5" t="s">
        <v>3261</v>
      </c>
      <c r="C441" s="144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7">
        <v>0</v>
      </c>
      <c r="J441" s="147">
        <v>0</v>
      </c>
      <c r="K441" s="147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8">
        <f t="shared" si="68"/>
        <v>1.6920473773265651E-3</v>
      </c>
      <c r="Q441" s="148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5" t="s">
        <v>3260</v>
      </c>
      <c r="C442" s="144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8">
        <f t="shared" si="68"/>
        <v>2.364864864864865E-2</v>
      </c>
      <c r="Q442" s="148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5" t="s">
        <v>3259</v>
      </c>
      <c r="C443" s="144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6">
        <v>0</v>
      </c>
      <c r="J443" s="146">
        <v>0</v>
      </c>
      <c r="K443" s="146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8">
        <f t="shared" si="68"/>
        <v>6.6006600660066007E-3</v>
      </c>
      <c r="Q443" s="148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5" t="s">
        <v>3258</v>
      </c>
      <c r="C444" s="144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6">
        <v>0</v>
      </c>
      <c r="J444" s="146">
        <v>0</v>
      </c>
      <c r="K444" s="146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8">
        <f t="shared" si="68"/>
        <v>0</v>
      </c>
      <c r="Q444" s="148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5" t="s">
        <v>3257</v>
      </c>
      <c r="C445" s="144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6">
        <v>0</v>
      </c>
      <c r="J445" s="146">
        <v>0</v>
      </c>
      <c r="K445" s="146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8">
        <f t="shared" si="68"/>
        <v>1.1475409836065573E-2</v>
      </c>
      <c r="Q445" s="148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5" t="s">
        <v>3256</v>
      </c>
      <c r="C446" s="144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7">
        <v>0</v>
      </c>
      <c r="J446" s="147">
        <v>0</v>
      </c>
      <c r="K446" s="147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8">
        <f t="shared" si="68"/>
        <v>1.6207455429497568E-3</v>
      </c>
      <c r="Q446" s="148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5" t="s">
        <v>3255</v>
      </c>
      <c r="C447" s="144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8">
        <f t="shared" si="68"/>
        <v>-1.6181229773462784E-3</v>
      </c>
      <c r="Q447" s="148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5" t="s">
        <v>3254</v>
      </c>
      <c r="C448" s="144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6">
        <v>0</v>
      </c>
      <c r="J448" s="146">
        <v>0</v>
      </c>
      <c r="K448" s="146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8">
        <f t="shared" si="68"/>
        <v>1.6207455429497568E-3</v>
      </c>
      <c r="Q448" s="148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5" t="s">
        <v>3253</v>
      </c>
      <c r="C449" s="144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6">
        <v>0</v>
      </c>
      <c r="J449" s="146">
        <v>0</v>
      </c>
      <c r="K449" s="146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8">
        <f t="shared" si="68"/>
        <v>-3.2362459546925568E-3</v>
      </c>
      <c r="Q449" s="148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5" t="s">
        <v>3252</v>
      </c>
      <c r="C450" s="144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6">
        <v>0</v>
      </c>
      <c r="J450" s="146">
        <v>0</v>
      </c>
      <c r="K450" s="146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8">
        <f t="shared" si="68"/>
        <v>-6.4935064935064939E-3</v>
      </c>
      <c r="Q450" s="148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5" t="s">
        <v>3251</v>
      </c>
      <c r="C451" s="144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7">
        <v>0</v>
      </c>
      <c r="J451" s="147">
        <v>0</v>
      </c>
      <c r="K451" s="147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8">
        <f t="shared" ref="P451:P514" si="79">O451/G450</f>
        <v>-1.1437908496732025E-2</v>
      </c>
      <c r="Q451" s="148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5" t="s">
        <v>3250</v>
      </c>
      <c r="C452" s="144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8">
        <f t="shared" si="79"/>
        <v>-8.2644628099173556E-3</v>
      </c>
      <c r="Q452" s="148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5" t="s">
        <v>3249</v>
      </c>
      <c r="C453" s="144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6">
        <v>0</v>
      </c>
      <c r="J453" s="146">
        <v>0</v>
      </c>
      <c r="K453" s="146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8">
        <f t="shared" si="79"/>
        <v>1.6666666666666666E-2</v>
      </c>
      <c r="Q453" s="148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5" t="s">
        <v>3248</v>
      </c>
      <c r="C454" s="144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6">
        <v>0</v>
      </c>
      <c r="J454" s="146">
        <v>0</v>
      </c>
      <c r="K454" s="146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8">
        <f t="shared" si="79"/>
        <v>8.1967213114754103E-3</v>
      </c>
      <c r="Q454" s="148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5" t="s">
        <v>3247</v>
      </c>
      <c r="C455" s="144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6">
        <v>0</v>
      </c>
      <c r="J455" s="146">
        <v>0</v>
      </c>
      <c r="K455" s="146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8">
        <f t="shared" si="79"/>
        <v>8.130081300813009E-3</v>
      </c>
      <c r="Q455" s="148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5" t="s">
        <v>3246</v>
      </c>
      <c r="C456" s="144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7">
        <v>0</v>
      </c>
      <c r="J456" s="147">
        <v>0</v>
      </c>
      <c r="K456" s="147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8">
        <f t="shared" si="79"/>
        <v>8.0645161290322578E-3</v>
      </c>
      <c r="Q456" s="148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5" t="s">
        <v>3245</v>
      </c>
      <c r="C457" s="144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8">
        <f t="shared" si="79"/>
        <v>3.2000000000000002E-3</v>
      </c>
      <c r="Q457" s="148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5" t="s">
        <v>3244</v>
      </c>
      <c r="C458" s="144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6">
        <v>0</v>
      </c>
      <c r="J458" s="146">
        <v>0</v>
      </c>
      <c r="K458" s="146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8">
        <f t="shared" si="79"/>
        <v>-3.5087719298245612E-2</v>
      </c>
      <c r="Q458" s="148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5" t="s">
        <v>3243</v>
      </c>
      <c r="C459" s="144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6">
        <v>0</v>
      </c>
      <c r="J459" s="146">
        <v>0</v>
      </c>
      <c r="K459" s="146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8">
        <f t="shared" si="79"/>
        <v>-2.4793388429752067E-2</v>
      </c>
      <c r="Q459" s="148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5" t="s">
        <v>3242</v>
      </c>
      <c r="C460" s="144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6">
        <v>0</v>
      </c>
      <c r="J460" s="146">
        <v>0</v>
      </c>
      <c r="K460" s="146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8">
        <f t="shared" si="79"/>
        <v>1.6949152542372881E-2</v>
      </c>
      <c r="Q460" s="148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5" t="s">
        <v>3241</v>
      </c>
      <c r="C461" s="144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7">
        <v>0</v>
      </c>
      <c r="J461" s="147">
        <v>0</v>
      </c>
      <c r="K461" s="147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8">
        <f t="shared" si="79"/>
        <v>4.1666666666666664E-2</v>
      </c>
      <c r="Q461" s="148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5" t="s">
        <v>3240</v>
      </c>
      <c r="C462" s="144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8">
        <f t="shared" si="79"/>
        <v>-8.0000000000000002E-3</v>
      </c>
      <c r="Q462" s="148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5" t="s">
        <v>3239</v>
      </c>
      <c r="C463" s="144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6">
        <v>0</v>
      </c>
      <c r="J463" s="146">
        <v>0</v>
      </c>
      <c r="K463" s="146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8">
        <f t="shared" si="79"/>
        <v>-1.7741935483870968E-2</v>
      </c>
      <c r="Q463" s="148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5" t="s">
        <v>3238</v>
      </c>
      <c r="C464" s="144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6">
        <v>0</v>
      </c>
      <c r="J464" s="146">
        <v>0</v>
      </c>
      <c r="K464" s="146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8">
        <f t="shared" si="79"/>
        <v>-1.4778325123152709E-2</v>
      </c>
      <c r="Q464" s="148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5" t="s">
        <v>3237</v>
      </c>
      <c r="C465" s="144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6">
        <v>0</v>
      </c>
      <c r="J465" s="146">
        <v>0</v>
      </c>
      <c r="K465" s="146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8">
        <f t="shared" si="79"/>
        <v>-1.6666666666666666E-2</v>
      </c>
      <c r="Q465" s="148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5" t="s">
        <v>3236</v>
      </c>
      <c r="C466" s="144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7">
        <v>0</v>
      </c>
      <c r="J466" s="147">
        <v>0</v>
      </c>
      <c r="K466" s="147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8">
        <f t="shared" si="79"/>
        <v>-1.6949152542372881E-3</v>
      </c>
      <c r="Q466" s="148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5" t="s">
        <v>3235</v>
      </c>
      <c r="C467" s="144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8">
        <f t="shared" si="79"/>
        <v>-1.5280135823429542E-2</v>
      </c>
      <c r="Q467" s="148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5" t="s">
        <v>3234</v>
      </c>
      <c r="C468" s="144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6">
        <v>0</v>
      </c>
      <c r="J468" s="146">
        <v>0</v>
      </c>
      <c r="K468" s="146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8">
        <f t="shared" si="79"/>
        <v>1.2068965517241379E-2</v>
      </c>
      <c r="Q468" s="148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5" t="s">
        <v>3233</v>
      </c>
      <c r="C469" s="144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6">
        <v>0</v>
      </c>
      <c r="J469" s="146">
        <v>0</v>
      </c>
      <c r="K469" s="146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8">
        <f t="shared" si="79"/>
        <v>1.0221465076660987E-2</v>
      </c>
      <c r="Q469" s="148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5" t="s">
        <v>3232</v>
      </c>
      <c r="C470" s="144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6">
        <v>0</v>
      </c>
      <c r="J470" s="146">
        <v>0</v>
      </c>
      <c r="K470" s="146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8">
        <f t="shared" si="79"/>
        <v>-1.3490725126475547E-2</v>
      </c>
      <c r="Q470" s="148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5" t="s">
        <v>3231</v>
      </c>
      <c r="C471" s="144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7">
        <v>0</v>
      </c>
      <c r="J471" s="147">
        <v>0</v>
      </c>
      <c r="K471" s="147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8">
        <f t="shared" si="79"/>
        <v>1.8803418803418803E-2</v>
      </c>
      <c r="Q471" s="148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5" t="s">
        <v>3230</v>
      </c>
      <c r="C472" s="144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8">
        <f t="shared" si="79"/>
        <v>2.6845637583892617E-2</v>
      </c>
      <c r="Q472" s="148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5" t="s">
        <v>3229</v>
      </c>
      <c r="C473" s="144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6">
        <v>0</v>
      </c>
      <c r="J473" s="146">
        <v>0</v>
      </c>
      <c r="K473" s="146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8">
        <f t="shared" si="79"/>
        <v>-3.2679738562091504E-3</v>
      </c>
      <c r="Q473" s="148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5" t="s">
        <v>3228</v>
      </c>
      <c r="C474" s="144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6">
        <v>0</v>
      </c>
      <c r="J474" s="146">
        <v>0</v>
      </c>
      <c r="K474" s="146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8">
        <f t="shared" si="79"/>
        <v>1.9672131147540985E-2</v>
      </c>
      <c r="Q474" s="148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5" t="s">
        <v>3227</v>
      </c>
      <c r="C475" s="144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6">
        <v>0</v>
      </c>
      <c r="J475" s="146">
        <v>0</v>
      </c>
      <c r="K475" s="146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8">
        <f t="shared" si="79"/>
        <v>-1.1254019292604502E-2</v>
      </c>
      <c r="Q475" s="148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5" t="s">
        <v>3226</v>
      </c>
      <c r="C476" s="144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7">
        <v>0</v>
      </c>
      <c r="J476" s="147">
        <v>0</v>
      </c>
      <c r="K476" s="147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8">
        <f t="shared" si="79"/>
        <v>-2.113821138211382E-2</v>
      </c>
      <c r="Q476" s="148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5" t="s">
        <v>3225</v>
      </c>
      <c r="C477" s="144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8">
        <f t="shared" si="79"/>
        <v>4.9833887043189366E-3</v>
      </c>
      <c r="Q477" s="148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5" t="s">
        <v>3224</v>
      </c>
      <c r="C478" s="144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6">
        <v>0</v>
      </c>
      <c r="J478" s="146">
        <v>0</v>
      </c>
      <c r="K478" s="146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8">
        <f t="shared" si="79"/>
        <v>1.1570247933884297E-2</v>
      </c>
      <c r="Q478" s="148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5" t="s">
        <v>3223</v>
      </c>
      <c r="C479" s="144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6">
        <v>0</v>
      </c>
      <c r="J479" s="146">
        <v>0</v>
      </c>
      <c r="K479" s="146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8">
        <f t="shared" si="79"/>
        <v>4.9019607843137254E-3</v>
      </c>
      <c r="Q479" s="148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5" t="s">
        <v>3222</v>
      </c>
      <c r="C480" s="144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6">
        <v>0</v>
      </c>
      <c r="J480" s="146">
        <v>0</v>
      </c>
      <c r="K480" s="146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8">
        <f t="shared" si="79"/>
        <v>-1.1382113821138212E-2</v>
      </c>
      <c r="Q480" s="148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5" t="s">
        <v>3221</v>
      </c>
      <c r="C481" s="144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7">
        <v>0</v>
      </c>
      <c r="J481" s="147">
        <v>0</v>
      </c>
      <c r="K481" s="147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8">
        <f t="shared" si="79"/>
        <v>-3.2894736842105261E-3</v>
      </c>
      <c r="Q481" s="148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5" t="s">
        <v>3220</v>
      </c>
      <c r="C482" s="144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8">
        <f t="shared" si="79"/>
        <v>-6.6006600660066007E-3</v>
      </c>
      <c r="Q482" s="148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5" t="s">
        <v>3219</v>
      </c>
      <c r="C483" s="144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6">
        <v>0</v>
      </c>
      <c r="J483" s="146">
        <v>0</v>
      </c>
      <c r="K483" s="146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8">
        <f t="shared" si="79"/>
        <v>1.8272425249169437E-2</v>
      </c>
      <c r="Q483" s="148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5" t="s">
        <v>3218</v>
      </c>
      <c r="C484" s="144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6">
        <v>0</v>
      </c>
      <c r="J484" s="146">
        <v>0</v>
      </c>
      <c r="K484" s="146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8">
        <f t="shared" si="79"/>
        <v>0</v>
      </c>
      <c r="Q484" s="148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5" t="s">
        <v>3217</v>
      </c>
      <c r="C485" s="144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6">
        <v>0</v>
      </c>
      <c r="J485" s="146">
        <v>0</v>
      </c>
      <c r="K485" s="146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8">
        <f t="shared" si="79"/>
        <v>1.3050570962479609E-2</v>
      </c>
      <c r="Q485" s="148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5" t="s">
        <v>3216</v>
      </c>
      <c r="C486" s="144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7">
        <v>0</v>
      </c>
      <c r="J486" s="147">
        <v>0</v>
      </c>
      <c r="K486" s="147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8">
        <f t="shared" si="79"/>
        <v>-1.1272141706924315E-2</v>
      </c>
      <c r="Q486" s="148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5" t="s">
        <v>3215</v>
      </c>
      <c r="C487" s="144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8">
        <f t="shared" si="79"/>
        <v>-1.6286644951140066E-3</v>
      </c>
      <c r="Q487" s="148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5" t="s">
        <v>3214</v>
      </c>
      <c r="C488" s="144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6">
        <v>0</v>
      </c>
      <c r="J488" s="146">
        <v>0</v>
      </c>
      <c r="K488" s="146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8">
        <f t="shared" si="79"/>
        <v>6.5252854812398045E-3</v>
      </c>
      <c r="Q488" s="148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5" t="s">
        <v>3213</v>
      </c>
      <c r="C489" s="144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6">
        <v>0</v>
      </c>
      <c r="J489" s="146">
        <v>0</v>
      </c>
      <c r="K489" s="146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8">
        <f t="shared" si="79"/>
        <v>0</v>
      </c>
      <c r="Q489" s="148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5" t="s">
        <v>3212</v>
      </c>
      <c r="C490" s="144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6">
        <v>0</v>
      </c>
      <c r="J490" s="146">
        <v>0</v>
      </c>
      <c r="K490" s="146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8">
        <f t="shared" si="79"/>
        <v>6.4829821717990272E-3</v>
      </c>
      <c r="Q490" s="148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5" t="s">
        <v>3211</v>
      </c>
      <c r="C491" s="144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7">
        <v>0</v>
      </c>
      <c r="J491" s="147">
        <v>0</v>
      </c>
      <c r="K491" s="147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8">
        <f t="shared" si="79"/>
        <v>2.2544283413848631E-2</v>
      </c>
      <c r="Q491" s="148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5" t="s">
        <v>3210</v>
      </c>
      <c r="C492" s="144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8">
        <f t="shared" si="79"/>
        <v>3.937007874015748E-2</v>
      </c>
      <c r="Q492" s="148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5" t="s">
        <v>3209</v>
      </c>
      <c r="C493" s="144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6">
        <v>0</v>
      </c>
      <c r="J493" s="146">
        <v>0</v>
      </c>
      <c r="K493" s="146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8">
        <f t="shared" si="79"/>
        <v>1.3636363636363636E-2</v>
      </c>
      <c r="Q493" s="148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5" t="s">
        <v>3208</v>
      </c>
      <c r="C494" s="144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6">
        <v>0</v>
      </c>
      <c r="J494" s="146">
        <v>0</v>
      </c>
      <c r="K494" s="146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8">
        <f t="shared" si="79"/>
        <v>-2.9895366218236174E-3</v>
      </c>
      <c r="Q494" s="148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5" t="s">
        <v>3207</v>
      </c>
      <c r="C495" s="144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6">
        <v>0</v>
      </c>
      <c r="J495" s="146">
        <v>0</v>
      </c>
      <c r="K495" s="146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8">
        <f t="shared" si="79"/>
        <v>4.4977511244377807E-3</v>
      </c>
      <c r="Q495" s="148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5" t="s">
        <v>3206</v>
      </c>
      <c r="C496" s="144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7">
        <v>0</v>
      </c>
      <c r="J496" s="147">
        <v>0</v>
      </c>
      <c r="K496" s="147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8">
        <f t="shared" si="79"/>
        <v>3.7313432835820892E-2</v>
      </c>
      <c r="Q496" s="148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5" t="s">
        <v>3205</v>
      </c>
      <c r="C497" s="144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8">
        <f t="shared" si="79"/>
        <v>8.3453237410071948E-2</v>
      </c>
      <c r="Q497" s="148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5" t="s">
        <v>3204</v>
      </c>
      <c r="C498" s="144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6">
        <v>0</v>
      </c>
      <c r="J498" s="146">
        <v>0</v>
      </c>
      <c r="K498" s="146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8">
        <f t="shared" si="79"/>
        <v>2.5232403718459494E-2</v>
      </c>
      <c r="Q498" s="148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5" t="s">
        <v>3203</v>
      </c>
      <c r="C499" s="144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6">
        <v>0</v>
      </c>
      <c r="J499" s="146">
        <v>0</v>
      </c>
      <c r="K499" s="146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8">
        <f t="shared" si="79"/>
        <v>1.1658031088082901E-2</v>
      </c>
      <c r="Q499" s="148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5" t="s">
        <v>3202</v>
      </c>
      <c r="C500" s="144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6">
        <v>0</v>
      </c>
      <c r="J500" s="146">
        <v>0</v>
      </c>
      <c r="K500" s="146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8">
        <f t="shared" si="79"/>
        <v>0.17157490396927016</v>
      </c>
      <c r="Q500" s="148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5" t="s">
        <v>3201</v>
      </c>
      <c r="C501" s="144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7">
        <v>0</v>
      </c>
      <c r="J501" s="147">
        <v>0</v>
      </c>
      <c r="K501" s="147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8">
        <f t="shared" si="79"/>
        <v>0.10382513661202186</v>
      </c>
      <c r="Q501" s="148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5" t="s">
        <v>3200</v>
      </c>
      <c r="C502" s="144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8">
        <f t="shared" si="79"/>
        <v>-0.20792079207920791</v>
      </c>
      <c r="Q502" s="148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5" t="s">
        <v>3199</v>
      </c>
      <c r="C503" s="144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6">
        <v>0</v>
      </c>
      <c r="J503" s="146">
        <v>0</v>
      </c>
      <c r="K503" s="146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8">
        <f t="shared" si="79"/>
        <v>-2.5000000000000001E-2</v>
      </c>
      <c r="Q503" s="148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5" t="s">
        <v>3198</v>
      </c>
      <c r="C504" s="144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6">
        <v>0</v>
      </c>
      <c r="J504" s="146">
        <v>0</v>
      </c>
      <c r="K504" s="146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8">
        <f t="shared" si="79"/>
        <v>1.9230769230769232E-2</v>
      </c>
      <c r="Q504" s="148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5" t="s">
        <v>3197</v>
      </c>
      <c r="C505" s="144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6">
        <v>0</v>
      </c>
      <c r="J505" s="146">
        <v>0</v>
      </c>
      <c r="K505" s="146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8">
        <f t="shared" si="79"/>
        <v>5.6603773584905662E-2</v>
      </c>
      <c r="Q505" s="148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5" t="s">
        <v>3196</v>
      </c>
      <c r="C506" s="144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7">
        <v>0</v>
      </c>
      <c r="J506" s="147">
        <v>0</v>
      </c>
      <c r="K506" s="147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8">
        <f t="shared" si="79"/>
        <v>0</v>
      </c>
      <c r="Q506" s="148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5" t="s">
        <v>3195</v>
      </c>
      <c r="C507" s="144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8">
        <f t="shared" si="79"/>
        <v>-6.5476190476190479E-2</v>
      </c>
      <c r="Q507" s="148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5" t="s">
        <v>3194</v>
      </c>
      <c r="C508" s="144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6">
        <v>0</v>
      </c>
      <c r="J508" s="146">
        <v>0</v>
      </c>
      <c r="K508" s="146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8">
        <f t="shared" si="79"/>
        <v>-2.038216560509554E-2</v>
      </c>
      <c r="Q508" s="148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5" t="s">
        <v>3193</v>
      </c>
      <c r="C509" s="144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6">
        <v>0</v>
      </c>
      <c r="J509" s="146">
        <v>0</v>
      </c>
      <c r="K509" s="146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8">
        <f t="shared" si="79"/>
        <v>-1.8205461638491547E-2</v>
      </c>
      <c r="Q509" s="148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5" t="s">
        <v>3192</v>
      </c>
      <c r="C510" s="144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6">
        <v>0</v>
      </c>
      <c r="J510" s="146">
        <v>0</v>
      </c>
      <c r="K510" s="146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8">
        <f t="shared" si="79"/>
        <v>6.6225165562913912E-2</v>
      </c>
      <c r="Q510" s="148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5" t="s">
        <v>3191</v>
      </c>
      <c r="C511" s="144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7">
        <v>0</v>
      </c>
      <c r="J511" s="147">
        <v>0</v>
      </c>
      <c r="K511" s="147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8">
        <f t="shared" si="79"/>
        <v>3.354037267080745E-2</v>
      </c>
      <c r="Q511" s="148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5" t="s">
        <v>3190</v>
      </c>
      <c r="C512" s="144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8">
        <f t="shared" si="79"/>
        <v>-2.0432692307692308E-2</v>
      </c>
      <c r="Q512" s="148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5" t="s">
        <v>3189</v>
      </c>
      <c r="C513" s="144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6">
        <v>0</v>
      </c>
      <c r="J513" s="146">
        <v>0</v>
      </c>
      <c r="K513" s="146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8">
        <f t="shared" si="79"/>
        <v>4.9079754601226997E-3</v>
      </c>
      <c r="Q513" s="148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5" t="s">
        <v>3188</v>
      </c>
      <c r="C514" s="144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6">
        <v>0</v>
      </c>
      <c r="J514" s="146">
        <v>0</v>
      </c>
      <c r="K514" s="146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8">
        <f t="shared" si="79"/>
        <v>1.9536019536019536E-2</v>
      </c>
      <c r="Q514" s="148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5" t="s">
        <v>3187</v>
      </c>
      <c r="C515" s="144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6">
        <v>0</v>
      </c>
      <c r="J515" s="146">
        <v>0</v>
      </c>
      <c r="K515" s="146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8">
        <f t="shared" ref="P515:P578" si="90">O515/G514</f>
        <v>-8.3832335329341312E-3</v>
      </c>
      <c r="Q515" s="148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5" t="s">
        <v>3186</v>
      </c>
      <c r="C516" s="144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7">
        <v>0</v>
      </c>
      <c r="J516" s="147">
        <v>0</v>
      </c>
      <c r="K516" s="147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8">
        <f t="shared" si="90"/>
        <v>-6.038647342995169E-3</v>
      </c>
      <c r="Q516" s="148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5" t="s">
        <v>3185</v>
      </c>
      <c r="C517" s="144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8">
        <f t="shared" si="90"/>
        <v>-9.7205346294046164E-3</v>
      </c>
      <c r="Q517" s="148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5" t="s">
        <v>3184</v>
      </c>
      <c r="C518" s="144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6">
        <v>0</v>
      </c>
      <c r="J518" s="146">
        <v>0</v>
      </c>
      <c r="K518" s="146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8">
        <f t="shared" si="90"/>
        <v>-6.1349693251533744E-3</v>
      </c>
      <c r="Q518" s="148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5" t="s">
        <v>3183</v>
      </c>
      <c r="C519" s="144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6">
        <v>0</v>
      </c>
      <c r="J519" s="146">
        <v>0</v>
      </c>
      <c r="K519" s="146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8">
        <f t="shared" si="90"/>
        <v>1.7283950617283949E-2</v>
      </c>
      <c r="Q519" s="148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5" t="s">
        <v>3182</v>
      </c>
      <c r="C520" s="144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6">
        <v>0</v>
      </c>
      <c r="J520" s="146">
        <v>0</v>
      </c>
      <c r="K520" s="146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8">
        <f t="shared" si="90"/>
        <v>-1.2135922330097087E-2</v>
      </c>
      <c r="Q520" s="148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5" t="s">
        <v>3181</v>
      </c>
      <c r="C521" s="144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7">
        <v>0</v>
      </c>
      <c r="J521" s="147">
        <v>0</v>
      </c>
      <c r="K521" s="147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8">
        <f t="shared" si="90"/>
        <v>0</v>
      </c>
      <c r="Q521" s="148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5" t="s">
        <v>3180</v>
      </c>
      <c r="C522" s="144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8">
        <f t="shared" si="90"/>
        <v>-2.4570024570024569E-3</v>
      </c>
      <c r="Q522" s="148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5" t="s">
        <v>3179</v>
      </c>
      <c r="C523" s="144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6">
        <v>0</v>
      </c>
      <c r="J523" s="146">
        <v>0</v>
      </c>
      <c r="K523" s="146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8">
        <f t="shared" si="90"/>
        <v>4.9261083743842365E-3</v>
      </c>
      <c r="Q523" s="148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5" t="s">
        <v>3178</v>
      </c>
      <c r="C524" s="144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6">
        <v>0</v>
      </c>
      <c r="J524" s="146">
        <v>0</v>
      </c>
      <c r="K524" s="146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8">
        <f t="shared" si="90"/>
        <v>0</v>
      </c>
      <c r="Q524" s="148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5" t="s">
        <v>3177</v>
      </c>
      <c r="C525" s="144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6">
        <v>0</v>
      </c>
      <c r="J525" s="146">
        <v>0</v>
      </c>
      <c r="K525" s="146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8">
        <f t="shared" si="90"/>
        <v>-9.8039215686274508E-3</v>
      </c>
      <c r="Q525" s="148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5" t="s">
        <v>3176</v>
      </c>
      <c r="C526" s="144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7">
        <v>0</v>
      </c>
      <c r="J526" s="147">
        <v>0</v>
      </c>
      <c r="K526" s="147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8">
        <f t="shared" si="90"/>
        <v>4.9504950495049506E-3</v>
      </c>
      <c r="Q526" s="148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5" t="s">
        <v>3175</v>
      </c>
      <c r="C527" s="144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8">
        <f t="shared" si="90"/>
        <v>1.600985221674877E-2</v>
      </c>
      <c r="Q527" s="148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5" t="s">
        <v>3174</v>
      </c>
      <c r="C528" s="144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6">
        <v>0</v>
      </c>
      <c r="J528" s="146">
        <v>0</v>
      </c>
      <c r="K528" s="146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8">
        <f t="shared" si="90"/>
        <v>-1.8181818181818181E-2</v>
      </c>
      <c r="Q528" s="148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5" t="s">
        <v>3173</v>
      </c>
      <c r="C529" s="144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6">
        <v>0</v>
      </c>
      <c r="J529" s="146">
        <v>0</v>
      </c>
      <c r="K529" s="146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8">
        <f t="shared" si="90"/>
        <v>-4.3209876543209874E-2</v>
      </c>
      <c r="Q529" s="148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5" t="s">
        <v>3172</v>
      </c>
      <c r="C530" s="144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6">
        <v>0</v>
      </c>
      <c r="J530" s="146">
        <v>0</v>
      </c>
      <c r="K530" s="146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8">
        <f t="shared" si="90"/>
        <v>3.2258064516129031E-2</v>
      </c>
      <c r="Q530" s="148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5" t="s">
        <v>3171</v>
      </c>
      <c r="C531" s="144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7">
        <v>0</v>
      </c>
      <c r="J531" s="147">
        <v>0</v>
      </c>
      <c r="K531" s="147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8">
        <f t="shared" si="90"/>
        <v>1.2500000000000001E-2</v>
      </c>
      <c r="Q531" s="148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5" t="s">
        <v>3170</v>
      </c>
      <c r="C532" s="144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8">
        <f t="shared" si="90"/>
        <v>2.4691358024691358E-3</v>
      </c>
      <c r="Q532" s="148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5" t="s">
        <v>3169</v>
      </c>
      <c r="C533" s="144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6">
        <v>0</v>
      </c>
      <c r="J533" s="146">
        <v>0</v>
      </c>
      <c r="K533" s="146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8">
        <f t="shared" si="90"/>
        <v>-2.4630541871921183E-3</v>
      </c>
      <c r="Q533" s="148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5" t="s">
        <v>3168</v>
      </c>
      <c r="C534" s="144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6">
        <v>0</v>
      </c>
      <c r="J534" s="146">
        <v>0</v>
      </c>
      <c r="K534" s="146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8">
        <f t="shared" si="90"/>
        <v>-1.1111111111111112E-2</v>
      </c>
      <c r="Q534" s="148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5" t="s">
        <v>3167</v>
      </c>
      <c r="C535" s="144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6">
        <v>0</v>
      </c>
      <c r="J535" s="146">
        <v>0</v>
      </c>
      <c r="K535" s="146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8">
        <f t="shared" si="90"/>
        <v>-3.7453183520599251E-3</v>
      </c>
      <c r="Q535" s="148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5" t="s">
        <v>3166</v>
      </c>
      <c r="C536" s="144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7">
        <v>0</v>
      </c>
      <c r="J536" s="147">
        <v>0</v>
      </c>
      <c r="K536" s="147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8">
        <f t="shared" si="90"/>
        <v>-1.0025062656641603E-2</v>
      </c>
      <c r="Q536" s="148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5" t="s">
        <v>3165</v>
      </c>
      <c r="C537" s="144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8">
        <f t="shared" si="90"/>
        <v>-6.3291139240506328E-3</v>
      </c>
      <c r="Q537" s="148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5" t="s">
        <v>3164</v>
      </c>
      <c r="C538" s="144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6">
        <v>0</v>
      </c>
      <c r="J538" s="146">
        <v>0</v>
      </c>
      <c r="K538" s="146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8">
        <f t="shared" si="90"/>
        <v>6.369426751592357E-3</v>
      </c>
      <c r="Q538" s="148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5" t="s">
        <v>3163</v>
      </c>
      <c r="C539" s="144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6">
        <v>0</v>
      </c>
      <c r="J539" s="146">
        <v>0</v>
      </c>
      <c r="K539" s="146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8">
        <f t="shared" si="90"/>
        <v>-1.8987341772151899E-2</v>
      </c>
      <c r="Q539" s="148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5" t="s">
        <v>3162</v>
      </c>
      <c r="C540" s="144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6">
        <v>0</v>
      </c>
      <c r="J540" s="146">
        <v>0</v>
      </c>
      <c r="K540" s="146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8">
        <f t="shared" si="90"/>
        <v>-1.6774193548387096E-2</v>
      </c>
      <c r="Q540" s="148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5" t="s">
        <v>3161</v>
      </c>
      <c r="C541" s="144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7">
        <v>0</v>
      </c>
      <c r="J541" s="147">
        <v>0</v>
      </c>
      <c r="K541" s="147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8">
        <f t="shared" si="90"/>
        <v>1.7060367454068241E-2</v>
      </c>
      <c r="Q541" s="148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5" t="s">
        <v>3160</v>
      </c>
      <c r="C542" s="144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8">
        <f t="shared" si="90"/>
        <v>-1.2903225806451613E-2</v>
      </c>
      <c r="Q542" s="148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5" t="s">
        <v>3159</v>
      </c>
      <c r="C543" s="144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6">
        <v>0</v>
      </c>
      <c r="J543" s="146">
        <v>0</v>
      </c>
      <c r="K543" s="146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8">
        <f t="shared" si="90"/>
        <v>-2.6143790849673203E-2</v>
      </c>
      <c r="Q543" s="148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5" t="s">
        <v>3158</v>
      </c>
      <c r="C544" s="144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6">
        <v>0</v>
      </c>
      <c r="J544" s="146">
        <v>0</v>
      </c>
      <c r="K544" s="146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8">
        <f t="shared" si="90"/>
        <v>-6.7114093959731542E-3</v>
      </c>
      <c r="Q544" s="148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5" t="s">
        <v>3157</v>
      </c>
      <c r="C545" s="144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6">
        <v>0</v>
      </c>
      <c r="J545" s="146">
        <v>0</v>
      </c>
      <c r="K545" s="146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8">
        <f t="shared" si="90"/>
        <v>4.8648648648648651E-2</v>
      </c>
      <c r="Q545" s="148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5" t="s">
        <v>3156</v>
      </c>
      <c r="C546" s="144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7">
        <v>0</v>
      </c>
      <c r="J546" s="147">
        <v>0</v>
      </c>
      <c r="K546" s="147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8">
        <f t="shared" si="90"/>
        <v>-1.4175257731958763E-2</v>
      </c>
      <c r="Q546" s="148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5" t="s">
        <v>3155</v>
      </c>
      <c r="C547" s="144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8">
        <f t="shared" si="90"/>
        <v>3.9215686274509803E-3</v>
      </c>
      <c r="Q547" s="148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5" t="s">
        <v>3154</v>
      </c>
      <c r="C548" s="144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6">
        <v>0</v>
      </c>
      <c r="J548" s="146">
        <v>0</v>
      </c>
      <c r="K548" s="146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8">
        <f t="shared" si="90"/>
        <v>-5.208333333333333E-3</v>
      </c>
      <c r="Q548" s="148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5" t="s">
        <v>3153</v>
      </c>
      <c r="C549" s="144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6">
        <v>0</v>
      </c>
      <c r="J549" s="146">
        <v>0</v>
      </c>
      <c r="K549" s="146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8">
        <f t="shared" si="90"/>
        <v>3.9267015706806281E-3</v>
      </c>
      <c r="Q549" s="148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5" t="s">
        <v>3152</v>
      </c>
      <c r="C550" s="144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6">
        <v>0</v>
      </c>
      <c r="J550" s="146">
        <v>0</v>
      </c>
      <c r="K550" s="146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8">
        <f t="shared" si="90"/>
        <v>1.6949152542372881E-2</v>
      </c>
      <c r="Q550" s="148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5" t="s">
        <v>3151</v>
      </c>
      <c r="C551" s="144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7">
        <v>0</v>
      </c>
      <c r="J551" s="147">
        <v>0</v>
      </c>
      <c r="K551" s="147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8">
        <f t="shared" si="90"/>
        <v>1.2820512820512821E-3</v>
      </c>
      <c r="Q551" s="148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5" t="s">
        <v>3150</v>
      </c>
      <c r="C552" s="144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8">
        <f t="shared" si="90"/>
        <v>-2.5608194622279128E-3</v>
      </c>
      <c r="Q552" s="148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5" t="s">
        <v>3149</v>
      </c>
      <c r="C553" s="144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6">
        <v>0</v>
      </c>
      <c r="J553" s="146">
        <v>0</v>
      </c>
      <c r="K553" s="146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8">
        <f t="shared" si="90"/>
        <v>-6.4184852374839542E-3</v>
      </c>
      <c r="Q553" s="148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5" t="s">
        <v>3148</v>
      </c>
      <c r="C554" s="144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6">
        <v>0</v>
      </c>
      <c r="J554" s="146">
        <v>0</v>
      </c>
      <c r="K554" s="146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8">
        <f t="shared" si="90"/>
        <v>-1.4211886304909561E-2</v>
      </c>
      <c r="Q554" s="148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5" t="s">
        <v>3147</v>
      </c>
      <c r="C555" s="144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6">
        <v>0</v>
      </c>
      <c r="J555" s="146">
        <v>0</v>
      </c>
      <c r="K555" s="146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8">
        <f t="shared" si="90"/>
        <v>-2.4901703800786368E-2</v>
      </c>
      <c r="Q555" s="148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5" t="s">
        <v>3146</v>
      </c>
      <c r="C556" s="144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7">
        <v>0</v>
      </c>
      <c r="J556" s="147">
        <v>0</v>
      </c>
      <c r="K556" s="147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8">
        <f t="shared" si="90"/>
        <v>-1.3440860215053765E-3</v>
      </c>
      <c r="Q556" s="148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5" t="s">
        <v>3145</v>
      </c>
      <c r="C557" s="144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8">
        <f t="shared" si="90"/>
        <v>5.3835800807537013E-3</v>
      </c>
      <c r="Q557" s="148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5" t="s">
        <v>3144</v>
      </c>
      <c r="C558" s="144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6">
        <v>0</v>
      </c>
      <c r="J558" s="146">
        <v>0</v>
      </c>
      <c r="K558" s="146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8">
        <f t="shared" si="90"/>
        <v>-2.6773761713520749E-3</v>
      </c>
      <c r="Q558" s="148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5" t="s">
        <v>3143</v>
      </c>
      <c r="C559" s="144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6">
        <v>0</v>
      </c>
      <c r="J559" s="146">
        <v>0</v>
      </c>
      <c r="K559" s="146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8">
        <f t="shared" si="90"/>
        <v>-2.1476510067114093E-2</v>
      </c>
      <c r="Q559" s="148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5" t="s">
        <v>3142</v>
      </c>
      <c r="C560" s="144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6">
        <v>0</v>
      </c>
      <c r="J560" s="146">
        <v>0</v>
      </c>
      <c r="K560" s="146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8">
        <f t="shared" si="90"/>
        <v>-1.0973936899862825E-2</v>
      </c>
      <c r="Q560" s="148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5" t="s">
        <v>3141</v>
      </c>
      <c r="C561" s="144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7">
        <v>0</v>
      </c>
      <c r="J561" s="147">
        <v>0</v>
      </c>
      <c r="K561" s="147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8">
        <f t="shared" si="90"/>
        <v>3.3287101248266296E-2</v>
      </c>
      <c r="Q561" s="148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5" t="s">
        <v>3140</v>
      </c>
      <c r="C562" s="144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8">
        <f t="shared" si="90"/>
        <v>-1.74496644295302E-2</v>
      </c>
      <c r="Q562" s="148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5" t="s">
        <v>3139</v>
      </c>
      <c r="C563" s="144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6">
        <v>0</v>
      </c>
      <c r="J563" s="146">
        <v>0</v>
      </c>
      <c r="K563" s="146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8">
        <f t="shared" si="90"/>
        <v>-8.1967213114754103E-3</v>
      </c>
      <c r="Q563" s="148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5" t="s">
        <v>3138</v>
      </c>
      <c r="C564" s="144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6">
        <v>0</v>
      </c>
      <c r="J564" s="146">
        <v>0</v>
      </c>
      <c r="K564" s="146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8">
        <f t="shared" si="90"/>
        <v>-8.4022038567493115E-2</v>
      </c>
      <c r="Q564" s="148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5" t="s">
        <v>3137</v>
      </c>
      <c r="C565" s="144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6">
        <v>0</v>
      </c>
      <c r="J565" s="146">
        <v>0</v>
      </c>
      <c r="K565" s="146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8">
        <f t="shared" si="90"/>
        <v>2.7067669172932331E-2</v>
      </c>
      <c r="Q565" s="148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5" t="s">
        <v>3136</v>
      </c>
      <c r="C566" s="144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7">
        <v>0</v>
      </c>
      <c r="J566" s="147">
        <v>0</v>
      </c>
      <c r="K566" s="147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8">
        <f t="shared" si="90"/>
        <v>2.6354319180087848E-2</v>
      </c>
      <c r="Q566" s="148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5" t="s">
        <v>3135</v>
      </c>
      <c r="C567" s="144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8">
        <f t="shared" si="90"/>
        <v>8.5592011412268191E-3</v>
      </c>
      <c r="Q567" s="148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5" t="s">
        <v>3134</v>
      </c>
      <c r="C568" s="144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6">
        <v>0</v>
      </c>
      <c r="J568" s="146">
        <v>0</v>
      </c>
      <c r="K568" s="146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8">
        <f t="shared" si="90"/>
        <v>-7.0721357850070717E-3</v>
      </c>
      <c r="Q568" s="148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5" t="s">
        <v>3133</v>
      </c>
      <c r="C569" s="144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6">
        <v>0</v>
      </c>
      <c r="J569" s="146">
        <v>0</v>
      </c>
      <c r="K569" s="146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8">
        <f t="shared" si="90"/>
        <v>-2.8490028490028491E-3</v>
      </c>
      <c r="Q569" s="148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5" t="s">
        <v>3132</v>
      </c>
      <c r="C570" s="144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6">
        <v>0</v>
      </c>
      <c r="J570" s="146">
        <v>0</v>
      </c>
      <c r="K570" s="146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8">
        <f t="shared" si="90"/>
        <v>-2.8571428571428571E-3</v>
      </c>
      <c r="Q570" s="148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5" t="s">
        <v>3131</v>
      </c>
      <c r="C571" s="144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7">
        <v>0</v>
      </c>
      <c r="J571" s="147">
        <v>0</v>
      </c>
      <c r="K571" s="147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8">
        <f t="shared" si="90"/>
        <v>-1.2893982808022923E-2</v>
      </c>
      <c r="Q571" s="148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5" t="s">
        <v>3130</v>
      </c>
      <c r="C572" s="144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8">
        <f t="shared" si="90"/>
        <v>-1.1611030478955007E-2</v>
      </c>
      <c r="Q572" s="148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5" t="s">
        <v>3129</v>
      </c>
      <c r="C573" s="144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6">
        <v>0</v>
      </c>
      <c r="J573" s="146">
        <v>0</v>
      </c>
      <c r="K573" s="146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8">
        <f t="shared" si="90"/>
        <v>1.4684287812041115E-3</v>
      </c>
      <c r="Q573" s="148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5" t="s">
        <v>3128</v>
      </c>
      <c r="C574" s="144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6">
        <v>0</v>
      </c>
      <c r="J574" s="146">
        <v>0</v>
      </c>
      <c r="K574" s="146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8">
        <f t="shared" si="90"/>
        <v>-3.519061583577713E-2</v>
      </c>
      <c r="Q574" s="148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5" t="s">
        <v>3127</v>
      </c>
      <c r="C575" s="144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6">
        <v>0</v>
      </c>
      <c r="J575" s="146">
        <v>0</v>
      </c>
      <c r="K575" s="146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8">
        <f t="shared" si="90"/>
        <v>3.4954407294832825E-2</v>
      </c>
      <c r="Q575" s="148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5" t="s">
        <v>3126</v>
      </c>
      <c r="C576" s="144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7">
        <v>0</v>
      </c>
      <c r="J576" s="147">
        <v>0</v>
      </c>
      <c r="K576" s="147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8">
        <f t="shared" si="90"/>
        <v>-1.1747430249632892E-2</v>
      </c>
      <c r="Q576" s="148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5" t="s">
        <v>3125</v>
      </c>
      <c r="C577" s="144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8">
        <f t="shared" si="90"/>
        <v>-4.4576523031203564E-3</v>
      </c>
      <c r="Q577" s="148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5" t="s">
        <v>3124</v>
      </c>
      <c r="C578" s="144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6">
        <v>0</v>
      </c>
      <c r="J578" s="146">
        <v>0</v>
      </c>
      <c r="K578" s="146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8">
        <f t="shared" si="90"/>
        <v>0</v>
      </c>
      <c r="Q578" s="148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5" t="s">
        <v>3123</v>
      </c>
      <c r="C579" s="144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6">
        <v>0</v>
      </c>
      <c r="J579" s="146">
        <v>0</v>
      </c>
      <c r="K579" s="146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8">
        <f t="shared" ref="P579:P642" si="101">O579/G578</f>
        <v>-2.2388059701492539E-3</v>
      </c>
      <c r="Q579" s="148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5" t="s">
        <v>3122</v>
      </c>
      <c r="C580" s="144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6">
        <v>0</v>
      </c>
      <c r="J580" s="146">
        <v>0</v>
      </c>
      <c r="K580" s="146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8">
        <f t="shared" si="101"/>
        <v>-1.7202692595362751E-2</v>
      </c>
      <c r="Q580" s="148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5" t="s">
        <v>3121</v>
      </c>
      <c r="C581" s="144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7">
        <v>0</v>
      </c>
      <c r="J581" s="147">
        <v>0</v>
      </c>
      <c r="K581" s="147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8">
        <f t="shared" si="101"/>
        <v>-1.3698630136986301E-2</v>
      </c>
      <c r="Q581" s="148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5" t="s">
        <v>3120</v>
      </c>
      <c r="C582" s="144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8">
        <f t="shared" si="101"/>
        <v>0</v>
      </c>
      <c r="Q582" s="148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5" t="s">
        <v>3119</v>
      </c>
      <c r="C583" s="144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6">
        <v>0</v>
      </c>
      <c r="J583" s="146">
        <v>0</v>
      </c>
      <c r="K583" s="146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8">
        <f t="shared" si="101"/>
        <v>-3.0864197530864196E-3</v>
      </c>
      <c r="Q583" s="148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5" t="s">
        <v>3118</v>
      </c>
      <c r="C584" s="144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6">
        <v>0</v>
      </c>
      <c r="J584" s="146">
        <v>0</v>
      </c>
      <c r="K584" s="146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8">
        <f t="shared" si="101"/>
        <v>-2.4767801857585141E-2</v>
      </c>
      <c r="Q584" s="148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5" t="s">
        <v>3117</v>
      </c>
      <c r="C585" s="144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6">
        <v>0</v>
      </c>
      <c r="J585" s="146">
        <v>0</v>
      </c>
      <c r="K585" s="146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8">
        <f t="shared" si="101"/>
        <v>-3.0158730158730159E-2</v>
      </c>
      <c r="Q585" s="148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5" t="s">
        <v>3116</v>
      </c>
      <c r="C586" s="144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7">
        <v>0</v>
      </c>
      <c r="J586" s="147">
        <v>0</v>
      </c>
      <c r="K586" s="147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8">
        <f t="shared" si="101"/>
        <v>-1.8003273322422259E-2</v>
      </c>
      <c r="Q586" s="148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5" t="s">
        <v>3115</v>
      </c>
      <c r="C587" s="144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8">
        <f t="shared" si="101"/>
        <v>1.3333333333333334E-2</v>
      </c>
      <c r="Q587" s="148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5" t="s">
        <v>3114</v>
      </c>
      <c r="C588" s="144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6">
        <v>0</v>
      </c>
      <c r="J588" s="146">
        <v>0</v>
      </c>
      <c r="K588" s="146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8">
        <f t="shared" si="101"/>
        <v>3.2894736842105261E-2</v>
      </c>
      <c r="Q588" s="148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5" t="s">
        <v>3113</v>
      </c>
      <c r="C589" s="144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6">
        <v>0</v>
      </c>
      <c r="J589" s="146">
        <v>0</v>
      </c>
      <c r="K589" s="146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8">
        <f t="shared" si="101"/>
        <v>1.9108280254777069E-2</v>
      </c>
      <c r="Q589" s="148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5" t="s">
        <v>3112</v>
      </c>
      <c r="C590" s="144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6">
        <v>0</v>
      </c>
      <c r="J590" s="146">
        <v>0</v>
      </c>
      <c r="K590" s="146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8">
        <f t="shared" si="101"/>
        <v>-1.8749999999999999E-2</v>
      </c>
      <c r="Q590" s="148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5" t="s">
        <v>3111</v>
      </c>
      <c r="C591" s="144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7">
        <v>0</v>
      </c>
      <c r="J591" s="147">
        <v>0</v>
      </c>
      <c r="K591" s="147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8">
        <f t="shared" si="101"/>
        <v>2.2292993630573247E-2</v>
      </c>
      <c r="Q591" s="148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5" t="s">
        <v>3110</v>
      </c>
      <c r="C592" s="144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8">
        <f t="shared" si="101"/>
        <v>9.3457943925233638E-3</v>
      </c>
      <c r="Q592" s="148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5" t="s">
        <v>3109</v>
      </c>
      <c r="C593" s="144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6">
        <v>0</v>
      </c>
      <c r="J593" s="146">
        <v>0</v>
      </c>
      <c r="K593" s="146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8">
        <f t="shared" si="101"/>
        <v>-2.0061728395061727E-2</v>
      </c>
      <c r="Q593" s="148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5" t="s">
        <v>3108</v>
      </c>
      <c r="C594" s="144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6">
        <v>0</v>
      </c>
      <c r="J594" s="146">
        <v>0</v>
      </c>
      <c r="K594" s="146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8">
        <f t="shared" si="101"/>
        <v>2.3622047244094488E-2</v>
      </c>
      <c r="Q594" s="148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5" t="s">
        <v>3107</v>
      </c>
      <c r="C595" s="144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6">
        <v>0</v>
      </c>
      <c r="J595" s="146">
        <v>0</v>
      </c>
      <c r="K595" s="146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8">
        <f t="shared" si="101"/>
        <v>-2.6153846153846153E-2</v>
      </c>
      <c r="Q595" s="148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5" t="s">
        <v>3106</v>
      </c>
      <c r="C596" s="144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7">
        <v>0</v>
      </c>
      <c r="J596" s="147">
        <v>0</v>
      </c>
      <c r="K596" s="147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8">
        <f t="shared" si="101"/>
        <v>2.6856240126382307E-2</v>
      </c>
      <c r="Q596" s="148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5" t="s">
        <v>3105</v>
      </c>
      <c r="C597" s="144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8">
        <f t="shared" si="101"/>
        <v>2.3076923076923078E-2</v>
      </c>
      <c r="Q597" s="148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5" t="s">
        <v>3104</v>
      </c>
      <c r="C598" s="144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6">
        <v>0</v>
      </c>
      <c r="J598" s="146">
        <v>0</v>
      </c>
      <c r="K598" s="146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8">
        <f t="shared" si="101"/>
        <v>1.5037593984962407E-3</v>
      </c>
      <c r="Q598" s="148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5" t="s">
        <v>3103</v>
      </c>
      <c r="C599" s="144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6">
        <v>0</v>
      </c>
      <c r="J599" s="146">
        <v>0</v>
      </c>
      <c r="K599" s="146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8">
        <f t="shared" si="101"/>
        <v>-2.4024024024024024E-2</v>
      </c>
      <c r="Q599" s="148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5" t="s">
        <v>3102</v>
      </c>
      <c r="C600" s="144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6">
        <v>0</v>
      </c>
      <c r="J600" s="146">
        <v>0</v>
      </c>
      <c r="K600" s="146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8">
        <f t="shared" si="101"/>
        <v>1.2307692307692308E-2</v>
      </c>
      <c r="Q600" s="148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5" t="s">
        <v>3101</v>
      </c>
      <c r="C601" s="144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7">
        <v>0</v>
      </c>
      <c r="J601" s="147">
        <v>0</v>
      </c>
      <c r="K601" s="147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8">
        <f t="shared" si="101"/>
        <v>9.11854103343465E-3</v>
      </c>
      <c r="Q601" s="148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5" t="s">
        <v>3100</v>
      </c>
      <c r="C602" s="144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8">
        <f t="shared" si="101"/>
        <v>-9.0361445783132526E-3</v>
      </c>
      <c r="Q602" s="148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5" t="s">
        <v>3099</v>
      </c>
      <c r="C603" s="144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6">
        <v>0</v>
      </c>
      <c r="J603" s="146">
        <v>0</v>
      </c>
      <c r="K603" s="146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8">
        <f t="shared" si="101"/>
        <v>3.0395136778115501E-3</v>
      </c>
      <c r="Q603" s="148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5" t="s">
        <v>3098</v>
      </c>
      <c r="C604" s="144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6">
        <v>0</v>
      </c>
      <c r="J604" s="146">
        <v>0</v>
      </c>
      <c r="K604" s="146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8">
        <f t="shared" si="101"/>
        <v>3.3333333333333333E-2</v>
      </c>
      <c r="Q604" s="148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5" t="s">
        <v>3097</v>
      </c>
      <c r="C605" s="144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6">
        <v>0</v>
      </c>
      <c r="J605" s="146">
        <v>0</v>
      </c>
      <c r="K605" s="146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8">
        <f t="shared" si="101"/>
        <v>-1.906158357771261E-2</v>
      </c>
      <c r="Q605" s="148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5" t="s">
        <v>3096</v>
      </c>
      <c r="C606" s="144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7">
        <v>0</v>
      </c>
      <c r="J606" s="147">
        <v>0</v>
      </c>
      <c r="K606" s="147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8">
        <f t="shared" si="101"/>
        <v>5.9790732436472349E-3</v>
      </c>
      <c r="Q606" s="148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5" t="s">
        <v>3095</v>
      </c>
      <c r="C607" s="144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8">
        <f t="shared" si="101"/>
        <v>1.0401188707280832E-2</v>
      </c>
      <c r="Q607" s="148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5" t="s">
        <v>3094</v>
      </c>
      <c r="C608" s="144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6">
        <v>0</v>
      </c>
      <c r="J608" s="146">
        <v>0</v>
      </c>
      <c r="K608" s="146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8">
        <f t="shared" si="101"/>
        <v>1.4705882352941176E-3</v>
      </c>
      <c r="Q608" s="148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5" t="s">
        <v>3093</v>
      </c>
      <c r="C609" s="144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6">
        <v>0</v>
      </c>
      <c r="J609" s="146">
        <v>0</v>
      </c>
      <c r="K609" s="146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8">
        <f t="shared" si="101"/>
        <v>8.8105726872246704E-3</v>
      </c>
      <c r="Q609" s="148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5" t="s">
        <v>3092</v>
      </c>
      <c r="C610" s="144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6">
        <v>0</v>
      </c>
      <c r="J610" s="146">
        <v>0</v>
      </c>
      <c r="K610" s="146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8">
        <f t="shared" si="101"/>
        <v>-2.911208151382824E-3</v>
      </c>
      <c r="Q610" s="148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5" t="s">
        <v>3091</v>
      </c>
      <c r="C611" s="144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7">
        <v>0</v>
      </c>
      <c r="J611" s="147">
        <v>0</v>
      </c>
      <c r="K611" s="147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8">
        <f t="shared" si="101"/>
        <v>-1.2408759124087591E-2</v>
      </c>
      <c r="Q611" s="148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5" t="s">
        <v>3090</v>
      </c>
      <c r="C612" s="144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8">
        <f t="shared" si="101"/>
        <v>-8.130081300813009E-3</v>
      </c>
      <c r="Q612" s="148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5" t="s">
        <v>3089</v>
      </c>
      <c r="C613" s="144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6">
        <v>0</v>
      </c>
      <c r="J613" s="146">
        <v>0</v>
      </c>
      <c r="K613" s="146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8">
        <f t="shared" si="101"/>
        <v>8.1967213114754103E-3</v>
      </c>
      <c r="Q613" s="148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5" t="s">
        <v>3088</v>
      </c>
      <c r="C614" s="144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6">
        <v>0</v>
      </c>
      <c r="J614" s="146">
        <v>0</v>
      </c>
      <c r="K614" s="146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8">
        <f t="shared" si="101"/>
        <v>6.6518847006651885E-3</v>
      </c>
      <c r="Q614" s="148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5" t="s">
        <v>3087</v>
      </c>
      <c r="C615" s="144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6">
        <v>0</v>
      </c>
      <c r="J615" s="146">
        <v>0</v>
      </c>
      <c r="K615" s="146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8">
        <f t="shared" si="101"/>
        <v>6.6079295154185024E-3</v>
      </c>
      <c r="Q615" s="148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5" t="s">
        <v>3086</v>
      </c>
      <c r="C616" s="144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7">
        <v>0</v>
      </c>
      <c r="J616" s="147">
        <v>0</v>
      </c>
      <c r="K616" s="147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8">
        <f t="shared" si="101"/>
        <v>4.3763676148796497E-3</v>
      </c>
      <c r="Q616" s="148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5" t="s">
        <v>3085</v>
      </c>
      <c r="C617" s="144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8">
        <f t="shared" si="101"/>
        <v>4.3572984749455342E-3</v>
      </c>
      <c r="Q617" s="148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5" t="s">
        <v>3084</v>
      </c>
      <c r="C618" s="144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6">
        <v>0</v>
      </c>
      <c r="J618" s="146">
        <v>0</v>
      </c>
      <c r="K618" s="146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8">
        <f t="shared" si="101"/>
        <v>-4.3383947939262474E-3</v>
      </c>
      <c r="Q618" s="148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5" t="s">
        <v>3083</v>
      </c>
      <c r="C619" s="144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6">
        <v>0</v>
      </c>
      <c r="J619" s="146">
        <v>0</v>
      </c>
      <c r="K619" s="146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8">
        <f t="shared" si="101"/>
        <v>7.988380537400145E-3</v>
      </c>
      <c r="Q619" s="148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5" t="s">
        <v>3082</v>
      </c>
      <c r="C620" s="144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6">
        <v>0</v>
      </c>
      <c r="J620" s="146">
        <v>0</v>
      </c>
      <c r="K620" s="146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8">
        <f t="shared" si="101"/>
        <v>1.5850144092219021E-2</v>
      </c>
      <c r="Q620" s="148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5" t="s">
        <v>3081</v>
      </c>
      <c r="C621" s="144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7">
        <v>0</v>
      </c>
      <c r="J621" s="147">
        <v>0</v>
      </c>
      <c r="K621" s="147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8">
        <f t="shared" si="101"/>
        <v>-2.8368794326241137E-3</v>
      </c>
      <c r="Q621" s="148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5" t="s">
        <v>3080</v>
      </c>
      <c r="C622" s="144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8">
        <f t="shared" si="101"/>
        <v>2.2759601706970129E-2</v>
      </c>
      <c r="Q622" s="148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5" t="s">
        <v>3079</v>
      </c>
      <c r="C623" s="144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6">
        <v>0</v>
      </c>
      <c r="J623" s="146">
        <v>0</v>
      </c>
      <c r="K623" s="146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8">
        <f t="shared" si="101"/>
        <v>1.3908205841446454E-2</v>
      </c>
      <c r="Q623" s="148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5" t="s">
        <v>3078</v>
      </c>
      <c r="C624" s="144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6">
        <v>0</v>
      </c>
      <c r="J624" s="146">
        <v>0</v>
      </c>
      <c r="K624" s="146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8">
        <f t="shared" si="101"/>
        <v>6.4471879286694095E-2</v>
      </c>
      <c r="Q624" s="148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5" t="s">
        <v>3077</v>
      </c>
      <c r="C625" s="144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6">
        <v>0</v>
      </c>
      <c r="J625" s="146">
        <v>0</v>
      </c>
      <c r="K625" s="146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8">
        <f t="shared" si="101"/>
        <v>-7.7319587628865982E-3</v>
      </c>
      <c r="Q625" s="148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5" t="s">
        <v>3076</v>
      </c>
      <c r="C626" s="144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7">
        <v>0</v>
      </c>
      <c r="J626" s="147">
        <v>0</v>
      </c>
      <c r="K626" s="147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8">
        <f t="shared" si="101"/>
        <v>-9.0909090909090905E-3</v>
      </c>
      <c r="Q626" s="148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5" t="s">
        <v>3075</v>
      </c>
      <c r="C627" s="144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8">
        <f t="shared" si="101"/>
        <v>-2.8833551769331587E-2</v>
      </c>
      <c r="Q627" s="148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5" t="s">
        <v>3074</v>
      </c>
      <c r="C628" s="144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6">
        <v>0</v>
      </c>
      <c r="J628" s="146">
        <v>0</v>
      </c>
      <c r="K628" s="146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8">
        <f t="shared" si="101"/>
        <v>-1.7543859649122806E-2</v>
      </c>
      <c r="Q628" s="148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5" t="s">
        <v>3073</v>
      </c>
      <c r="C629" s="144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6">
        <v>0</v>
      </c>
      <c r="J629" s="146">
        <v>0</v>
      </c>
      <c r="K629" s="146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8">
        <f t="shared" si="101"/>
        <v>3.4340659340659344E-2</v>
      </c>
      <c r="Q629" s="148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5" t="s">
        <v>3072</v>
      </c>
      <c r="C630" s="144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6">
        <v>0</v>
      </c>
      <c r="J630" s="146">
        <v>0</v>
      </c>
      <c r="K630" s="146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8">
        <f t="shared" si="101"/>
        <v>-1.0624169986719787E-2</v>
      </c>
      <c r="Q630" s="148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5" t="s">
        <v>3071</v>
      </c>
      <c r="C631" s="144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7">
        <v>0</v>
      </c>
      <c r="J631" s="147">
        <v>0</v>
      </c>
      <c r="K631" s="147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8">
        <f t="shared" si="101"/>
        <v>-2.1476510067114093E-2</v>
      </c>
      <c r="Q631" s="148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5" t="s">
        <v>3070</v>
      </c>
      <c r="C632" s="144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8">
        <f t="shared" si="101"/>
        <v>-2.3319615912208505E-2</v>
      </c>
      <c r="Q632" s="148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5" t="s">
        <v>3069</v>
      </c>
      <c r="C633" s="144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6">
        <v>0</v>
      </c>
      <c r="J633" s="146">
        <v>0</v>
      </c>
      <c r="K633" s="146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8">
        <f t="shared" si="101"/>
        <v>-2.8089887640449437E-3</v>
      </c>
      <c r="Q633" s="148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5" t="s">
        <v>3068</v>
      </c>
      <c r="C634" s="144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6">
        <v>0</v>
      </c>
      <c r="J634" s="146">
        <v>0</v>
      </c>
      <c r="K634" s="146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8">
        <f t="shared" si="101"/>
        <v>1.9718309859154931E-2</v>
      </c>
      <c r="Q634" s="148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5" t="s">
        <v>3067</v>
      </c>
      <c r="C635" s="144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6">
        <v>0</v>
      </c>
      <c r="J635" s="146">
        <v>0</v>
      </c>
      <c r="K635" s="146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8">
        <f t="shared" si="101"/>
        <v>-1.7955801104972375E-2</v>
      </c>
      <c r="Q635" s="148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5" t="s">
        <v>3066</v>
      </c>
      <c r="C636" s="144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7">
        <v>0</v>
      </c>
      <c r="J636" s="147">
        <v>0</v>
      </c>
      <c r="K636" s="147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8">
        <f t="shared" si="101"/>
        <v>1.4064697609001407E-3</v>
      </c>
      <c r="Q636" s="148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5" t="s">
        <v>3065</v>
      </c>
      <c r="C637" s="144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8">
        <f t="shared" si="101"/>
        <v>1.4044943820224719E-3</v>
      </c>
      <c r="Q637" s="148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5" t="s">
        <v>3064</v>
      </c>
      <c r="C638" s="144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6">
        <v>0</v>
      </c>
      <c r="J638" s="146">
        <v>0</v>
      </c>
      <c r="K638" s="146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8">
        <f t="shared" si="101"/>
        <v>-1.1220196353436185E-2</v>
      </c>
      <c r="Q638" s="148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5" t="s">
        <v>3063</v>
      </c>
      <c r="C639" s="144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6">
        <v>0</v>
      </c>
      <c r="J639" s="146">
        <v>0</v>
      </c>
      <c r="K639" s="146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8">
        <f t="shared" si="101"/>
        <v>7.0921985815602835E-3</v>
      </c>
      <c r="Q639" s="148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5" t="s">
        <v>3062</v>
      </c>
      <c r="C640" s="144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6">
        <v>0</v>
      </c>
      <c r="J640" s="146">
        <v>0</v>
      </c>
      <c r="K640" s="146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8">
        <f t="shared" si="101"/>
        <v>-1.4084507042253522E-3</v>
      </c>
      <c r="Q640" s="148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5" t="s">
        <v>3061</v>
      </c>
      <c r="C641" s="144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7">
        <v>0</v>
      </c>
      <c r="J641" s="147">
        <v>0</v>
      </c>
      <c r="K641" s="147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8">
        <f t="shared" si="101"/>
        <v>-1.4104372355430183E-3</v>
      </c>
      <c r="Q641" s="148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5" t="s">
        <v>3060</v>
      </c>
      <c r="C642" s="144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8">
        <f t="shared" si="101"/>
        <v>-3.5310734463276836E-3</v>
      </c>
      <c r="Q642" s="148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5" t="s">
        <v>3059</v>
      </c>
      <c r="C643" s="144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6">
        <v>0</v>
      </c>
      <c r="J643" s="146">
        <v>0</v>
      </c>
      <c r="K643" s="146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8">
        <f t="shared" ref="P643:P706" si="112">O643/G642</f>
        <v>-1.3465627214741318E-2</v>
      </c>
      <c r="Q643" s="148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5" t="s">
        <v>3058</v>
      </c>
      <c r="C644" s="144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6">
        <v>0</v>
      </c>
      <c r="J644" s="146">
        <v>0</v>
      </c>
      <c r="K644" s="146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8">
        <f t="shared" si="112"/>
        <v>8.6206896551724137E-3</v>
      </c>
      <c r="Q644" s="148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5" t="s">
        <v>3057</v>
      </c>
      <c r="C645" s="144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6">
        <v>0</v>
      </c>
      <c r="J645" s="146">
        <v>0</v>
      </c>
      <c r="K645" s="146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8">
        <f t="shared" si="112"/>
        <v>-4.2735042735042739E-3</v>
      </c>
      <c r="Q645" s="148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5" t="s">
        <v>3056</v>
      </c>
      <c r="C646" s="144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7">
        <v>0</v>
      </c>
      <c r="J646" s="147">
        <v>0</v>
      </c>
      <c r="K646" s="147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8">
        <f t="shared" si="112"/>
        <v>1.7167381974248927E-2</v>
      </c>
      <c r="Q646" s="148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5" t="s">
        <v>3055</v>
      </c>
      <c r="C647" s="144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8">
        <f t="shared" si="112"/>
        <v>9.8452883263009851E-3</v>
      </c>
      <c r="Q647" s="148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5" t="s">
        <v>3054</v>
      </c>
      <c r="C648" s="144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6">
        <v>0</v>
      </c>
      <c r="J648" s="146">
        <v>0</v>
      </c>
      <c r="K648" s="146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8">
        <f t="shared" si="112"/>
        <v>2.6462395543175487E-2</v>
      </c>
      <c r="Q648" s="148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5" t="s">
        <v>3053</v>
      </c>
      <c r="C649" s="144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6">
        <v>0</v>
      </c>
      <c r="J649" s="146">
        <v>0</v>
      </c>
      <c r="K649" s="146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8">
        <f t="shared" si="112"/>
        <v>1.3568521031207597E-3</v>
      </c>
      <c r="Q649" s="148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5" t="s">
        <v>3052</v>
      </c>
      <c r="C650" s="144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6">
        <v>0</v>
      </c>
      <c r="J650" s="146">
        <v>0</v>
      </c>
      <c r="K650" s="146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8">
        <f t="shared" si="112"/>
        <v>-1.3550135501355014E-2</v>
      </c>
      <c r="Q650" s="148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5" t="s">
        <v>3051</v>
      </c>
      <c r="C651" s="144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7">
        <v>0</v>
      </c>
      <c r="J651" s="147">
        <v>0</v>
      </c>
      <c r="K651" s="147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8">
        <f t="shared" si="112"/>
        <v>9.6153846153846159E-3</v>
      </c>
      <c r="Q651" s="148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5" t="s">
        <v>3050</v>
      </c>
      <c r="C652" s="144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8">
        <f t="shared" si="112"/>
        <v>6.8027210884353739E-3</v>
      </c>
      <c r="Q652" s="148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5" t="s">
        <v>3049</v>
      </c>
      <c r="C653" s="144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6">
        <v>0</v>
      </c>
      <c r="J653" s="146">
        <v>0</v>
      </c>
      <c r="K653" s="146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8">
        <f t="shared" si="112"/>
        <v>4.0540540540540543E-3</v>
      </c>
      <c r="Q653" s="148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5" t="s">
        <v>3048</v>
      </c>
      <c r="C654" s="144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6">
        <v>0</v>
      </c>
      <c r="J654" s="146">
        <v>0</v>
      </c>
      <c r="K654" s="146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8">
        <f t="shared" si="112"/>
        <v>4.0376850605652759E-3</v>
      </c>
      <c r="Q654" s="148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5" t="s">
        <v>3047</v>
      </c>
      <c r="C655" s="144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6">
        <v>0</v>
      </c>
      <c r="J655" s="146">
        <v>0</v>
      </c>
      <c r="K655" s="146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8">
        <f t="shared" si="112"/>
        <v>-9.3833780160857902E-3</v>
      </c>
      <c r="Q655" s="148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5" t="s">
        <v>3046</v>
      </c>
      <c r="C656" s="144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7">
        <v>0</v>
      </c>
      <c r="J656" s="147">
        <v>0</v>
      </c>
      <c r="K656" s="147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8">
        <f t="shared" si="112"/>
        <v>1.3531799729364006E-2</v>
      </c>
      <c r="Q656" s="148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5" t="s">
        <v>3045</v>
      </c>
      <c r="C657" s="144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8">
        <f t="shared" si="112"/>
        <v>2.5367156208277702E-2</v>
      </c>
      <c r="Q657" s="148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5" t="s">
        <v>3044</v>
      </c>
      <c r="C658" s="144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6">
        <v>0</v>
      </c>
      <c r="J658" s="146">
        <v>0</v>
      </c>
      <c r="K658" s="146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8">
        <f t="shared" si="112"/>
        <v>2.0833333333333332E-2</v>
      </c>
      <c r="Q658" s="148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5" t="s">
        <v>3043</v>
      </c>
      <c r="C659" s="144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6">
        <v>0</v>
      </c>
      <c r="J659" s="146">
        <v>0</v>
      </c>
      <c r="K659" s="146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8">
        <f t="shared" si="112"/>
        <v>-2.6785714285714284E-2</v>
      </c>
      <c r="Q659" s="148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5" t="s">
        <v>3042</v>
      </c>
      <c r="C660" s="144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6">
        <v>0</v>
      </c>
      <c r="J660" s="146">
        <v>0</v>
      </c>
      <c r="K660" s="146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8">
        <f t="shared" si="112"/>
        <v>5.2424639580602884E-3</v>
      </c>
      <c r="Q660" s="148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5" t="s">
        <v>3041</v>
      </c>
      <c r="C661" s="144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7">
        <v>0</v>
      </c>
      <c r="J661" s="147">
        <v>0</v>
      </c>
      <c r="K661" s="147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8">
        <f t="shared" si="112"/>
        <v>2.2164276401564539E-2</v>
      </c>
      <c r="Q661" s="148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5" t="s">
        <v>3040</v>
      </c>
      <c r="C662" s="144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8">
        <f t="shared" si="112"/>
        <v>1.020408163265306E-2</v>
      </c>
      <c r="Q662" s="148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5" t="s">
        <v>3039</v>
      </c>
      <c r="C663" s="144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6">
        <v>0</v>
      </c>
      <c r="J663" s="146">
        <v>0</v>
      </c>
      <c r="K663" s="146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8">
        <f t="shared" si="112"/>
        <v>-3.787878787878788E-3</v>
      </c>
      <c r="Q663" s="148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5" t="s">
        <v>3038</v>
      </c>
      <c r="C664" s="144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6">
        <v>0</v>
      </c>
      <c r="J664" s="146">
        <v>0</v>
      </c>
      <c r="K664" s="146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8">
        <f t="shared" si="112"/>
        <v>-5.7034220532319393E-3</v>
      </c>
      <c r="Q664" s="148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5" t="s">
        <v>3037</v>
      </c>
      <c r="C665" s="144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6">
        <v>0</v>
      </c>
      <c r="J665" s="146">
        <v>0</v>
      </c>
      <c r="K665" s="146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8">
        <f t="shared" si="112"/>
        <v>-9.5602294455066923E-3</v>
      </c>
      <c r="Q665" s="148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5" t="s">
        <v>3036</v>
      </c>
      <c r="C666" s="144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7">
        <v>0</v>
      </c>
      <c r="J666" s="147">
        <v>0</v>
      </c>
      <c r="K666" s="147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8">
        <f t="shared" si="112"/>
        <v>1.0296010296010296E-2</v>
      </c>
      <c r="Q666" s="148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5" t="s">
        <v>3035</v>
      </c>
      <c r="C667" s="144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8">
        <f t="shared" si="112"/>
        <v>1.2738853503184713E-3</v>
      </c>
      <c r="Q667" s="148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5" t="s">
        <v>3034</v>
      </c>
      <c r="C668" s="144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6">
        <v>0</v>
      </c>
      <c r="J668" s="146">
        <v>0</v>
      </c>
      <c r="K668" s="146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8">
        <f t="shared" si="112"/>
        <v>1.2722646310432569E-2</v>
      </c>
      <c r="Q668" s="148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5" t="s">
        <v>3033</v>
      </c>
      <c r="C669" s="144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6">
        <v>0</v>
      </c>
      <c r="J669" s="146">
        <v>0</v>
      </c>
      <c r="K669" s="146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8">
        <f t="shared" si="112"/>
        <v>1.1306532663316583E-2</v>
      </c>
      <c r="Q669" s="148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5" t="s">
        <v>3032</v>
      </c>
      <c r="C670" s="144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6">
        <v>0</v>
      </c>
      <c r="J670" s="146">
        <v>0</v>
      </c>
      <c r="K670" s="146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8">
        <f t="shared" si="112"/>
        <v>2.6708074534161491E-2</v>
      </c>
      <c r="Q670" s="148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5" t="s">
        <v>3031</v>
      </c>
      <c r="C671" s="144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7">
        <v>0</v>
      </c>
      <c r="J671" s="147">
        <v>0</v>
      </c>
      <c r="K671" s="147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8">
        <f t="shared" si="112"/>
        <v>1.9963702359346643E-2</v>
      </c>
      <c r="Q671" s="148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5" t="s">
        <v>3030</v>
      </c>
      <c r="C672" s="144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8">
        <f t="shared" si="112"/>
        <v>-1.0676156583629894E-2</v>
      </c>
      <c r="Q672" s="148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5" t="s">
        <v>3029</v>
      </c>
      <c r="C673" s="144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6">
        <v>0</v>
      </c>
      <c r="J673" s="146">
        <v>0</v>
      </c>
      <c r="K673" s="146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8">
        <f t="shared" si="112"/>
        <v>4.7961630695443642E-3</v>
      </c>
      <c r="Q673" s="148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5" t="s">
        <v>3028</v>
      </c>
      <c r="C674" s="144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6">
        <v>0</v>
      </c>
      <c r="J674" s="146">
        <v>0</v>
      </c>
      <c r="K674" s="146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8">
        <f t="shared" si="112"/>
        <v>-3.5799522673031028E-3</v>
      </c>
      <c r="Q674" s="148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5" t="s">
        <v>3027</v>
      </c>
      <c r="C675" s="144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6">
        <v>0</v>
      </c>
      <c r="J675" s="146">
        <v>0</v>
      </c>
      <c r="K675" s="146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8">
        <f t="shared" si="112"/>
        <v>1.1976047904191617E-3</v>
      </c>
      <c r="Q675" s="148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5" t="s">
        <v>3026</v>
      </c>
      <c r="C676" s="144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7">
        <v>0</v>
      </c>
      <c r="J676" s="147">
        <v>0</v>
      </c>
      <c r="K676" s="147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8">
        <f t="shared" si="112"/>
        <v>2.3923444976076554E-3</v>
      </c>
      <c r="Q676" s="148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5" t="s">
        <v>3025</v>
      </c>
      <c r="C677" s="144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8">
        <f t="shared" si="112"/>
        <v>-5.9665871121718375E-3</v>
      </c>
      <c r="Q677" s="148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5" t="s">
        <v>3024</v>
      </c>
      <c r="C678" s="144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6">
        <v>0</v>
      </c>
      <c r="J678" s="146">
        <v>0</v>
      </c>
      <c r="K678" s="146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8">
        <f t="shared" si="112"/>
        <v>4.8019207683073226E-3</v>
      </c>
      <c r="Q678" s="148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5" t="s">
        <v>3023</v>
      </c>
      <c r="C679" s="144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6">
        <v>0</v>
      </c>
      <c r="J679" s="146">
        <v>0</v>
      </c>
      <c r="K679" s="146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8">
        <f t="shared" si="112"/>
        <v>3.5842293906810036E-3</v>
      </c>
      <c r="Q679" s="148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5" t="s">
        <v>3022</v>
      </c>
      <c r="C680" s="144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6">
        <v>0</v>
      </c>
      <c r="J680" s="146">
        <v>0</v>
      </c>
      <c r="K680" s="146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8">
        <f t="shared" si="112"/>
        <v>1.7857142857142856E-2</v>
      </c>
      <c r="Q680" s="148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5" t="s">
        <v>3021</v>
      </c>
      <c r="C681" s="144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7">
        <v>0</v>
      </c>
      <c r="J681" s="147">
        <v>0</v>
      </c>
      <c r="K681" s="147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8">
        <f t="shared" si="112"/>
        <v>9.3567251461988306E-3</v>
      </c>
      <c r="Q681" s="148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5" t="s">
        <v>3020</v>
      </c>
      <c r="C682" s="144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8">
        <f t="shared" si="112"/>
        <v>5.2143684820393978E-2</v>
      </c>
      <c r="Q682" s="148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5" t="s">
        <v>3019</v>
      </c>
      <c r="C683" s="144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6">
        <v>0</v>
      </c>
      <c r="J683" s="146">
        <v>0</v>
      </c>
      <c r="K683" s="146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8">
        <f t="shared" si="112"/>
        <v>4.0748898678414094E-2</v>
      </c>
      <c r="Q683" s="148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5" t="s">
        <v>3018</v>
      </c>
      <c r="C684" s="144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6">
        <v>0</v>
      </c>
      <c r="J684" s="146">
        <v>0</v>
      </c>
      <c r="K684" s="146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8">
        <f t="shared" si="112"/>
        <v>-9.5238095238095247E-3</v>
      </c>
      <c r="Q684" s="148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5" t="s">
        <v>3017</v>
      </c>
      <c r="C685" s="144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6">
        <v>0</v>
      </c>
      <c r="J685" s="146">
        <v>0</v>
      </c>
      <c r="K685" s="146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8">
        <f t="shared" si="112"/>
        <v>-7.478632478632479E-3</v>
      </c>
      <c r="Q685" s="148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5" t="s">
        <v>3016</v>
      </c>
      <c r="C686" s="144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7">
        <v>0</v>
      </c>
      <c r="J686" s="147">
        <v>0</v>
      </c>
      <c r="K686" s="147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8">
        <f t="shared" si="112"/>
        <v>-1.6146393972012917E-2</v>
      </c>
      <c r="Q686" s="148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5" t="s">
        <v>3015</v>
      </c>
      <c r="C687" s="144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8">
        <f t="shared" si="112"/>
        <v>3.0634573304157548E-2</v>
      </c>
      <c r="Q687" s="148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5" t="s">
        <v>3014</v>
      </c>
      <c r="C688" s="144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6">
        <v>0</v>
      </c>
      <c r="J688" s="146">
        <v>0</v>
      </c>
      <c r="K688" s="146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8">
        <f t="shared" si="112"/>
        <v>0</v>
      </c>
      <c r="Q688" s="148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5" t="s">
        <v>3013</v>
      </c>
      <c r="C689" s="144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6">
        <v>0</v>
      </c>
      <c r="J689" s="146">
        <v>0</v>
      </c>
      <c r="K689" s="146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8">
        <f t="shared" si="112"/>
        <v>1.2738853503184714E-2</v>
      </c>
      <c r="Q689" s="148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5" t="s">
        <v>3012</v>
      </c>
      <c r="C690" s="144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6">
        <v>0</v>
      </c>
      <c r="J690" s="146">
        <v>0</v>
      </c>
      <c r="K690" s="146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8">
        <f t="shared" si="112"/>
        <v>-2.0964360587002098E-2</v>
      </c>
      <c r="Q690" s="148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5" t="s">
        <v>3011</v>
      </c>
      <c r="C691" s="144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7">
        <v>0</v>
      </c>
      <c r="J691" s="147">
        <v>0</v>
      </c>
      <c r="K691" s="147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8">
        <f t="shared" si="112"/>
        <v>1.6059957173447537E-2</v>
      </c>
      <c r="Q691" s="148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5" t="s">
        <v>3010</v>
      </c>
      <c r="C692" s="144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8">
        <f t="shared" si="112"/>
        <v>1.053740779768177E-3</v>
      </c>
      <c r="Q692" s="148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5" t="s">
        <v>3009</v>
      </c>
      <c r="C693" s="144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6">
        <v>0</v>
      </c>
      <c r="J693" s="146">
        <v>0</v>
      </c>
      <c r="K693" s="146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8">
        <f t="shared" si="112"/>
        <v>2.1052631578947368E-2</v>
      </c>
      <c r="Q693" s="148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5" t="s">
        <v>3008</v>
      </c>
      <c r="C694" s="144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6">
        <v>0</v>
      </c>
      <c r="J694" s="146">
        <v>0</v>
      </c>
      <c r="K694" s="146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8">
        <f t="shared" si="112"/>
        <v>8.2474226804123713E-3</v>
      </c>
      <c r="Q694" s="148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5" t="s">
        <v>3007</v>
      </c>
      <c r="C695" s="144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6">
        <v>0</v>
      </c>
      <c r="J695" s="146">
        <v>0</v>
      </c>
      <c r="K695" s="146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8">
        <f t="shared" si="112"/>
        <v>3.3742331288343558E-2</v>
      </c>
      <c r="Q695" s="148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5" t="s">
        <v>3006</v>
      </c>
      <c r="C696" s="144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7">
        <v>0</v>
      </c>
      <c r="J696" s="147">
        <v>0</v>
      </c>
      <c r="K696" s="147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8">
        <f t="shared" si="112"/>
        <v>1.7804154302670624E-2</v>
      </c>
      <c r="Q696" s="148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5" t="s">
        <v>3005</v>
      </c>
      <c r="C697" s="144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8">
        <f t="shared" si="112"/>
        <v>1.9436345966958212E-2</v>
      </c>
      <c r="Q697" s="148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5" t="s">
        <v>3004</v>
      </c>
      <c r="C698" s="144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6">
        <v>0</v>
      </c>
      <c r="J698" s="146">
        <v>0</v>
      </c>
      <c r="K698" s="146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8">
        <f t="shared" si="112"/>
        <v>2.0019065776930411E-2</v>
      </c>
      <c r="Q698" s="148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5" t="s">
        <v>3003</v>
      </c>
      <c r="C699" s="144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6">
        <v>0</v>
      </c>
      <c r="J699" s="146">
        <v>0</v>
      </c>
      <c r="K699" s="146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8">
        <f t="shared" si="112"/>
        <v>5.7943925233644861E-2</v>
      </c>
      <c r="Q699" s="148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5" t="s">
        <v>3002</v>
      </c>
      <c r="C700" s="144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6">
        <v>0</v>
      </c>
      <c r="J700" s="146">
        <v>0</v>
      </c>
      <c r="K700" s="146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8">
        <f t="shared" si="112"/>
        <v>3.0918727915194347E-2</v>
      </c>
      <c r="Q700" s="148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5" t="s">
        <v>3001</v>
      </c>
      <c r="C701" s="144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7">
        <v>0</v>
      </c>
      <c r="J701" s="147">
        <v>0</v>
      </c>
      <c r="K701" s="147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8">
        <f t="shared" si="112"/>
        <v>0.15252784918594686</v>
      </c>
      <c r="Q701" s="148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5" t="s">
        <v>3000</v>
      </c>
      <c r="C702" s="144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8">
        <f t="shared" si="112"/>
        <v>3.7174721189591076E-3</v>
      </c>
      <c r="Q702" s="148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5" t="s">
        <v>2999</v>
      </c>
      <c r="C703" s="144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6">
        <v>0</v>
      </c>
      <c r="J703" s="146">
        <v>0</v>
      </c>
      <c r="K703" s="146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8">
        <f t="shared" si="112"/>
        <v>-5.185185185185185E-2</v>
      </c>
      <c r="Q703" s="148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5" t="s">
        <v>2998</v>
      </c>
      <c r="C704" s="144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6">
        <v>0</v>
      </c>
      <c r="J704" s="146">
        <v>0</v>
      </c>
      <c r="K704" s="146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8">
        <f t="shared" si="112"/>
        <v>2.3437499999999999E-3</v>
      </c>
      <c r="Q704" s="148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5" t="s">
        <v>2997</v>
      </c>
      <c r="C705" s="144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6">
        <v>0</v>
      </c>
      <c r="J705" s="146">
        <v>0</v>
      </c>
      <c r="K705" s="146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8">
        <f t="shared" si="112"/>
        <v>2.1044427123928292E-2</v>
      </c>
      <c r="Q705" s="148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5" t="s">
        <v>2996</v>
      </c>
      <c r="C706" s="144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7">
        <v>0</v>
      </c>
      <c r="J706" s="147">
        <v>0</v>
      </c>
      <c r="K706" s="147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8">
        <f t="shared" si="112"/>
        <v>8.3969465648854963E-2</v>
      </c>
      <c r="Q706" s="148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5" t="s">
        <v>2995</v>
      </c>
      <c r="C707" s="144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8">
        <f t="shared" ref="P707:P770" si="123">O707/G706</f>
        <v>5.4929577464788736E-2</v>
      </c>
      <c r="Q707" s="148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5" t="s">
        <v>2994</v>
      </c>
      <c r="C708" s="144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6">
        <v>0</v>
      </c>
      <c r="J708" s="146">
        <v>0</v>
      </c>
      <c r="K708" s="146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8">
        <f t="shared" si="123"/>
        <v>-7.476635514018691E-2</v>
      </c>
      <c r="Q708" s="148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5" t="s">
        <v>2993</v>
      </c>
      <c r="C709" s="144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6">
        <v>0</v>
      </c>
      <c r="J709" s="146">
        <v>0</v>
      </c>
      <c r="K709" s="146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8">
        <f t="shared" si="123"/>
        <v>-4.7619047619047616E-2</v>
      </c>
      <c r="Q709" s="148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5" t="s">
        <v>2992</v>
      </c>
      <c r="C710" s="144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6">
        <v>0</v>
      </c>
      <c r="J710" s="146">
        <v>0</v>
      </c>
      <c r="K710" s="146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8">
        <f t="shared" si="123"/>
        <v>-5.3030303030303032E-2</v>
      </c>
      <c r="Q710" s="148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5" t="s">
        <v>2991</v>
      </c>
      <c r="C711" s="144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7">
        <v>0</v>
      </c>
      <c r="J711" s="147">
        <v>0</v>
      </c>
      <c r="K711" s="147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8">
        <f t="shared" si="123"/>
        <v>0.04</v>
      </c>
      <c r="Q711" s="148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5" t="s">
        <v>2990</v>
      </c>
      <c r="C712" s="144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8">
        <f t="shared" si="123"/>
        <v>3.8461538461538464E-3</v>
      </c>
      <c r="Q712" s="148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5" t="s">
        <v>2989</v>
      </c>
      <c r="C713" s="144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6">
        <v>0</v>
      </c>
      <c r="J713" s="146">
        <v>0</v>
      </c>
      <c r="K713" s="146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8">
        <f t="shared" si="123"/>
        <v>-2.4521072796934867E-2</v>
      </c>
      <c r="Q713" s="148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5" t="s">
        <v>2988</v>
      </c>
      <c r="C714" s="144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6">
        <v>0</v>
      </c>
      <c r="J714" s="146">
        <v>0</v>
      </c>
      <c r="K714" s="146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8">
        <f t="shared" si="123"/>
        <v>1.7282010997643361E-2</v>
      </c>
      <c r="Q714" s="148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5" t="s">
        <v>2987</v>
      </c>
      <c r="C715" s="144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6">
        <v>0</v>
      </c>
      <c r="J715" s="146">
        <v>0</v>
      </c>
      <c r="K715" s="146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8">
        <f t="shared" si="123"/>
        <v>7.7220077220077222E-3</v>
      </c>
      <c r="Q715" s="148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5" t="s">
        <v>2986</v>
      </c>
      <c r="C716" s="144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7">
        <v>0</v>
      </c>
      <c r="J716" s="147">
        <v>0</v>
      </c>
      <c r="K716" s="147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8">
        <f t="shared" si="123"/>
        <v>-2.1455938697318006E-2</v>
      </c>
      <c r="Q716" s="148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5" t="s">
        <v>2985</v>
      </c>
      <c r="C717" s="144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8">
        <f t="shared" si="123"/>
        <v>-7.8308535630383716E-3</v>
      </c>
      <c r="Q717" s="148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5" t="s">
        <v>2984</v>
      </c>
      <c r="C718" s="144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6">
        <v>0</v>
      </c>
      <c r="J718" s="146">
        <v>0</v>
      </c>
      <c r="K718" s="146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8">
        <f t="shared" si="123"/>
        <v>-1.5785319652722968E-3</v>
      </c>
      <c r="Q718" s="148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5" t="s">
        <v>2983</v>
      </c>
      <c r="C719" s="144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6">
        <v>0</v>
      </c>
      <c r="J719" s="146">
        <v>0</v>
      </c>
      <c r="K719" s="146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8">
        <f t="shared" si="123"/>
        <v>-9.4861660079051377E-2</v>
      </c>
      <c r="Q719" s="148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5" t="s">
        <v>2982</v>
      </c>
      <c r="C720" s="144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6">
        <v>0</v>
      </c>
      <c r="J720" s="146">
        <v>0</v>
      </c>
      <c r="K720" s="146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8">
        <f t="shared" si="123"/>
        <v>4.1921397379912663E-2</v>
      </c>
      <c r="Q720" s="148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5" t="s">
        <v>2981</v>
      </c>
      <c r="C721" s="144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7">
        <v>0</v>
      </c>
      <c r="J721" s="147">
        <v>0</v>
      </c>
      <c r="K721" s="147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8">
        <f t="shared" si="123"/>
        <v>4.3587594300083819E-2</v>
      </c>
      <c r="Q721" s="148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5" t="s">
        <v>2980</v>
      </c>
      <c r="C722" s="144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8">
        <f t="shared" si="123"/>
        <v>-2.4096385542168677E-3</v>
      </c>
      <c r="Q722" s="148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5" t="s">
        <v>2979</v>
      </c>
      <c r="C723" s="144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6">
        <v>0</v>
      </c>
      <c r="J723" s="146">
        <v>0</v>
      </c>
      <c r="K723" s="146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8">
        <f t="shared" si="123"/>
        <v>-2.0128824476650563E-2</v>
      </c>
      <c r="Q723" s="148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5" t="s">
        <v>2978</v>
      </c>
      <c r="C724" s="144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6">
        <v>0</v>
      </c>
      <c r="J724" s="146">
        <v>0</v>
      </c>
      <c r="K724" s="146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8">
        <f t="shared" si="123"/>
        <v>1.2325390304026294E-2</v>
      </c>
      <c r="Q724" s="148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5" t="s">
        <v>2977</v>
      </c>
      <c r="C725" s="144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6">
        <v>0</v>
      </c>
      <c r="J725" s="146">
        <v>0</v>
      </c>
      <c r="K725" s="146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8">
        <f t="shared" si="123"/>
        <v>-8.9285714285714281E-3</v>
      </c>
      <c r="Q725" s="148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5" t="s">
        <v>2976</v>
      </c>
      <c r="C726" s="144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7">
        <v>0</v>
      </c>
      <c r="J726" s="147">
        <v>0</v>
      </c>
      <c r="K726" s="147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8">
        <f t="shared" si="123"/>
        <v>-9.0090090090090089E-3</v>
      </c>
      <c r="Q726" s="148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5" t="s">
        <v>2975</v>
      </c>
      <c r="C727" s="144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8">
        <f t="shared" si="123"/>
        <v>-4.1322314049586778E-2</v>
      </c>
      <c r="Q727" s="148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5" t="s">
        <v>2974</v>
      </c>
      <c r="C728" s="144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6">
        <v>0</v>
      </c>
      <c r="J728" s="146">
        <v>0</v>
      </c>
      <c r="K728" s="146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8">
        <f t="shared" si="123"/>
        <v>1.0344827586206896E-2</v>
      </c>
      <c r="Q728" s="148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5" t="s">
        <v>2973</v>
      </c>
      <c r="C729" s="144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6">
        <v>0</v>
      </c>
      <c r="J729" s="146">
        <v>0</v>
      </c>
      <c r="K729" s="146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8">
        <f t="shared" si="123"/>
        <v>-7.6791808873720134E-3</v>
      </c>
      <c r="Q729" s="148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5" t="s">
        <v>2972</v>
      </c>
      <c r="C730" s="144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6">
        <v>0</v>
      </c>
      <c r="J730" s="146">
        <v>0</v>
      </c>
      <c r="K730" s="146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8">
        <f t="shared" si="123"/>
        <v>-2.8374892519346516E-2</v>
      </c>
      <c r="Q730" s="148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5" t="s">
        <v>2971</v>
      </c>
      <c r="C731" s="144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7">
        <v>0</v>
      </c>
      <c r="J731" s="147">
        <v>0</v>
      </c>
      <c r="K731" s="147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8">
        <f t="shared" si="123"/>
        <v>-1.9469026548672566E-2</v>
      </c>
      <c r="Q731" s="148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5" t="s">
        <v>2970</v>
      </c>
      <c r="C732" s="144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8">
        <f t="shared" si="123"/>
        <v>-1.263537906137184E-2</v>
      </c>
      <c r="Q732" s="148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5" t="s">
        <v>2969</v>
      </c>
      <c r="C733" s="144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6">
        <v>0</v>
      </c>
      <c r="J733" s="146">
        <v>0</v>
      </c>
      <c r="K733" s="146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8">
        <f t="shared" si="123"/>
        <v>-1.5539305301645339E-2</v>
      </c>
      <c r="Q733" s="148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5" t="s">
        <v>2968</v>
      </c>
      <c r="C734" s="144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6">
        <v>0</v>
      </c>
      <c r="J734" s="146">
        <v>0</v>
      </c>
      <c r="K734" s="146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8">
        <f t="shared" si="123"/>
        <v>4.7353760445682451E-2</v>
      </c>
      <c r="Q734" s="148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5" t="s">
        <v>2967</v>
      </c>
      <c r="C735" s="144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6">
        <v>0</v>
      </c>
      <c r="J735" s="146">
        <v>0</v>
      </c>
      <c r="K735" s="146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8">
        <f t="shared" si="123"/>
        <v>2.3936170212765957E-2</v>
      </c>
      <c r="Q735" s="148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5" t="s">
        <v>2966</v>
      </c>
      <c r="C736" s="144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7">
        <v>0</v>
      </c>
      <c r="J736" s="147">
        <v>0</v>
      </c>
      <c r="K736" s="147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8">
        <f t="shared" si="123"/>
        <v>4.329004329004329E-3</v>
      </c>
      <c r="Q736" s="148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5" t="s">
        <v>2965</v>
      </c>
      <c r="C737" s="144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8">
        <f t="shared" si="123"/>
        <v>-1.4655172413793103E-2</v>
      </c>
      <c r="Q737" s="148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5" t="s">
        <v>2964</v>
      </c>
      <c r="C738" s="144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6">
        <v>0</v>
      </c>
      <c r="J738" s="146">
        <v>0</v>
      </c>
      <c r="K738" s="146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8">
        <f t="shared" si="123"/>
        <v>-1.7497812773403325E-3</v>
      </c>
      <c r="Q738" s="148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5" t="s">
        <v>2963</v>
      </c>
      <c r="C739" s="144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6">
        <v>0</v>
      </c>
      <c r="J739" s="146">
        <v>0</v>
      </c>
      <c r="K739" s="146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8">
        <f t="shared" si="123"/>
        <v>8.7642418930762491E-3</v>
      </c>
      <c r="Q739" s="148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5" t="s">
        <v>2962</v>
      </c>
      <c r="C740" s="144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6">
        <v>0</v>
      </c>
      <c r="J740" s="146">
        <v>0</v>
      </c>
      <c r="K740" s="146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8">
        <f t="shared" si="123"/>
        <v>3.8227628149435276E-2</v>
      </c>
      <c r="Q740" s="148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5" t="s">
        <v>2961</v>
      </c>
      <c r="C741" s="144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7">
        <v>0</v>
      </c>
      <c r="J741" s="147">
        <v>0</v>
      </c>
      <c r="K741" s="147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8">
        <f t="shared" si="123"/>
        <v>-1.506276150627615E-2</v>
      </c>
      <c r="Q741" s="148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5" t="s">
        <v>2960</v>
      </c>
      <c r="C742" s="144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8">
        <f t="shared" si="123"/>
        <v>4.248088360237893E-3</v>
      </c>
      <c r="Q742" s="148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5" t="s">
        <v>2959</v>
      </c>
      <c r="C743" s="144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6">
        <v>0</v>
      </c>
      <c r="J743" s="146">
        <v>0</v>
      </c>
      <c r="K743" s="146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8">
        <f t="shared" si="123"/>
        <v>-8.4602368866328256E-3</v>
      </c>
      <c r="Q743" s="148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5" t="s">
        <v>2958</v>
      </c>
      <c r="C744" s="144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6">
        <v>0</v>
      </c>
      <c r="J744" s="146">
        <v>0</v>
      </c>
      <c r="K744" s="146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8">
        <f t="shared" si="123"/>
        <v>1.7918088737201365E-2</v>
      </c>
      <c r="Q744" s="148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5" t="s">
        <v>2957</v>
      </c>
      <c r="C745" s="144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6">
        <v>0</v>
      </c>
      <c r="J745" s="146">
        <v>0</v>
      </c>
      <c r="K745" s="146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8">
        <f t="shared" si="123"/>
        <v>7.5440067057837385E-3</v>
      </c>
      <c r="Q745" s="148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5" t="s">
        <v>2956</v>
      </c>
      <c r="C746" s="144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7">
        <v>0</v>
      </c>
      <c r="J746" s="147">
        <v>0</v>
      </c>
      <c r="K746" s="147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8">
        <f t="shared" si="123"/>
        <v>-1.8302828618968387E-2</v>
      </c>
      <c r="Q746" s="148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5" t="s">
        <v>2955</v>
      </c>
      <c r="C747" s="144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8">
        <f t="shared" si="123"/>
        <v>4.2372881355932203E-3</v>
      </c>
      <c r="Q747" s="148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5" t="s">
        <v>2954</v>
      </c>
      <c r="C748" s="144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6">
        <v>0</v>
      </c>
      <c r="J748" s="146">
        <v>0</v>
      </c>
      <c r="K748" s="146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8">
        <f t="shared" si="123"/>
        <v>1.6877637130801686E-2</v>
      </c>
      <c r="Q748" s="148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5" t="s">
        <v>2953</v>
      </c>
      <c r="C749" s="144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6">
        <v>0</v>
      </c>
      <c r="J749" s="146">
        <v>0</v>
      </c>
      <c r="K749" s="146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8">
        <f t="shared" si="123"/>
        <v>-5.8091286307053944E-3</v>
      </c>
      <c r="Q749" s="148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5" t="s">
        <v>2952</v>
      </c>
      <c r="C750" s="144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6">
        <v>0</v>
      </c>
      <c r="J750" s="146">
        <v>0</v>
      </c>
      <c r="K750" s="146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8">
        <f t="shared" si="123"/>
        <v>1.335559265442404E-2</v>
      </c>
      <c r="Q750" s="148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5" t="s">
        <v>2951</v>
      </c>
      <c r="C751" s="144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7">
        <v>0</v>
      </c>
      <c r="J751" s="147">
        <v>0</v>
      </c>
      <c r="K751" s="147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8">
        <f t="shared" si="123"/>
        <v>-4.9423393739703456E-3</v>
      </c>
      <c r="Q751" s="148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5" t="s">
        <v>2950</v>
      </c>
      <c r="C752" s="144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8">
        <f t="shared" si="123"/>
        <v>-1.4900662251655629E-2</v>
      </c>
      <c r="Q752" s="148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5" t="s">
        <v>2949</v>
      </c>
      <c r="C753" s="144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6">
        <v>0</v>
      </c>
      <c r="J753" s="146">
        <v>0</v>
      </c>
      <c r="K753" s="146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8">
        <f t="shared" si="123"/>
        <v>4.2016806722689074E-3</v>
      </c>
      <c r="Q753" s="148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5" t="s">
        <v>2948</v>
      </c>
      <c r="C754" s="144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6">
        <v>0</v>
      </c>
      <c r="J754" s="146">
        <v>0</v>
      </c>
      <c r="K754" s="146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8">
        <f t="shared" si="123"/>
        <v>8.368200836820083E-3</v>
      </c>
      <c r="Q754" s="148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5" t="s">
        <v>2947</v>
      </c>
      <c r="C755" s="144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6">
        <v>0</v>
      </c>
      <c r="J755" s="146">
        <v>0</v>
      </c>
      <c r="K755" s="146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8">
        <f t="shared" si="123"/>
        <v>3.7344398340248962E-2</v>
      </c>
      <c r="Q755" s="148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5" t="s">
        <v>2946</v>
      </c>
      <c r="C756" s="144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7">
        <v>0</v>
      </c>
      <c r="J756" s="147">
        <v>0</v>
      </c>
      <c r="K756" s="147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8">
        <f t="shared" si="123"/>
        <v>-2.4E-2</v>
      </c>
      <c r="Q756" s="148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5" t="s">
        <v>2945</v>
      </c>
      <c r="C757" s="144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8">
        <f t="shared" si="123"/>
        <v>7.3770491803278691E-3</v>
      </c>
      <c r="Q757" s="148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5" t="s">
        <v>2944</v>
      </c>
      <c r="C758" s="144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6">
        <v>0</v>
      </c>
      <c r="J758" s="146">
        <v>0</v>
      </c>
      <c r="K758" s="146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8">
        <f t="shared" si="123"/>
        <v>1.1391375101708706E-2</v>
      </c>
      <c r="Q758" s="148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5" t="s">
        <v>2943</v>
      </c>
      <c r="C759" s="144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6">
        <v>0</v>
      </c>
      <c r="J759" s="146">
        <v>0</v>
      </c>
      <c r="K759" s="146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8">
        <f t="shared" si="123"/>
        <v>3.2180209171359615E-2</v>
      </c>
      <c r="Q759" s="148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5" t="s">
        <v>2942</v>
      </c>
      <c r="C760" s="144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6">
        <v>0</v>
      </c>
      <c r="J760" s="146">
        <v>0</v>
      </c>
      <c r="K760" s="146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8">
        <f t="shared" si="123"/>
        <v>4.9103663289166016E-2</v>
      </c>
      <c r="Q760" s="148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5" t="s">
        <v>2941</v>
      </c>
      <c r="C761" s="144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7">
        <v>0</v>
      </c>
      <c r="J761" s="147">
        <v>0</v>
      </c>
      <c r="K761" s="147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8">
        <f t="shared" si="123"/>
        <v>-3.9375928677563149E-2</v>
      </c>
      <c r="Q761" s="148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5" t="s">
        <v>2940</v>
      </c>
      <c r="C762" s="144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8">
        <f t="shared" si="123"/>
        <v>-1.0054137664346482E-2</v>
      </c>
      <c r="Q762" s="148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5" t="s">
        <v>2939</v>
      </c>
      <c r="C763" s="144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6">
        <v>0</v>
      </c>
      <c r="J763" s="146">
        <v>0</v>
      </c>
      <c r="K763" s="146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8">
        <f t="shared" si="123"/>
        <v>5.4687499999999997E-3</v>
      </c>
      <c r="Q763" s="148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5" t="s">
        <v>2938</v>
      </c>
      <c r="C764" s="144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6">
        <v>0</v>
      </c>
      <c r="J764" s="146">
        <v>0</v>
      </c>
      <c r="K764" s="146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8">
        <f t="shared" si="123"/>
        <v>-3.1857031857031856E-2</v>
      </c>
      <c r="Q764" s="148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5" t="s">
        <v>2937</v>
      </c>
      <c r="C765" s="144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6">
        <v>0</v>
      </c>
      <c r="J765" s="146">
        <v>0</v>
      </c>
      <c r="K765" s="146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8">
        <f t="shared" si="123"/>
        <v>1.1235955056179775E-2</v>
      </c>
      <c r="Q765" s="148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5" t="s">
        <v>2936</v>
      </c>
      <c r="C766" s="144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7">
        <v>0</v>
      </c>
      <c r="J766" s="147">
        <v>0</v>
      </c>
      <c r="K766" s="147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8">
        <f t="shared" si="123"/>
        <v>7.9365079365079361E-3</v>
      </c>
      <c r="Q766" s="148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5" t="s">
        <v>2935</v>
      </c>
      <c r="C767" s="144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8">
        <f t="shared" si="123"/>
        <v>0</v>
      </c>
      <c r="Q767" s="148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5" t="s">
        <v>2934</v>
      </c>
      <c r="C768" s="144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6">
        <v>0</v>
      </c>
      <c r="J768" s="146">
        <v>0</v>
      </c>
      <c r="K768" s="146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8">
        <f t="shared" si="123"/>
        <v>1.5748031496062992E-2</v>
      </c>
      <c r="Q768" s="148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5" t="s">
        <v>2933</v>
      </c>
      <c r="C769" s="144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6">
        <v>0</v>
      </c>
      <c r="J769" s="146">
        <v>0</v>
      </c>
      <c r="K769" s="146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8">
        <f t="shared" si="123"/>
        <v>-1.0852713178294573E-2</v>
      </c>
      <c r="Q769" s="148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5" t="s">
        <v>2932</v>
      </c>
      <c r="C770" s="144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6">
        <v>0</v>
      </c>
      <c r="J770" s="146">
        <v>0</v>
      </c>
      <c r="K770" s="146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8">
        <f t="shared" si="123"/>
        <v>-7.836990595611285E-4</v>
      </c>
      <c r="Q770" s="148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5" t="s">
        <v>2931</v>
      </c>
      <c r="C771" s="144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7">
        <v>0</v>
      </c>
      <c r="J771" s="147">
        <v>0</v>
      </c>
      <c r="K771" s="147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8">
        <f t="shared" ref="P771:P834" si="134">O771/G770</f>
        <v>-7.8431372549019605E-4</v>
      </c>
      <c r="Q771" s="148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5" t="s">
        <v>2930</v>
      </c>
      <c r="C772" s="144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8">
        <f t="shared" si="134"/>
        <v>1.2558869701726845E-2</v>
      </c>
      <c r="Q772" s="148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5" t="s">
        <v>2929</v>
      </c>
      <c r="C773" s="144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6">
        <v>0</v>
      </c>
      <c r="J773" s="146">
        <v>0</v>
      </c>
      <c r="K773" s="146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8">
        <f t="shared" si="134"/>
        <v>1.5503875968992248E-3</v>
      </c>
      <c r="Q773" s="148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5" t="s">
        <v>2928</v>
      </c>
      <c r="C774" s="144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6">
        <v>0</v>
      </c>
      <c r="J774" s="146">
        <v>0</v>
      </c>
      <c r="K774" s="146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8">
        <f t="shared" si="134"/>
        <v>3.869969040247678E-3</v>
      </c>
      <c r="Q774" s="148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5" t="s">
        <v>2927</v>
      </c>
      <c r="C775" s="144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6">
        <v>0</v>
      </c>
      <c r="J775" s="146">
        <v>0</v>
      </c>
      <c r="K775" s="146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8">
        <f t="shared" si="134"/>
        <v>7.7101002313030066E-4</v>
      </c>
      <c r="Q775" s="148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5" t="s">
        <v>2926</v>
      </c>
      <c r="C776" s="144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7">
        <v>0</v>
      </c>
      <c r="J776" s="147">
        <v>0</v>
      </c>
      <c r="K776" s="147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8">
        <f t="shared" si="134"/>
        <v>4.6224961479198771E-3</v>
      </c>
      <c r="Q776" s="148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5" t="s">
        <v>2925</v>
      </c>
      <c r="C777" s="144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8">
        <f t="shared" si="134"/>
        <v>1.763803680981595E-2</v>
      </c>
      <c r="Q777" s="148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5" t="s">
        <v>2924</v>
      </c>
      <c r="C778" s="144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6">
        <v>0</v>
      </c>
      <c r="J778" s="146">
        <v>0</v>
      </c>
      <c r="K778" s="146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8">
        <f t="shared" si="134"/>
        <v>-5.2750565184626974E-3</v>
      </c>
      <c r="Q778" s="148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5" t="s">
        <v>2923</v>
      </c>
      <c r="C779" s="144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6">
        <v>0</v>
      </c>
      <c r="J779" s="146">
        <v>0</v>
      </c>
      <c r="K779" s="146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8">
        <f t="shared" si="134"/>
        <v>-7.5757575757575758E-4</v>
      </c>
      <c r="Q779" s="148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5" t="s">
        <v>2922</v>
      </c>
      <c r="C780" s="144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6">
        <v>0</v>
      </c>
      <c r="J780" s="146">
        <v>0</v>
      </c>
      <c r="K780" s="146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8">
        <f t="shared" si="134"/>
        <v>2.3502653525398029E-2</v>
      </c>
      <c r="Q780" s="148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5" t="s">
        <v>2921</v>
      </c>
      <c r="C781" s="144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7">
        <v>0</v>
      </c>
      <c r="J781" s="147">
        <v>0</v>
      </c>
      <c r="K781" s="147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8">
        <f t="shared" si="134"/>
        <v>2.6666666666666668E-2</v>
      </c>
      <c r="Q781" s="148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5" t="s">
        <v>2920</v>
      </c>
      <c r="C782" s="144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8">
        <f t="shared" si="134"/>
        <v>3.1024531024531024E-2</v>
      </c>
      <c r="Q782" s="148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5" t="s">
        <v>2919</v>
      </c>
      <c r="C783" s="144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6">
        <v>0</v>
      </c>
      <c r="J783" s="146">
        <v>0</v>
      </c>
      <c r="K783" s="146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8">
        <f t="shared" si="134"/>
        <v>3.4989503149055285E-3</v>
      </c>
      <c r="Q783" s="148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5" t="s">
        <v>2918</v>
      </c>
      <c r="C784" s="144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6">
        <v>0</v>
      </c>
      <c r="J784" s="146">
        <v>0</v>
      </c>
      <c r="K784" s="146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8">
        <f t="shared" si="134"/>
        <v>-1.1157601115760111E-2</v>
      </c>
      <c r="Q784" s="148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5" t="s">
        <v>2917</v>
      </c>
      <c r="C785" s="144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6">
        <v>0</v>
      </c>
      <c r="J785" s="146">
        <v>0</v>
      </c>
      <c r="K785" s="146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8">
        <f t="shared" si="134"/>
        <v>-1.8335684062059238E-2</v>
      </c>
      <c r="Q785" s="148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5" t="s">
        <v>2916</v>
      </c>
      <c r="C786" s="144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7">
        <v>0</v>
      </c>
      <c r="J786" s="147">
        <v>0</v>
      </c>
      <c r="K786" s="147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8">
        <f t="shared" si="134"/>
        <v>3.017241379310345E-2</v>
      </c>
      <c r="Q786" s="148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5" t="s">
        <v>2915</v>
      </c>
      <c r="C787" s="144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8">
        <f t="shared" si="134"/>
        <v>9.06555090655509E-3</v>
      </c>
      <c r="Q787" s="148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5" t="s">
        <v>2914</v>
      </c>
      <c r="C788" s="144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6">
        <v>0</v>
      </c>
      <c r="J788" s="146">
        <v>0</v>
      </c>
      <c r="K788" s="146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8">
        <f t="shared" si="134"/>
        <v>1.3821700069108501E-2</v>
      </c>
      <c r="Q788" s="148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5" t="s">
        <v>2913</v>
      </c>
      <c r="C789" s="144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6">
        <v>0</v>
      </c>
      <c r="J789" s="146">
        <v>0</v>
      </c>
      <c r="K789" s="146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8">
        <f t="shared" si="134"/>
        <v>2.1131561008861623E-2</v>
      </c>
      <c r="Q789" s="148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5" t="s">
        <v>2912</v>
      </c>
      <c r="C790" s="144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6">
        <v>0</v>
      </c>
      <c r="J790" s="146">
        <v>0</v>
      </c>
      <c r="K790" s="146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8">
        <f t="shared" si="134"/>
        <v>4.1388518024032039E-2</v>
      </c>
      <c r="Q790" s="148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5" t="s">
        <v>2911</v>
      </c>
      <c r="C791" s="144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7">
        <v>0</v>
      </c>
      <c r="J791" s="147">
        <v>0</v>
      </c>
      <c r="K791" s="147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8">
        <f t="shared" si="134"/>
        <v>-1.9230769230769232E-2</v>
      </c>
      <c r="Q791" s="148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5" t="s">
        <v>2910</v>
      </c>
      <c r="C792" s="144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8">
        <f t="shared" si="134"/>
        <v>0</v>
      </c>
      <c r="Q792" s="148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5" t="s">
        <v>2909</v>
      </c>
      <c r="C793" s="144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6">
        <v>0</v>
      </c>
      <c r="J793" s="146">
        <v>0</v>
      </c>
      <c r="K793" s="146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8">
        <f t="shared" si="134"/>
        <v>9.8039215686274508E-3</v>
      </c>
      <c r="Q793" s="148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5" t="s">
        <v>2908</v>
      </c>
      <c r="C794" s="144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6">
        <v>0</v>
      </c>
      <c r="J794" s="146">
        <v>0</v>
      </c>
      <c r="K794" s="146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8">
        <f t="shared" si="134"/>
        <v>-3.5598705501618123E-2</v>
      </c>
      <c r="Q794" s="148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5" t="s">
        <v>2907</v>
      </c>
      <c r="C795" s="144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6">
        <v>0</v>
      </c>
      <c r="J795" s="146">
        <v>0</v>
      </c>
      <c r="K795" s="146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8">
        <f t="shared" si="134"/>
        <v>-1.1409395973154362E-2</v>
      </c>
      <c r="Q795" s="148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5" t="s">
        <v>2906</v>
      </c>
      <c r="C796" s="144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7">
        <v>0</v>
      </c>
      <c r="J796" s="147">
        <v>0</v>
      </c>
      <c r="K796" s="147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8">
        <f t="shared" si="134"/>
        <v>1.1541072640868975E-2</v>
      </c>
      <c r="Q796" s="148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5" t="s">
        <v>2905</v>
      </c>
      <c r="C797" s="144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8">
        <f t="shared" si="134"/>
        <v>0</v>
      </c>
      <c r="Q797" s="148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5" t="s">
        <v>2904</v>
      </c>
      <c r="C798" s="144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6">
        <v>0</v>
      </c>
      <c r="J798" s="146">
        <v>0</v>
      </c>
      <c r="K798" s="146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8">
        <f t="shared" si="134"/>
        <v>-3.6912751677852351E-2</v>
      </c>
      <c r="Q798" s="148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5" t="s">
        <v>2903</v>
      </c>
      <c r="C799" s="144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6">
        <v>0</v>
      </c>
      <c r="J799" s="146">
        <v>0</v>
      </c>
      <c r="K799" s="146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8">
        <f t="shared" si="134"/>
        <v>-1.7421602787456445E-2</v>
      </c>
      <c r="Q799" s="148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5" t="s">
        <v>2902</v>
      </c>
      <c r="C800" s="144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6">
        <v>0</v>
      </c>
      <c r="J800" s="146">
        <v>0</v>
      </c>
      <c r="K800" s="146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8">
        <f t="shared" si="134"/>
        <v>3.5460992907801418E-3</v>
      </c>
      <c r="Q800" s="148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5" t="s">
        <v>2901</v>
      </c>
      <c r="C801" s="144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7">
        <v>0</v>
      </c>
      <c r="J801" s="147">
        <v>0</v>
      </c>
      <c r="K801" s="147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8">
        <f t="shared" si="134"/>
        <v>2.8268551236749116E-2</v>
      </c>
      <c r="Q801" s="148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5" t="s">
        <v>2900</v>
      </c>
      <c r="C802" s="144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8">
        <f t="shared" si="134"/>
        <v>-1.2371134020618556E-2</v>
      </c>
      <c r="Q802" s="148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5" t="s">
        <v>2899</v>
      </c>
      <c r="C803" s="144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6">
        <v>0</v>
      </c>
      <c r="J803" s="146">
        <v>0</v>
      </c>
      <c r="K803" s="146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8">
        <f t="shared" si="134"/>
        <v>-1.8093249826026444E-2</v>
      </c>
      <c r="Q803" s="148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5" t="s">
        <v>2898</v>
      </c>
      <c r="C804" s="144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6">
        <v>0</v>
      </c>
      <c r="J804" s="146">
        <v>0</v>
      </c>
      <c r="K804" s="146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8">
        <f t="shared" si="134"/>
        <v>1.0630758327427357E-2</v>
      </c>
      <c r="Q804" s="148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5" t="s">
        <v>2897</v>
      </c>
      <c r="C805" s="144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6">
        <v>0</v>
      </c>
      <c r="J805" s="146">
        <v>0</v>
      </c>
      <c r="K805" s="146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8">
        <f t="shared" si="134"/>
        <v>2.1037868162692847E-3</v>
      </c>
      <c r="Q805" s="148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5" t="s">
        <v>2896</v>
      </c>
      <c r="C806" s="144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7">
        <v>0</v>
      </c>
      <c r="J806" s="147">
        <v>0</v>
      </c>
      <c r="K806" s="147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8">
        <f t="shared" si="134"/>
        <v>-1.119664100769769E-2</v>
      </c>
      <c r="Q806" s="148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5" t="s">
        <v>2895</v>
      </c>
      <c r="C807" s="144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8">
        <f t="shared" si="134"/>
        <v>-1.0615711252653927E-2</v>
      </c>
      <c r="Q807" s="148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5" t="s">
        <v>2894</v>
      </c>
      <c r="C808" s="144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6">
        <v>0</v>
      </c>
      <c r="J808" s="146">
        <v>0</v>
      </c>
      <c r="K808" s="146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8">
        <f t="shared" si="134"/>
        <v>0</v>
      </c>
      <c r="Q808" s="148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5" t="s">
        <v>2893</v>
      </c>
      <c r="C809" s="144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6">
        <v>0</v>
      </c>
      <c r="J809" s="146">
        <v>0</v>
      </c>
      <c r="K809" s="146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8">
        <f t="shared" si="134"/>
        <v>7.1530758226037196E-3</v>
      </c>
      <c r="Q809" s="148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5" t="s">
        <v>2892</v>
      </c>
      <c r="C810" s="144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6">
        <v>0</v>
      </c>
      <c r="J810" s="146">
        <v>0</v>
      </c>
      <c r="K810" s="146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8">
        <f t="shared" si="134"/>
        <v>2.4147727272727272E-2</v>
      </c>
      <c r="Q810" s="148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5" t="s">
        <v>2891</v>
      </c>
      <c r="C811" s="144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7">
        <v>0</v>
      </c>
      <c r="J811" s="147">
        <v>0</v>
      </c>
      <c r="K811" s="147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8">
        <f t="shared" si="134"/>
        <v>3.3287101248266296E-2</v>
      </c>
      <c r="Q811" s="148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5" t="s">
        <v>2890</v>
      </c>
      <c r="C812" s="144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8">
        <f t="shared" si="134"/>
        <v>-1.8791946308724831E-2</v>
      </c>
      <c r="Q812" s="148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5" t="s">
        <v>2889</v>
      </c>
      <c r="C813" s="144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6">
        <v>0</v>
      </c>
      <c r="J813" s="146">
        <v>0</v>
      </c>
      <c r="K813" s="146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8">
        <f t="shared" si="134"/>
        <v>-1.1627906976744186E-2</v>
      </c>
      <c r="Q813" s="148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5" t="s">
        <v>2888</v>
      </c>
      <c r="C814" s="144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6">
        <v>0</v>
      </c>
      <c r="J814" s="146">
        <v>0</v>
      </c>
      <c r="K814" s="146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8">
        <f t="shared" si="134"/>
        <v>-3.4602076124567477E-2</v>
      </c>
      <c r="Q814" s="148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5" t="s">
        <v>2887</v>
      </c>
      <c r="C815" s="144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6">
        <v>0</v>
      </c>
      <c r="J815" s="146">
        <v>0</v>
      </c>
      <c r="K815" s="146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8">
        <f t="shared" si="134"/>
        <v>-1.0752688172043012E-2</v>
      </c>
      <c r="Q815" s="148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5" t="s">
        <v>2886</v>
      </c>
      <c r="C816" s="144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7">
        <v>0</v>
      </c>
      <c r="J816" s="147">
        <v>0</v>
      </c>
      <c r="K816" s="147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8">
        <f t="shared" si="134"/>
        <v>-4.6376811594202899E-2</v>
      </c>
      <c r="Q816" s="148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5" t="s">
        <v>2885</v>
      </c>
      <c r="C817" s="144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8">
        <f t="shared" si="134"/>
        <v>3.4954407294832825E-2</v>
      </c>
      <c r="Q817" s="148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5" t="s">
        <v>2884</v>
      </c>
      <c r="C818" s="144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6">
        <v>0</v>
      </c>
      <c r="J818" s="146">
        <v>0</v>
      </c>
      <c r="K818" s="146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8">
        <f t="shared" si="134"/>
        <v>4.1116005873715125E-2</v>
      </c>
      <c r="Q818" s="148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5" t="s">
        <v>2883</v>
      </c>
      <c r="C819" s="144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6">
        <v>0</v>
      </c>
      <c r="J819" s="146">
        <v>0</v>
      </c>
      <c r="K819" s="146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8">
        <f t="shared" si="134"/>
        <v>-9.1678420310296188E-3</v>
      </c>
      <c r="Q819" s="148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5" t="s">
        <v>2882</v>
      </c>
      <c r="C820" s="144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6">
        <v>0</v>
      </c>
      <c r="J820" s="146">
        <v>0</v>
      </c>
      <c r="K820" s="146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8">
        <f t="shared" si="134"/>
        <v>-2.2775800711743774E-2</v>
      </c>
      <c r="Q820" s="148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5" t="s">
        <v>2881</v>
      </c>
      <c r="C821" s="144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7">
        <v>0</v>
      </c>
      <c r="J821" s="147">
        <v>0</v>
      </c>
      <c r="K821" s="147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8">
        <f t="shared" si="134"/>
        <v>6.5549890750182084E-3</v>
      </c>
      <c r="Q821" s="148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5" t="s">
        <v>2880</v>
      </c>
      <c r="C822" s="144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8">
        <f t="shared" si="134"/>
        <v>2.1707670043415342E-3</v>
      </c>
      <c r="Q822" s="148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5" t="s">
        <v>2879</v>
      </c>
      <c r="C823" s="144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6">
        <v>0</v>
      </c>
      <c r="J823" s="146">
        <v>0</v>
      </c>
      <c r="K823" s="146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8">
        <f t="shared" si="134"/>
        <v>-5.7761732851985556E-3</v>
      </c>
      <c r="Q823" s="148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5" t="s">
        <v>2878</v>
      </c>
      <c r="C824" s="144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6">
        <v>0</v>
      </c>
      <c r="J824" s="146">
        <v>0</v>
      </c>
      <c r="K824" s="146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8">
        <f t="shared" si="134"/>
        <v>-4.3572984749455342E-3</v>
      </c>
      <c r="Q824" s="148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5" t="s">
        <v>2877</v>
      </c>
      <c r="C825" s="144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6">
        <v>0</v>
      </c>
      <c r="J825" s="146">
        <v>0</v>
      </c>
      <c r="K825" s="146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8">
        <f t="shared" si="134"/>
        <v>-1.9693654266958426E-2</v>
      </c>
      <c r="Q825" s="148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5" t="s">
        <v>2876</v>
      </c>
      <c r="C826" s="144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7">
        <v>0</v>
      </c>
      <c r="J826" s="147">
        <v>0</v>
      </c>
      <c r="K826" s="147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8">
        <f t="shared" si="134"/>
        <v>-2.9017857142857144E-2</v>
      </c>
      <c r="Q826" s="148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5" t="s">
        <v>2875</v>
      </c>
      <c r="C827" s="144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8">
        <f t="shared" si="134"/>
        <v>3.1417624521072794E-2</v>
      </c>
      <c r="Q827" s="148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5" t="s">
        <v>2874</v>
      </c>
      <c r="C828" s="144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6">
        <v>0</v>
      </c>
      <c r="J828" s="146">
        <v>0</v>
      </c>
      <c r="K828" s="146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8">
        <f t="shared" si="134"/>
        <v>4.4576523031203564E-3</v>
      </c>
      <c r="Q828" s="148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5" t="s">
        <v>2873</v>
      </c>
      <c r="C829" s="144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6">
        <v>0</v>
      </c>
      <c r="J829" s="146">
        <v>0</v>
      </c>
      <c r="K829" s="146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8">
        <f t="shared" si="134"/>
        <v>1.3313609467455622E-2</v>
      </c>
      <c r="Q829" s="148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5" t="s">
        <v>2872</v>
      </c>
      <c r="C830" s="144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6">
        <v>0</v>
      </c>
      <c r="J830" s="146">
        <v>0</v>
      </c>
      <c r="K830" s="146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8">
        <f t="shared" si="134"/>
        <v>7.2992700729927005E-3</v>
      </c>
      <c r="Q830" s="148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5" t="s">
        <v>2871</v>
      </c>
      <c r="C831" s="144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7">
        <v>0</v>
      </c>
      <c r="J831" s="147">
        <v>0</v>
      </c>
      <c r="K831" s="147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8">
        <f t="shared" si="134"/>
        <v>-1.0869565217391304E-2</v>
      </c>
      <c r="Q831" s="148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5" t="s">
        <v>2870</v>
      </c>
      <c r="C832" s="144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8">
        <f t="shared" si="134"/>
        <v>-7.326007326007326E-3</v>
      </c>
      <c r="Q832" s="148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5" t="s">
        <v>2869</v>
      </c>
      <c r="C833" s="144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6">
        <v>0</v>
      </c>
      <c r="J833" s="146">
        <v>0</v>
      </c>
      <c r="K833" s="146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8">
        <f t="shared" si="134"/>
        <v>-1.4760147601476014E-3</v>
      </c>
      <c r="Q833" s="148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5" t="s">
        <v>2868</v>
      </c>
      <c r="C834" s="144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6">
        <v>0</v>
      </c>
      <c r="J834" s="146">
        <v>0</v>
      </c>
      <c r="K834" s="146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8">
        <f t="shared" si="134"/>
        <v>-5.1736881005173688E-3</v>
      </c>
      <c r="Q834" s="148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5" t="s">
        <v>2867</v>
      </c>
      <c r="C835" s="144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6">
        <v>0</v>
      </c>
      <c r="J835" s="146">
        <v>0</v>
      </c>
      <c r="K835" s="146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8">
        <f t="shared" ref="P835:P898" si="145">O835/G834</f>
        <v>2.1545319465081723E-2</v>
      </c>
      <c r="Q835" s="148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5" t="s">
        <v>2866</v>
      </c>
      <c r="C836" s="144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7">
        <v>0</v>
      </c>
      <c r="J836" s="147">
        <v>0</v>
      </c>
      <c r="K836" s="147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8">
        <f t="shared" si="145"/>
        <v>4.8000000000000001E-2</v>
      </c>
      <c r="Q836" s="148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5" t="s">
        <v>2865</v>
      </c>
      <c r="C837" s="144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8">
        <f t="shared" si="145"/>
        <v>-2.3594725884802221E-2</v>
      </c>
      <c r="Q837" s="148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5" t="s">
        <v>2864</v>
      </c>
      <c r="C838" s="144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6">
        <v>0</v>
      </c>
      <c r="J838" s="146">
        <v>0</v>
      </c>
      <c r="K838" s="146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8">
        <f t="shared" si="145"/>
        <v>7.1073205401563609E-3</v>
      </c>
      <c r="Q838" s="148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5" t="s">
        <v>2863</v>
      </c>
      <c r="C839" s="144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6">
        <v>0</v>
      </c>
      <c r="J839" s="146">
        <v>0</v>
      </c>
      <c r="K839" s="146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8">
        <f t="shared" si="145"/>
        <v>-1.1997177134791814E-2</v>
      </c>
      <c r="Q839" s="148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5" t="s">
        <v>2862</v>
      </c>
      <c r="C840" s="144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6">
        <v>0</v>
      </c>
      <c r="J840" s="146">
        <v>0</v>
      </c>
      <c r="K840" s="146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8">
        <f t="shared" si="145"/>
        <v>-7.1428571428571426E-3</v>
      </c>
      <c r="Q840" s="148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5" t="s">
        <v>2861</v>
      </c>
      <c r="C841" s="144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7">
        <v>0</v>
      </c>
      <c r="J841" s="147">
        <v>0</v>
      </c>
      <c r="K841" s="147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8">
        <f t="shared" si="145"/>
        <v>-2.5179856115107913E-2</v>
      </c>
      <c r="Q841" s="148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5" t="s">
        <v>2860</v>
      </c>
      <c r="C842" s="144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8">
        <f t="shared" si="145"/>
        <v>-3.3210332103321034E-2</v>
      </c>
      <c r="Q842" s="148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5" t="s">
        <v>2859</v>
      </c>
      <c r="C843" s="144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6">
        <v>0</v>
      </c>
      <c r="J843" s="146">
        <v>0</v>
      </c>
      <c r="K843" s="146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8">
        <f t="shared" si="145"/>
        <v>4.5801526717557254E-3</v>
      </c>
      <c r="Q843" s="148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5" t="s">
        <v>2858</v>
      </c>
      <c r="C844" s="144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6">
        <v>0</v>
      </c>
      <c r="J844" s="146">
        <v>0</v>
      </c>
      <c r="K844" s="146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8">
        <f t="shared" si="145"/>
        <v>-1.5197568389057751E-3</v>
      </c>
      <c r="Q844" s="148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5" t="s">
        <v>2857</v>
      </c>
      <c r="C845" s="144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6">
        <v>0</v>
      </c>
      <c r="J845" s="146">
        <v>0</v>
      </c>
      <c r="K845" s="146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8">
        <f t="shared" si="145"/>
        <v>-2.2831050228310501E-3</v>
      </c>
      <c r="Q845" s="148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5" t="s">
        <v>2856</v>
      </c>
      <c r="C846" s="144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7">
        <v>0</v>
      </c>
      <c r="J846" s="147">
        <v>0</v>
      </c>
      <c r="K846" s="147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8">
        <f t="shared" si="145"/>
        <v>-1.2204424103737605E-2</v>
      </c>
      <c r="Q846" s="148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5" t="s">
        <v>2855</v>
      </c>
      <c r="C847" s="144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8">
        <f t="shared" si="145"/>
        <v>1.3899613899613899E-2</v>
      </c>
      <c r="Q847" s="148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5" t="s">
        <v>2854</v>
      </c>
      <c r="C848" s="144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6">
        <v>0</v>
      </c>
      <c r="J848" s="146">
        <v>0</v>
      </c>
      <c r="K848" s="146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8">
        <f t="shared" si="145"/>
        <v>1.9801980198019802E-2</v>
      </c>
      <c r="Q848" s="148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5" t="s">
        <v>2853</v>
      </c>
      <c r="C849" s="144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6">
        <v>0</v>
      </c>
      <c r="J849" s="146">
        <v>0</v>
      </c>
      <c r="K849" s="146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8">
        <f t="shared" si="145"/>
        <v>-4.4809559372666168E-3</v>
      </c>
      <c r="Q849" s="148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5" t="s">
        <v>2852</v>
      </c>
      <c r="C850" s="144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6">
        <v>0</v>
      </c>
      <c r="J850" s="146">
        <v>0</v>
      </c>
      <c r="K850" s="146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8">
        <f t="shared" si="145"/>
        <v>2.8507126781695424E-2</v>
      </c>
      <c r="Q850" s="148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5" t="s">
        <v>2851</v>
      </c>
      <c r="C851" s="144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7">
        <v>0</v>
      </c>
      <c r="J851" s="147">
        <v>0</v>
      </c>
      <c r="K851" s="147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8">
        <f t="shared" si="145"/>
        <v>2.9175784099197666E-3</v>
      </c>
      <c r="Q851" s="148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5" t="s">
        <v>2850</v>
      </c>
      <c r="C852" s="144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8">
        <f t="shared" si="145"/>
        <v>-1.4545454545454545E-2</v>
      </c>
      <c r="Q852" s="148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5" t="s">
        <v>2849</v>
      </c>
      <c r="C853" s="144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6">
        <v>0</v>
      </c>
      <c r="J853" s="146">
        <v>0</v>
      </c>
      <c r="K853" s="146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8">
        <f t="shared" si="145"/>
        <v>5.1660516605166054E-3</v>
      </c>
      <c r="Q853" s="148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5" t="s">
        <v>2848</v>
      </c>
      <c r="C854" s="144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6">
        <v>0</v>
      </c>
      <c r="J854" s="146">
        <v>0</v>
      </c>
      <c r="K854" s="146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8">
        <f t="shared" si="145"/>
        <v>4.4052863436123352E-3</v>
      </c>
      <c r="Q854" s="148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5" t="s">
        <v>2847</v>
      </c>
      <c r="C855" s="144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6">
        <v>0</v>
      </c>
      <c r="J855" s="146">
        <v>0</v>
      </c>
      <c r="K855" s="146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8">
        <f t="shared" si="145"/>
        <v>-7.3099415204678359E-3</v>
      </c>
      <c r="Q855" s="148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5" t="s">
        <v>2846</v>
      </c>
      <c r="C856" s="144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7">
        <v>0</v>
      </c>
      <c r="J856" s="147">
        <v>0</v>
      </c>
      <c r="K856" s="147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8">
        <f t="shared" si="145"/>
        <v>-9.5729013254786458E-3</v>
      </c>
      <c r="Q856" s="148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5" t="s">
        <v>2845</v>
      </c>
      <c r="C857" s="144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8">
        <f t="shared" si="145"/>
        <v>7.4349442379182155E-4</v>
      </c>
      <c r="Q857" s="148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5" t="s">
        <v>2844</v>
      </c>
      <c r="C858" s="144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6">
        <v>0</v>
      </c>
      <c r="J858" s="146">
        <v>0</v>
      </c>
      <c r="K858" s="146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8">
        <f t="shared" si="145"/>
        <v>-2.6002971768202079E-3</v>
      </c>
      <c r="Q858" s="148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5" t="s">
        <v>2843</v>
      </c>
      <c r="C859" s="144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6">
        <v>0</v>
      </c>
      <c r="J859" s="146">
        <v>0</v>
      </c>
      <c r="K859" s="146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8">
        <f t="shared" si="145"/>
        <v>1.1545623836126629E-2</v>
      </c>
      <c r="Q859" s="148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5" t="s">
        <v>2842</v>
      </c>
      <c r="C860" s="144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6">
        <v>0</v>
      </c>
      <c r="J860" s="146">
        <v>0</v>
      </c>
      <c r="K860" s="146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8">
        <f t="shared" si="145"/>
        <v>-1.0309278350515464E-2</v>
      </c>
      <c r="Q860" s="148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5" t="s">
        <v>2841</v>
      </c>
      <c r="C861" s="144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7">
        <v>0</v>
      </c>
      <c r="J861" s="147">
        <v>0</v>
      </c>
      <c r="K861" s="147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8">
        <f t="shared" si="145"/>
        <v>-1.1160714285714286E-2</v>
      </c>
      <c r="Q861" s="148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5" t="s">
        <v>2840</v>
      </c>
      <c r="C862" s="144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8">
        <f t="shared" si="145"/>
        <v>-1.0534236267870579E-2</v>
      </c>
      <c r="Q862" s="148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5" t="s">
        <v>2839</v>
      </c>
      <c r="C863" s="144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6">
        <v>0</v>
      </c>
      <c r="J863" s="146">
        <v>0</v>
      </c>
      <c r="K863" s="146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8">
        <f t="shared" si="145"/>
        <v>-7.6045627376425851E-4</v>
      </c>
      <c r="Q863" s="148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5" t="s">
        <v>2838</v>
      </c>
      <c r="C864" s="144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6">
        <v>0</v>
      </c>
      <c r="J864" s="146">
        <v>0</v>
      </c>
      <c r="K864" s="146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8">
        <f t="shared" si="145"/>
        <v>-2.4353120243531201E-2</v>
      </c>
      <c r="Q864" s="148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5" t="s">
        <v>2837</v>
      </c>
      <c r="C865" s="144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6">
        <v>0</v>
      </c>
      <c r="J865" s="146">
        <v>0</v>
      </c>
      <c r="K865" s="146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8">
        <f t="shared" si="145"/>
        <v>1.4040561622464899E-2</v>
      </c>
      <c r="Q865" s="148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5" t="s">
        <v>2836</v>
      </c>
      <c r="C866" s="144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7">
        <v>0</v>
      </c>
      <c r="J866" s="147">
        <v>0</v>
      </c>
      <c r="K866" s="147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8">
        <f t="shared" si="145"/>
        <v>-1.9230769230769232E-3</v>
      </c>
      <c r="Q866" s="148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5" t="s">
        <v>2835</v>
      </c>
      <c r="C867" s="144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8">
        <f t="shared" si="145"/>
        <v>5.0096339113680152E-3</v>
      </c>
      <c r="Q867" s="148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5" t="s">
        <v>2834</v>
      </c>
      <c r="C868" s="144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6">
        <v>0</v>
      </c>
      <c r="J868" s="146">
        <v>0</v>
      </c>
      <c r="K868" s="146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8">
        <f t="shared" si="145"/>
        <v>-1.6104294478527608E-2</v>
      </c>
      <c r="Q868" s="148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5" t="s">
        <v>2833</v>
      </c>
      <c r="C869" s="144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6">
        <v>0</v>
      </c>
      <c r="J869" s="146">
        <v>0</v>
      </c>
      <c r="K869" s="146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8">
        <f t="shared" si="145"/>
        <v>-3.897116134060795E-3</v>
      </c>
      <c r="Q869" s="148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5" t="s">
        <v>2832</v>
      </c>
      <c r="C870" s="144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6">
        <v>0</v>
      </c>
      <c r="J870" s="146">
        <v>0</v>
      </c>
      <c r="K870" s="146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8">
        <f t="shared" si="145"/>
        <v>-2.4256651017214397E-2</v>
      </c>
      <c r="Q870" s="148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5" t="s">
        <v>2831</v>
      </c>
      <c r="C871" s="144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7">
        <v>0</v>
      </c>
      <c r="J871" s="147">
        <v>0</v>
      </c>
      <c r="K871" s="147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8">
        <f t="shared" si="145"/>
        <v>-4.0096230954290296E-2</v>
      </c>
      <c r="Q871" s="148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5" t="s">
        <v>2830</v>
      </c>
      <c r="C872" s="144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8">
        <f t="shared" si="145"/>
        <v>0.10693400167084377</v>
      </c>
      <c r="Q872" s="148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5" t="s">
        <v>2829</v>
      </c>
      <c r="C873" s="144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6">
        <v>0</v>
      </c>
      <c r="J873" s="146">
        <v>0</v>
      </c>
      <c r="K873" s="146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8">
        <f t="shared" si="145"/>
        <v>-9.4339622641509441E-2</v>
      </c>
      <c r="Q873" s="148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5" t="s">
        <v>2828</v>
      </c>
      <c r="C874" s="144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6">
        <v>0</v>
      </c>
      <c r="J874" s="146">
        <v>0</v>
      </c>
      <c r="K874" s="146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8">
        <f t="shared" si="145"/>
        <v>7.7499999999999999E-2</v>
      </c>
      <c r="Q874" s="148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5" t="s">
        <v>2827</v>
      </c>
      <c r="C875" s="144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6">
        <v>0</v>
      </c>
      <c r="J875" s="146">
        <v>0</v>
      </c>
      <c r="K875" s="146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8">
        <f t="shared" si="145"/>
        <v>-2.8615622583139984E-2</v>
      </c>
      <c r="Q875" s="148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5" t="s">
        <v>2826</v>
      </c>
      <c r="C876" s="144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7">
        <v>0</v>
      </c>
      <c r="J876" s="147">
        <v>0</v>
      </c>
      <c r="K876" s="147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8">
        <f t="shared" si="145"/>
        <v>5.4140127388535034E-2</v>
      </c>
      <c r="Q876" s="148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5" t="s">
        <v>2825</v>
      </c>
      <c r="C877" s="144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8">
        <f t="shared" si="145"/>
        <v>3.0211480362537764E-3</v>
      </c>
      <c r="Q877" s="148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5" t="s">
        <v>2824</v>
      </c>
      <c r="C878" s="144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6">
        <v>0</v>
      </c>
      <c r="J878" s="146">
        <v>0</v>
      </c>
      <c r="K878" s="146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8">
        <f t="shared" si="145"/>
        <v>-4.8945783132530122E-3</v>
      </c>
      <c r="Q878" s="148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5" t="s">
        <v>2823</v>
      </c>
      <c r="C879" s="144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6">
        <v>0</v>
      </c>
      <c r="J879" s="146">
        <v>0</v>
      </c>
      <c r="K879" s="146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8">
        <f t="shared" si="145"/>
        <v>1.3999243284146803E-2</v>
      </c>
      <c r="Q879" s="148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5" t="s">
        <v>2822</v>
      </c>
      <c r="C880" s="144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6">
        <v>0</v>
      </c>
      <c r="J880" s="146">
        <v>0</v>
      </c>
      <c r="K880" s="146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8">
        <f t="shared" si="145"/>
        <v>-1.6417910447761194E-2</v>
      </c>
      <c r="Q880" s="148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5" t="s">
        <v>2821</v>
      </c>
      <c r="C881" s="144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7">
        <v>0</v>
      </c>
      <c r="J881" s="147">
        <v>0</v>
      </c>
      <c r="K881" s="147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8">
        <f t="shared" si="145"/>
        <v>7.5872534142640367E-4</v>
      </c>
      <c r="Q881" s="148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5" t="s">
        <v>2820</v>
      </c>
      <c r="C882" s="144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8">
        <f t="shared" si="145"/>
        <v>1.5163002274450341E-3</v>
      </c>
      <c r="Q882" s="148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5" t="s">
        <v>2819</v>
      </c>
      <c r="C883" s="144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6">
        <v>0</v>
      </c>
      <c r="J883" s="146">
        <v>0</v>
      </c>
      <c r="K883" s="146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8">
        <f t="shared" si="145"/>
        <v>-6.8130204390613172E-3</v>
      </c>
      <c r="Q883" s="148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5" t="s">
        <v>2818</v>
      </c>
      <c r="C884" s="144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6">
        <v>0</v>
      </c>
      <c r="J884" s="146">
        <v>0</v>
      </c>
      <c r="K884" s="146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8">
        <f t="shared" si="145"/>
        <v>-1.2957317073170731E-2</v>
      </c>
      <c r="Q884" s="148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5" t="s">
        <v>2817</v>
      </c>
      <c r="C885" s="144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6">
        <v>0</v>
      </c>
      <c r="J885" s="146">
        <v>0</v>
      </c>
      <c r="K885" s="146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8">
        <f t="shared" si="145"/>
        <v>7.7220077220077222E-3</v>
      </c>
      <c r="Q885" s="148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5" t="s">
        <v>2816</v>
      </c>
      <c r="C886" s="144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7">
        <v>0</v>
      </c>
      <c r="J886" s="147">
        <v>0</v>
      </c>
      <c r="K886" s="147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8">
        <f t="shared" si="145"/>
        <v>0</v>
      </c>
      <c r="Q886" s="148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5" t="s">
        <v>2815</v>
      </c>
      <c r="C887" s="144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8">
        <f t="shared" si="145"/>
        <v>-1.1494252873563218E-2</v>
      </c>
      <c r="Q887" s="148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5" t="s">
        <v>2814</v>
      </c>
      <c r="C888" s="144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6">
        <v>0</v>
      </c>
      <c r="J888" s="146">
        <v>0</v>
      </c>
      <c r="K888" s="146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8">
        <f t="shared" si="145"/>
        <v>-7.7519379844961239E-3</v>
      </c>
      <c r="Q888" s="148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5" t="s">
        <v>2813</v>
      </c>
      <c r="C889" s="144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6">
        <v>0</v>
      </c>
      <c r="J889" s="146">
        <v>0</v>
      </c>
      <c r="K889" s="146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8">
        <f t="shared" si="145"/>
        <v>-1.328125E-2</v>
      </c>
      <c r="Q889" s="148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5" t="s">
        <v>2812</v>
      </c>
      <c r="C890" s="144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6">
        <v>0</v>
      </c>
      <c r="J890" s="146">
        <v>0</v>
      </c>
      <c r="K890" s="146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8">
        <f t="shared" si="145"/>
        <v>2.8503562945368172E-2</v>
      </c>
      <c r="Q890" s="148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5" t="s">
        <v>2811</v>
      </c>
      <c r="C891" s="144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7">
        <v>0</v>
      </c>
      <c r="J891" s="147">
        <v>0</v>
      </c>
      <c r="K891" s="147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8">
        <f t="shared" si="145"/>
        <v>6.9284064665127024E-3</v>
      </c>
      <c r="Q891" s="148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5" t="s">
        <v>2810</v>
      </c>
      <c r="C892" s="144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8">
        <f t="shared" si="145"/>
        <v>-7.3394495412844041E-2</v>
      </c>
      <c r="Q892" s="148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5" t="s">
        <v>2809</v>
      </c>
      <c r="C893" s="144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6">
        <v>0</v>
      </c>
      <c r="J893" s="146">
        <v>0</v>
      </c>
      <c r="K893" s="146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8">
        <f t="shared" si="145"/>
        <v>3.9603960396039604E-2</v>
      </c>
      <c r="Q893" s="148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5" t="s">
        <v>2808</v>
      </c>
      <c r="C894" s="144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6">
        <v>0</v>
      </c>
      <c r="J894" s="146">
        <v>0</v>
      </c>
      <c r="K894" s="146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8">
        <f t="shared" si="145"/>
        <v>-3.968253968253968E-3</v>
      </c>
      <c r="Q894" s="148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5" t="s">
        <v>2807</v>
      </c>
      <c r="C895" s="144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6">
        <v>0</v>
      </c>
      <c r="J895" s="146">
        <v>0</v>
      </c>
      <c r="K895" s="146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8">
        <f t="shared" si="145"/>
        <v>-1.5936254980079681E-2</v>
      </c>
      <c r="Q895" s="148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5" t="s">
        <v>2806</v>
      </c>
      <c r="C896" s="144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7">
        <v>0</v>
      </c>
      <c r="J896" s="147">
        <v>0</v>
      </c>
      <c r="K896" s="147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8">
        <f t="shared" si="145"/>
        <v>-2.4291497975708502E-2</v>
      </c>
      <c r="Q896" s="148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5" t="s">
        <v>2805</v>
      </c>
      <c r="C897" s="144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8">
        <f t="shared" si="145"/>
        <v>-2.8215767634854772E-2</v>
      </c>
      <c r="Q897" s="148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5" t="s">
        <v>2804</v>
      </c>
      <c r="C898" s="144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6">
        <v>0</v>
      </c>
      <c r="J898" s="146">
        <v>0</v>
      </c>
      <c r="K898" s="146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8">
        <f t="shared" si="145"/>
        <v>-4.3552519214346712E-2</v>
      </c>
      <c r="Q898" s="148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5" t="s">
        <v>2803</v>
      </c>
      <c r="C899" s="144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6">
        <v>0</v>
      </c>
      <c r="J899" s="146">
        <v>0</v>
      </c>
      <c r="K899" s="146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8">
        <f t="shared" ref="P899:P962" si="156">O899/G898</f>
        <v>-2.0535714285714286E-2</v>
      </c>
      <c r="Q899" s="148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5" t="s">
        <v>2802</v>
      </c>
      <c r="C900" s="144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6">
        <v>0</v>
      </c>
      <c r="J900" s="146">
        <v>0</v>
      </c>
      <c r="K900" s="146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8">
        <f t="shared" si="156"/>
        <v>9.1157702825888785E-4</v>
      </c>
      <c r="Q900" s="148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5" t="s">
        <v>2801</v>
      </c>
      <c r="C901" s="144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7">
        <v>0</v>
      </c>
      <c r="J901" s="147">
        <v>0</v>
      </c>
      <c r="K901" s="147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8">
        <f t="shared" si="156"/>
        <v>-7.2859744990892532E-3</v>
      </c>
      <c r="Q901" s="148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5" t="s">
        <v>2800</v>
      </c>
      <c r="C902" s="144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8">
        <f t="shared" si="156"/>
        <v>-6.4220183486238536E-3</v>
      </c>
      <c r="Q902" s="148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5" t="s">
        <v>2799</v>
      </c>
      <c r="C903" s="144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6">
        <v>0</v>
      </c>
      <c r="J903" s="146">
        <v>0</v>
      </c>
      <c r="K903" s="146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8">
        <f t="shared" si="156"/>
        <v>1.1080332409972299E-2</v>
      </c>
      <c r="Q903" s="148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5" t="s">
        <v>2798</v>
      </c>
      <c r="C904" s="144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6">
        <v>0</v>
      </c>
      <c r="J904" s="146">
        <v>0</v>
      </c>
      <c r="K904" s="146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8">
        <f t="shared" si="156"/>
        <v>-4.5662100456621002E-3</v>
      </c>
      <c r="Q904" s="148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5" t="s">
        <v>2797</v>
      </c>
      <c r="C905" s="144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6">
        <v>0</v>
      </c>
      <c r="J905" s="146">
        <v>0</v>
      </c>
      <c r="K905" s="146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8">
        <f t="shared" si="156"/>
        <v>1.9266055045871561E-2</v>
      </c>
      <c r="Q905" s="148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5" t="s">
        <v>2796</v>
      </c>
      <c r="C906" s="144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7">
        <v>0</v>
      </c>
      <c r="J906" s="147">
        <v>0</v>
      </c>
      <c r="K906" s="147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8">
        <f t="shared" si="156"/>
        <v>2.7002700270027002E-2</v>
      </c>
      <c r="Q906" s="148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5" t="s">
        <v>2795</v>
      </c>
      <c r="C907" s="144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8">
        <f t="shared" si="156"/>
        <v>3.5056967572304996E-3</v>
      </c>
      <c r="Q907" s="148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5" t="s">
        <v>2794</v>
      </c>
      <c r="C908" s="144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6">
        <v>0</v>
      </c>
      <c r="J908" s="146">
        <v>0</v>
      </c>
      <c r="K908" s="146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8">
        <f t="shared" si="156"/>
        <v>-4.3668122270742356E-3</v>
      </c>
      <c r="Q908" s="148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5" t="s">
        <v>2793</v>
      </c>
      <c r="C909" s="144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6">
        <v>0</v>
      </c>
      <c r="J909" s="146">
        <v>0</v>
      </c>
      <c r="K909" s="146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8">
        <f t="shared" si="156"/>
        <v>-3.5087719298245615E-3</v>
      </c>
      <c r="Q909" s="148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5" t="s">
        <v>2792</v>
      </c>
      <c r="C910" s="144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6">
        <v>0</v>
      </c>
      <c r="J910" s="146">
        <v>0</v>
      </c>
      <c r="K910" s="146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8">
        <f t="shared" si="156"/>
        <v>-3.7852112676056336E-2</v>
      </c>
      <c r="Q910" s="148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5" t="s">
        <v>2791</v>
      </c>
      <c r="C911" s="144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7">
        <v>0</v>
      </c>
      <c r="J911" s="147">
        <v>0</v>
      </c>
      <c r="K911" s="147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8">
        <f t="shared" si="156"/>
        <v>9.1491308325709064E-3</v>
      </c>
      <c r="Q911" s="148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5" t="s">
        <v>2790</v>
      </c>
      <c r="C912" s="144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8">
        <f t="shared" si="156"/>
        <v>-5.4397098821396192E-3</v>
      </c>
      <c r="Q912" s="148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5" t="s">
        <v>2789</v>
      </c>
      <c r="C913" s="144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6">
        <v>0</v>
      </c>
      <c r="J913" s="146">
        <v>0</v>
      </c>
      <c r="K913" s="146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8">
        <f t="shared" si="156"/>
        <v>-9.5715587967183224E-3</v>
      </c>
      <c r="Q913" s="148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5" t="s">
        <v>2788</v>
      </c>
      <c r="C914" s="144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6">
        <v>0</v>
      </c>
      <c r="J914" s="146">
        <v>0</v>
      </c>
      <c r="K914" s="146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8">
        <f t="shared" si="156"/>
        <v>4.6019328117809482E-4</v>
      </c>
      <c r="Q914" s="148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5" t="s">
        <v>2787</v>
      </c>
      <c r="C915" s="144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6">
        <v>0</v>
      </c>
      <c r="J915" s="146">
        <v>0</v>
      </c>
      <c r="K915" s="146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8">
        <f t="shared" si="156"/>
        <v>1.655933762649494E-2</v>
      </c>
      <c r="Q915" s="148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5" t="s">
        <v>2786</v>
      </c>
      <c r="C916" s="144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7">
        <v>0</v>
      </c>
      <c r="J916" s="147">
        <v>0</v>
      </c>
      <c r="K916" s="147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8">
        <f t="shared" si="156"/>
        <v>-1.6289592760180997E-2</v>
      </c>
      <c r="Q916" s="148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5" t="s">
        <v>2785</v>
      </c>
      <c r="C917" s="144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8">
        <f t="shared" si="156"/>
        <v>5.9797608095676176E-3</v>
      </c>
      <c r="Q917" s="148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5" t="s">
        <v>2784</v>
      </c>
      <c r="C918" s="144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6">
        <v>0</v>
      </c>
      <c r="J918" s="146">
        <v>0</v>
      </c>
      <c r="K918" s="146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8">
        <f t="shared" si="156"/>
        <v>-7.7732053040695014E-3</v>
      </c>
      <c r="Q918" s="148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5" t="s">
        <v>2783</v>
      </c>
      <c r="C919" s="144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6">
        <v>0</v>
      </c>
      <c r="J919" s="146">
        <v>0</v>
      </c>
      <c r="K919" s="146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8">
        <f t="shared" si="156"/>
        <v>9.2165898617511521E-4</v>
      </c>
      <c r="Q919" s="148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5" t="s">
        <v>2782</v>
      </c>
      <c r="C920" s="144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6">
        <v>0</v>
      </c>
      <c r="J920" s="146">
        <v>0</v>
      </c>
      <c r="K920" s="146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8">
        <f t="shared" si="156"/>
        <v>-1.3351749539594844E-2</v>
      </c>
      <c r="Q920" s="148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5" t="s">
        <v>2781</v>
      </c>
      <c r="C921" s="144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7">
        <v>0</v>
      </c>
      <c r="J921" s="147">
        <v>0</v>
      </c>
      <c r="K921" s="147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8">
        <f t="shared" si="156"/>
        <v>-1.726551563229118E-2</v>
      </c>
      <c r="Q921" s="148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5" t="s">
        <v>2780</v>
      </c>
      <c r="C922" s="144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8">
        <f t="shared" si="156"/>
        <v>-3.8936372269705602E-2</v>
      </c>
      <c r="Q922" s="148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5" t="s">
        <v>2779</v>
      </c>
      <c r="C923" s="144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6">
        <v>0</v>
      </c>
      <c r="J923" s="146">
        <v>0</v>
      </c>
      <c r="K923" s="146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8">
        <f t="shared" si="156"/>
        <v>1.0869565217391304E-2</v>
      </c>
      <c r="Q923" s="148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5" t="s">
        <v>2778</v>
      </c>
      <c r="C924" s="144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6">
        <v>0</v>
      </c>
      <c r="J924" s="146">
        <v>0</v>
      </c>
      <c r="K924" s="146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8">
        <f t="shared" si="156"/>
        <v>3.9100684261974585E-3</v>
      </c>
      <c r="Q924" s="148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5" t="s">
        <v>2777</v>
      </c>
      <c r="C925" s="144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6">
        <v>0</v>
      </c>
      <c r="J925" s="146">
        <v>0</v>
      </c>
      <c r="K925" s="146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8">
        <f t="shared" si="156"/>
        <v>1.2658227848101266E-2</v>
      </c>
      <c r="Q925" s="148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5" t="s">
        <v>2776</v>
      </c>
      <c r="C926" s="144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7">
        <v>0</v>
      </c>
      <c r="J926" s="147">
        <v>0</v>
      </c>
      <c r="K926" s="147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8">
        <f t="shared" si="156"/>
        <v>-2.8846153846153848E-3</v>
      </c>
      <c r="Q926" s="148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5" t="s">
        <v>2775</v>
      </c>
      <c r="C927" s="144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8">
        <f t="shared" si="156"/>
        <v>-7.7145612343297977E-3</v>
      </c>
      <c r="Q927" s="148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5" t="s">
        <v>2774</v>
      </c>
      <c r="C928" s="144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6">
        <v>0</v>
      </c>
      <c r="J928" s="146">
        <v>0</v>
      </c>
      <c r="K928" s="146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8">
        <f t="shared" si="156"/>
        <v>2.1379980563654033E-2</v>
      </c>
      <c r="Q928" s="148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5" t="s">
        <v>2773</v>
      </c>
      <c r="C929" s="144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6">
        <v>0</v>
      </c>
      <c r="J929" s="146">
        <v>0</v>
      </c>
      <c r="K929" s="146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8">
        <f t="shared" si="156"/>
        <v>6.6603235014272124E-3</v>
      </c>
      <c r="Q929" s="148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5" t="s">
        <v>2772</v>
      </c>
      <c r="C930" s="144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6">
        <v>0</v>
      </c>
      <c r="J930" s="146">
        <v>0</v>
      </c>
      <c r="K930" s="146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8">
        <f t="shared" si="156"/>
        <v>0</v>
      </c>
      <c r="Q930" s="148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5" t="s">
        <v>2771</v>
      </c>
      <c r="C931" s="144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7">
        <v>0</v>
      </c>
      <c r="J931" s="147">
        <v>0</v>
      </c>
      <c r="K931" s="147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8">
        <f t="shared" si="156"/>
        <v>-1.890359168241966E-3</v>
      </c>
      <c r="Q931" s="148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5" t="s">
        <v>2770</v>
      </c>
      <c r="C932" s="144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8">
        <f t="shared" si="156"/>
        <v>4.734848484848485E-3</v>
      </c>
      <c r="Q932" s="148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5" t="s">
        <v>2769</v>
      </c>
      <c r="C933" s="144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6">
        <v>0</v>
      </c>
      <c r="J933" s="146">
        <v>0</v>
      </c>
      <c r="K933" s="146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8">
        <f t="shared" si="156"/>
        <v>2.7332704995287466E-2</v>
      </c>
      <c r="Q933" s="148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5" t="s">
        <v>2768</v>
      </c>
      <c r="C934" s="144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6">
        <v>0</v>
      </c>
      <c r="J934" s="146">
        <v>0</v>
      </c>
      <c r="K934" s="146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8">
        <f t="shared" si="156"/>
        <v>-1.1009174311926606E-2</v>
      </c>
      <c r="Q934" s="148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5" t="s">
        <v>2767</v>
      </c>
      <c r="C935" s="144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6">
        <v>0</v>
      </c>
      <c r="J935" s="146">
        <v>0</v>
      </c>
      <c r="K935" s="146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8">
        <f t="shared" si="156"/>
        <v>-9.2764378478664197E-3</v>
      </c>
      <c r="Q935" s="148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5" t="s">
        <v>2766</v>
      </c>
      <c r="C936" s="144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7">
        <v>0</v>
      </c>
      <c r="J936" s="147">
        <v>0</v>
      </c>
      <c r="K936" s="147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8">
        <f t="shared" si="156"/>
        <v>-1.0299625468164793E-2</v>
      </c>
      <c r="Q936" s="148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5" t="s">
        <v>2765</v>
      </c>
      <c r="C937" s="144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8">
        <f t="shared" si="156"/>
        <v>7.5685903500473037E-3</v>
      </c>
      <c r="Q937" s="148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5" t="s">
        <v>2764</v>
      </c>
      <c r="C938" s="144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6">
        <v>0</v>
      </c>
      <c r="J938" s="146">
        <v>0</v>
      </c>
      <c r="K938" s="146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8">
        <f t="shared" si="156"/>
        <v>2.8169014084507044E-3</v>
      </c>
      <c r="Q938" s="148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5" t="s">
        <v>2763</v>
      </c>
      <c r="C939" s="144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6">
        <v>0</v>
      </c>
      <c r="J939" s="146">
        <v>0</v>
      </c>
      <c r="K939" s="146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8">
        <f t="shared" si="156"/>
        <v>6.5543071161048693E-3</v>
      </c>
      <c r="Q939" s="148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5" t="s">
        <v>2762</v>
      </c>
      <c r="C940" s="144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6">
        <v>0</v>
      </c>
      <c r="J940" s="146">
        <v>0</v>
      </c>
      <c r="K940" s="146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8">
        <f t="shared" si="156"/>
        <v>0</v>
      </c>
      <c r="Q940" s="148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5" t="s">
        <v>2761</v>
      </c>
      <c r="C941" s="144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7">
        <v>0</v>
      </c>
      <c r="J941" s="147">
        <v>0</v>
      </c>
      <c r="K941" s="147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8">
        <f t="shared" si="156"/>
        <v>8.3720930232558145E-3</v>
      </c>
      <c r="Q941" s="148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5" t="s">
        <v>2760</v>
      </c>
      <c r="C942" s="144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8">
        <f t="shared" si="156"/>
        <v>-1.9372693726937271E-2</v>
      </c>
      <c r="Q942" s="148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5" t="s">
        <v>2759</v>
      </c>
      <c r="C943" s="144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6">
        <v>0</v>
      </c>
      <c r="J943" s="146">
        <v>0</v>
      </c>
      <c r="K943" s="146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8">
        <f t="shared" si="156"/>
        <v>8.4666039510818431E-3</v>
      </c>
      <c r="Q943" s="148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5" t="s">
        <v>2758</v>
      </c>
      <c r="C944" s="144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6">
        <v>0</v>
      </c>
      <c r="J944" s="146">
        <v>0</v>
      </c>
      <c r="K944" s="146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8">
        <f t="shared" si="156"/>
        <v>-8.3955223880597014E-3</v>
      </c>
      <c r="Q944" s="148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5" t="s">
        <v>2757</v>
      </c>
      <c r="C945" s="144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6">
        <v>0</v>
      </c>
      <c r="J945" s="146">
        <v>0</v>
      </c>
      <c r="K945" s="146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8">
        <f t="shared" si="156"/>
        <v>-9.4073377234242712E-4</v>
      </c>
      <c r="Q945" s="148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5" t="s">
        <v>2756</v>
      </c>
      <c r="C946" s="144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7">
        <v>0</v>
      </c>
      <c r="J946" s="147">
        <v>0</v>
      </c>
      <c r="K946" s="147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8">
        <f t="shared" si="156"/>
        <v>4.7080979284369112E-3</v>
      </c>
      <c r="Q946" s="148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5" t="s">
        <v>2755</v>
      </c>
      <c r="C947" s="144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8">
        <f t="shared" si="156"/>
        <v>-1.874414245548266E-2</v>
      </c>
      <c r="Q947" s="148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5" t="s">
        <v>2754</v>
      </c>
      <c r="C948" s="144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6">
        <v>0</v>
      </c>
      <c r="J948" s="146">
        <v>0</v>
      </c>
      <c r="K948" s="146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8">
        <f t="shared" si="156"/>
        <v>-2.2922636103151862E-2</v>
      </c>
      <c r="Q948" s="148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5" t="s">
        <v>2753</v>
      </c>
      <c r="C949" s="144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6">
        <v>0</v>
      </c>
      <c r="J949" s="146">
        <v>0</v>
      </c>
      <c r="K949" s="146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8">
        <f t="shared" si="156"/>
        <v>-2.9325513196480938E-3</v>
      </c>
      <c r="Q949" s="148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5" t="s">
        <v>2752</v>
      </c>
      <c r="C950" s="144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6">
        <v>0</v>
      </c>
      <c r="J950" s="146">
        <v>0</v>
      </c>
      <c r="K950" s="146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8">
        <f t="shared" si="156"/>
        <v>1.2745098039215686E-2</v>
      </c>
      <c r="Q950" s="148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5" t="s">
        <v>2751</v>
      </c>
      <c r="C951" s="144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7">
        <v>0</v>
      </c>
      <c r="J951" s="147">
        <v>0</v>
      </c>
      <c r="K951" s="147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8">
        <f t="shared" si="156"/>
        <v>4.8402710551790898E-3</v>
      </c>
      <c r="Q951" s="148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5" t="s">
        <v>2750</v>
      </c>
      <c r="C952" s="144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8">
        <f t="shared" si="156"/>
        <v>3.8535645472061657E-3</v>
      </c>
      <c r="Q952" s="148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5" t="s">
        <v>2749</v>
      </c>
      <c r="C953" s="144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6">
        <v>0</v>
      </c>
      <c r="J953" s="146">
        <v>0</v>
      </c>
      <c r="K953" s="146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8">
        <f t="shared" si="156"/>
        <v>-2.8790786948176585E-3</v>
      </c>
      <c r="Q953" s="148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5" t="s">
        <v>2748</v>
      </c>
      <c r="C954" s="144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6">
        <v>0</v>
      </c>
      <c r="J954" s="146">
        <v>0</v>
      </c>
      <c r="K954" s="146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8">
        <f t="shared" si="156"/>
        <v>3.4648700673724733E-2</v>
      </c>
      <c r="Q954" s="148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5" t="s">
        <v>2747</v>
      </c>
      <c r="C955" s="144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6">
        <v>0</v>
      </c>
      <c r="J955" s="146">
        <v>0</v>
      </c>
      <c r="K955" s="146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8">
        <f t="shared" si="156"/>
        <v>1.8604651162790697E-2</v>
      </c>
      <c r="Q955" s="148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5" t="s">
        <v>2746</v>
      </c>
      <c r="C956" s="144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7">
        <v>0</v>
      </c>
      <c r="J956" s="147">
        <v>0</v>
      </c>
      <c r="K956" s="147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8">
        <f t="shared" si="156"/>
        <v>-7.3059360730593605E-3</v>
      </c>
      <c r="Q956" s="148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5" t="s">
        <v>2745</v>
      </c>
      <c r="C957" s="144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8">
        <f t="shared" si="156"/>
        <v>7.3597056117755289E-3</v>
      </c>
      <c r="Q957" s="148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5" t="s">
        <v>2744</v>
      </c>
      <c r="C958" s="144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6">
        <v>0</v>
      </c>
      <c r="J958" s="146">
        <v>0</v>
      </c>
      <c r="K958" s="146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8">
        <f t="shared" si="156"/>
        <v>-6.392694063926941E-3</v>
      </c>
      <c r="Q958" s="148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5" t="s">
        <v>2743</v>
      </c>
      <c r="C959" s="144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6">
        <v>0</v>
      </c>
      <c r="J959" s="146">
        <v>0</v>
      </c>
      <c r="K959" s="146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8">
        <f t="shared" si="156"/>
        <v>1.4246323529411764E-2</v>
      </c>
      <c r="Q959" s="148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5" t="s">
        <v>2742</v>
      </c>
      <c r="C960" s="144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6">
        <v>0</v>
      </c>
      <c r="J960" s="146">
        <v>0</v>
      </c>
      <c r="K960" s="146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8">
        <f t="shared" si="156"/>
        <v>2.2202084277299503E-2</v>
      </c>
      <c r="Q960" s="148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5" t="s">
        <v>2741</v>
      </c>
      <c r="C961" s="144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7">
        <v>0</v>
      </c>
      <c r="J961" s="147">
        <v>0</v>
      </c>
      <c r="K961" s="147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8">
        <f t="shared" si="156"/>
        <v>1.6843971631205674E-2</v>
      </c>
      <c r="Q961" s="148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5" t="s">
        <v>2740</v>
      </c>
      <c r="C962" s="144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8">
        <f t="shared" si="156"/>
        <v>-3.007846556233653E-2</v>
      </c>
      <c r="Q962" s="148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5" t="s">
        <v>2739</v>
      </c>
      <c r="C963" s="144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6">
        <v>0</v>
      </c>
      <c r="J963" s="146">
        <v>0</v>
      </c>
      <c r="K963" s="146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8">
        <f t="shared" ref="P963:P1026" si="167">O963/G962</f>
        <v>6.7415730337078653E-3</v>
      </c>
      <c r="Q963" s="148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5" t="s">
        <v>2738</v>
      </c>
      <c r="C964" s="144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6">
        <v>0</v>
      </c>
      <c r="J964" s="146">
        <v>0</v>
      </c>
      <c r="K964" s="146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8">
        <f t="shared" si="167"/>
        <v>-1.0714285714285714E-2</v>
      </c>
      <c r="Q964" s="148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5" t="s">
        <v>2737</v>
      </c>
      <c r="C965" s="144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6">
        <v>0</v>
      </c>
      <c r="J965" s="146">
        <v>0</v>
      </c>
      <c r="K965" s="146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8">
        <f t="shared" si="167"/>
        <v>-4.0613718411552348E-2</v>
      </c>
      <c r="Q965" s="148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5" t="s">
        <v>2736</v>
      </c>
      <c r="C966" s="144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7">
        <v>0</v>
      </c>
      <c r="J966" s="147">
        <v>0</v>
      </c>
      <c r="K966" s="147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8">
        <f t="shared" si="167"/>
        <v>-1.317027281279398E-2</v>
      </c>
      <c r="Q966" s="148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5" t="s">
        <v>2735</v>
      </c>
      <c r="C967" s="144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8">
        <f t="shared" si="167"/>
        <v>-1.334604385128694E-2</v>
      </c>
      <c r="Q967" s="148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5" t="s">
        <v>2734</v>
      </c>
      <c r="C968" s="144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6">
        <v>0</v>
      </c>
      <c r="J968" s="146">
        <v>0</v>
      </c>
      <c r="K968" s="146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8">
        <f t="shared" si="167"/>
        <v>-2.5120772946859903E-2</v>
      </c>
      <c r="Q968" s="148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5" t="s">
        <v>2733</v>
      </c>
      <c r="C969" s="144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6">
        <v>0</v>
      </c>
      <c r="J969" s="146">
        <v>0</v>
      </c>
      <c r="K969" s="146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8">
        <f t="shared" si="167"/>
        <v>1.9821605550049554E-3</v>
      </c>
      <c r="Q969" s="148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5" t="s">
        <v>2732</v>
      </c>
      <c r="C970" s="144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6">
        <v>0</v>
      </c>
      <c r="J970" s="146">
        <v>0</v>
      </c>
      <c r="K970" s="146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8">
        <f t="shared" si="167"/>
        <v>-4.6488625123639958E-2</v>
      </c>
      <c r="Q970" s="148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5" t="s">
        <v>2731</v>
      </c>
      <c r="C971" s="144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7">
        <v>0</v>
      </c>
      <c r="J971" s="147">
        <v>0</v>
      </c>
      <c r="K971" s="147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8">
        <f t="shared" si="167"/>
        <v>-4.1493775933609959E-3</v>
      </c>
      <c r="Q971" s="148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5" t="s">
        <v>2730</v>
      </c>
      <c r="C972" s="144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8">
        <f t="shared" si="167"/>
        <v>6.2500000000000003E-3</v>
      </c>
      <c r="Q972" s="148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5" t="s">
        <v>2729</v>
      </c>
      <c r="C973" s="144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6">
        <v>0</v>
      </c>
      <c r="J973" s="146">
        <v>0</v>
      </c>
      <c r="K973" s="146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8">
        <f t="shared" si="167"/>
        <v>3.5196687370600416E-2</v>
      </c>
      <c r="Q973" s="148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5" t="s">
        <v>2728</v>
      </c>
      <c r="C974" s="144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6">
        <v>0</v>
      </c>
      <c r="J974" s="146">
        <v>0</v>
      </c>
      <c r="K974" s="146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8">
        <f t="shared" si="167"/>
        <v>-9.1999999999999998E-2</v>
      </c>
      <c r="Q974" s="148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5" t="s">
        <v>2727</v>
      </c>
      <c r="C975" s="144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6">
        <v>0</v>
      </c>
      <c r="J975" s="146">
        <v>0</v>
      </c>
      <c r="K975" s="146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8">
        <f t="shared" si="167"/>
        <v>2.5330396475770924E-2</v>
      </c>
      <c r="Q975" s="148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5" t="s">
        <v>2726</v>
      </c>
      <c r="C976" s="144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7">
        <v>0</v>
      </c>
      <c r="J976" s="147">
        <v>0</v>
      </c>
      <c r="K976" s="147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8">
        <f t="shared" si="167"/>
        <v>0</v>
      </c>
      <c r="Q976" s="148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5" t="s">
        <v>2725</v>
      </c>
      <c r="C977" s="144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8">
        <f t="shared" si="167"/>
        <v>-5.3705692803437165E-3</v>
      </c>
      <c r="Q977" s="148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5" t="s">
        <v>2724</v>
      </c>
      <c r="C978" s="144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6">
        <v>0</v>
      </c>
      <c r="J978" s="146">
        <v>0</v>
      </c>
      <c r="K978" s="146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8">
        <f t="shared" si="167"/>
        <v>5.8315334773218146E-2</v>
      </c>
      <c r="Q978" s="148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5" t="s">
        <v>2723</v>
      </c>
      <c r="C979" s="144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6">
        <v>0</v>
      </c>
      <c r="J979" s="146">
        <v>0</v>
      </c>
      <c r="K979" s="146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8">
        <f t="shared" si="167"/>
        <v>-9.1836734693877559E-3</v>
      </c>
      <c r="Q979" s="148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5" t="s">
        <v>2722</v>
      </c>
      <c r="C980" s="144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6">
        <v>0</v>
      </c>
      <c r="J980" s="146">
        <v>0</v>
      </c>
      <c r="K980" s="146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8">
        <f t="shared" si="167"/>
        <v>-3.089598352214212E-3</v>
      </c>
      <c r="Q980" s="148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5" t="s">
        <v>2721</v>
      </c>
      <c r="C981" s="144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7">
        <v>0</v>
      </c>
      <c r="J981" s="147">
        <v>0</v>
      </c>
      <c r="K981" s="147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8">
        <f t="shared" si="167"/>
        <v>2.2727272727272728E-2</v>
      </c>
      <c r="Q981" s="148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5" t="s">
        <v>2720</v>
      </c>
      <c r="C982" s="144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8">
        <f t="shared" si="167"/>
        <v>-2.4242424242424242E-2</v>
      </c>
      <c r="Q982" s="148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5" t="s">
        <v>2719</v>
      </c>
      <c r="C983" s="144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6">
        <v>0</v>
      </c>
      <c r="J983" s="146">
        <v>0</v>
      </c>
      <c r="K983" s="146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8">
        <f t="shared" si="167"/>
        <v>4.140786749482402E-3</v>
      </c>
      <c r="Q983" s="148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5" t="s">
        <v>2718</v>
      </c>
      <c r="C984" s="144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6">
        <v>0</v>
      </c>
      <c r="J984" s="146">
        <v>0</v>
      </c>
      <c r="K984" s="146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8">
        <f t="shared" si="167"/>
        <v>5.1546391752577319E-3</v>
      </c>
      <c r="Q984" s="148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5" t="s">
        <v>2717</v>
      </c>
      <c r="C985" s="144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6">
        <v>0</v>
      </c>
      <c r="J985" s="146">
        <v>0</v>
      </c>
      <c r="K985" s="146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8">
        <f t="shared" si="167"/>
        <v>-1.0256410256410256E-2</v>
      </c>
      <c r="Q985" s="148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5" t="s">
        <v>2716</v>
      </c>
      <c r="C986" s="144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7">
        <v>0</v>
      </c>
      <c r="J986" s="147">
        <v>0</v>
      </c>
      <c r="K986" s="147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8">
        <f t="shared" si="167"/>
        <v>1.2435233160621761E-2</v>
      </c>
      <c r="Q986" s="148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5" t="s">
        <v>2715</v>
      </c>
      <c r="C987" s="144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8">
        <f t="shared" si="167"/>
        <v>-1.0235414534288639E-3</v>
      </c>
      <c r="Q987" s="148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5" t="s">
        <v>2714</v>
      </c>
      <c r="C988" s="144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6">
        <v>0</v>
      </c>
      <c r="J988" s="146">
        <v>0</v>
      </c>
      <c r="K988" s="146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8">
        <f t="shared" si="167"/>
        <v>-2.0491803278688526E-3</v>
      </c>
      <c r="Q988" s="148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5" t="s">
        <v>2713</v>
      </c>
      <c r="C989" s="144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6">
        <v>0</v>
      </c>
      <c r="J989" s="146">
        <v>0</v>
      </c>
      <c r="K989" s="146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8">
        <f t="shared" si="167"/>
        <v>2.0533880903490761E-3</v>
      </c>
      <c r="Q989" s="148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5" t="s">
        <v>2712</v>
      </c>
      <c r="C990" s="144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6">
        <v>0</v>
      </c>
      <c r="J990" s="146">
        <v>0</v>
      </c>
      <c r="K990" s="146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8">
        <f t="shared" si="167"/>
        <v>-1.7418032786885244E-2</v>
      </c>
      <c r="Q990" s="148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5" t="s">
        <v>2711</v>
      </c>
      <c r="C991" s="144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7">
        <v>0</v>
      </c>
      <c r="J991" s="147">
        <v>0</v>
      </c>
      <c r="K991" s="147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8">
        <f t="shared" si="167"/>
        <v>-3.1282586027111575E-3</v>
      </c>
      <c r="Q991" s="148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5" t="s">
        <v>2710</v>
      </c>
      <c r="C992" s="144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8">
        <f t="shared" si="167"/>
        <v>-2.5104602510460251E-2</v>
      </c>
      <c r="Q992" s="148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5" t="s">
        <v>2709</v>
      </c>
      <c r="C993" s="144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6">
        <v>0</v>
      </c>
      <c r="J993" s="146">
        <v>0</v>
      </c>
      <c r="K993" s="146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8">
        <f t="shared" si="167"/>
        <v>8.0472103004291841E-3</v>
      </c>
      <c r="Q993" s="148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5" t="s">
        <v>2708</v>
      </c>
      <c r="C994" s="144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6">
        <v>0</v>
      </c>
      <c r="J994" s="146">
        <v>0</v>
      </c>
      <c r="K994" s="146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8">
        <f t="shared" si="167"/>
        <v>-2.6609898882384245E-3</v>
      </c>
      <c r="Q994" s="148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5" t="s">
        <v>2707</v>
      </c>
      <c r="C995" s="144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6">
        <v>0</v>
      </c>
      <c r="J995" s="146">
        <v>0</v>
      </c>
      <c r="K995" s="146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8">
        <f t="shared" si="167"/>
        <v>1.7075773745997867E-2</v>
      </c>
      <c r="Q995" s="148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5" t="s">
        <v>2706</v>
      </c>
      <c r="C996" s="144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7">
        <v>0</v>
      </c>
      <c r="J996" s="147">
        <v>0</v>
      </c>
      <c r="K996" s="147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8">
        <f t="shared" si="167"/>
        <v>2.6232948583420775E-3</v>
      </c>
      <c r="Q996" s="148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5" t="s">
        <v>2705</v>
      </c>
      <c r="C997" s="144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8">
        <f t="shared" si="167"/>
        <v>5.2328623757195189E-4</v>
      </c>
      <c r="Q997" s="148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5" t="s">
        <v>2704</v>
      </c>
      <c r="C998" s="144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6">
        <v>0</v>
      </c>
      <c r="J998" s="146">
        <v>0</v>
      </c>
      <c r="K998" s="146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8">
        <f t="shared" si="167"/>
        <v>-2.615062761506276E-3</v>
      </c>
      <c r="Q998" s="148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5" t="s">
        <v>2703</v>
      </c>
      <c r="C999" s="144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6">
        <v>0</v>
      </c>
      <c r="J999" s="146">
        <v>0</v>
      </c>
      <c r="K999" s="146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8">
        <f t="shared" si="167"/>
        <v>5.7682223387519665E-3</v>
      </c>
      <c r="Q999" s="148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5" t="s">
        <v>2702</v>
      </c>
      <c r="C1000" s="144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6">
        <v>0</v>
      </c>
      <c r="J1000" s="146">
        <v>0</v>
      </c>
      <c r="K1000" s="146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8">
        <f t="shared" si="167"/>
        <v>-3.1282586027111575E-3</v>
      </c>
      <c r="Q1000" s="148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5" t="s">
        <v>2701</v>
      </c>
      <c r="C1001" s="144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7">
        <v>0</v>
      </c>
      <c r="J1001" s="147">
        <v>0</v>
      </c>
      <c r="K1001" s="147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8">
        <f t="shared" si="167"/>
        <v>5.2301255230125521E-3</v>
      </c>
      <c r="Q1001" s="148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5" t="s">
        <v>2700</v>
      </c>
      <c r="C1002" s="144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8">
        <f t="shared" si="167"/>
        <v>9.3652445369406864E-3</v>
      </c>
      <c r="Q1002" s="148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5" t="s">
        <v>2699</v>
      </c>
      <c r="C1003" s="144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6">
        <v>0</v>
      </c>
      <c r="J1003" s="146">
        <v>0</v>
      </c>
      <c r="K1003" s="146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8">
        <f t="shared" si="167"/>
        <v>-5.1546391752577319E-3</v>
      </c>
      <c r="Q1003" s="148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5" t="s">
        <v>2698</v>
      </c>
      <c r="C1004" s="144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6">
        <v>0</v>
      </c>
      <c r="J1004" s="146">
        <v>0</v>
      </c>
      <c r="K1004" s="146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8">
        <f t="shared" si="167"/>
        <v>6.2176165803108805E-3</v>
      </c>
      <c r="Q1004" s="148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5" t="s">
        <v>2697</v>
      </c>
      <c r="C1005" s="144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6">
        <v>0</v>
      </c>
      <c r="J1005" s="146">
        <v>0</v>
      </c>
      <c r="K1005" s="146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8">
        <f t="shared" si="167"/>
        <v>-5.1493305870236872E-3</v>
      </c>
      <c r="Q1005" s="148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5" t="s">
        <v>2696</v>
      </c>
      <c r="C1006" s="144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7">
        <v>0</v>
      </c>
      <c r="J1006" s="147">
        <v>0</v>
      </c>
      <c r="K1006" s="147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8">
        <f t="shared" si="167"/>
        <v>4.140786749482402E-3</v>
      </c>
      <c r="Q1006" s="148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5" t="s">
        <v>2695</v>
      </c>
      <c r="C1007" s="144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8">
        <f t="shared" si="167"/>
        <v>-1.3402061855670102E-2</v>
      </c>
      <c r="Q1007" s="148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5" t="s">
        <v>2694</v>
      </c>
      <c r="C1008" s="144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6">
        <v>0</v>
      </c>
      <c r="J1008" s="146">
        <v>0</v>
      </c>
      <c r="K1008" s="146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8">
        <f t="shared" si="167"/>
        <v>-9.4043887147335428E-3</v>
      </c>
      <c r="Q1008" s="148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5" t="s">
        <v>2693</v>
      </c>
      <c r="C1009" s="144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6">
        <v>0</v>
      </c>
      <c r="J1009" s="146">
        <v>0</v>
      </c>
      <c r="K1009" s="146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8">
        <f t="shared" si="167"/>
        <v>7.3839662447257384E-3</v>
      </c>
      <c r="Q1009" s="148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5" t="s">
        <v>2692</v>
      </c>
      <c r="C1010" s="144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6">
        <v>0</v>
      </c>
      <c r="J1010" s="146">
        <v>0</v>
      </c>
      <c r="K1010" s="146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8">
        <f t="shared" si="167"/>
        <v>-4.1884816753926706E-3</v>
      </c>
      <c r="Q1010" s="148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5" t="s">
        <v>2691</v>
      </c>
      <c r="C1011" s="144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7">
        <v>0</v>
      </c>
      <c r="J1011" s="147">
        <v>0</v>
      </c>
      <c r="K1011" s="147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8">
        <f t="shared" si="167"/>
        <v>-5.2576235541535229E-3</v>
      </c>
      <c r="Q1011" s="148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5" t="s">
        <v>2690</v>
      </c>
      <c r="C1012" s="144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8">
        <f t="shared" si="167"/>
        <v>3.1712473572938688E-3</v>
      </c>
      <c r="Q1012" s="148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5" t="s">
        <v>2689</v>
      </c>
      <c r="C1013" s="144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6">
        <v>0</v>
      </c>
      <c r="J1013" s="146">
        <v>0</v>
      </c>
      <c r="K1013" s="146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8">
        <f t="shared" si="167"/>
        <v>-5.268703898840885E-3</v>
      </c>
      <c r="Q1013" s="148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5" t="s">
        <v>2688</v>
      </c>
      <c r="C1014" s="144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6">
        <v>0</v>
      </c>
      <c r="J1014" s="146">
        <v>0</v>
      </c>
      <c r="K1014" s="146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8">
        <f t="shared" si="167"/>
        <v>-2.5953389830508475E-2</v>
      </c>
      <c r="Q1014" s="148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5" t="s">
        <v>2687</v>
      </c>
      <c r="C1015" s="144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6">
        <v>0</v>
      </c>
      <c r="J1015" s="146">
        <v>0</v>
      </c>
      <c r="K1015" s="146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8">
        <f t="shared" si="167"/>
        <v>1.2506797172376292E-2</v>
      </c>
      <c r="Q1015" s="148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5" t="s">
        <v>2686</v>
      </c>
      <c r="C1016" s="144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7">
        <v>0</v>
      </c>
      <c r="J1016" s="147">
        <v>0</v>
      </c>
      <c r="K1016" s="147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8">
        <f t="shared" si="167"/>
        <v>-5.3705692803437165E-3</v>
      </c>
      <c r="Q1016" s="148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5" t="s">
        <v>2685</v>
      </c>
      <c r="C1017" s="144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8">
        <f t="shared" si="167"/>
        <v>-2.1598272138228943E-3</v>
      </c>
      <c r="Q1017" s="148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5" t="s">
        <v>2684</v>
      </c>
      <c r="C1018" s="144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6">
        <v>0</v>
      </c>
      <c r="J1018" s="146">
        <v>0</v>
      </c>
      <c r="K1018" s="146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8">
        <f t="shared" si="167"/>
        <v>5.411255411255411E-3</v>
      </c>
      <c r="Q1018" s="148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5" t="s">
        <v>2683</v>
      </c>
      <c r="C1019" s="144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6">
        <v>0</v>
      </c>
      <c r="J1019" s="146">
        <v>0</v>
      </c>
      <c r="K1019" s="146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8">
        <f t="shared" si="167"/>
        <v>-1.076426264800861E-3</v>
      </c>
      <c r="Q1019" s="148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5" t="s">
        <v>2682</v>
      </c>
      <c r="C1020" s="144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6">
        <v>0</v>
      </c>
      <c r="J1020" s="146">
        <v>0</v>
      </c>
      <c r="K1020" s="146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8">
        <f t="shared" si="167"/>
        <v>-4.3103448275862068E-3</v>
      </c>
      <c r="Q1020" s="148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5" t="s">
        <v>2681</v>
      </c>
      <c r="C1021" s="144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7">
        <v>0</v>
      </c>
      <c r="J1021" s="147">
        <v>0</v>
      </c>
      <c r="K1021" s="147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8">
        <f t="shared" si="167"/>
        <v>-8.658008658008658E-3</v>
      </c>
      <c r="Q1021" s="148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5" t="s">
        <v>2680</v>
      </c>
      <c r="C1022" s="144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8">
        <f t="shared" si="167"/>
        <v>1.0917030567685589E-3</v>
      </c>
      <c r="Q1022" s="148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5" t="s">
        <v>2679</v>
      </c>
      <c r="C1023" s="144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6">
        <v>0</v>
      </c>
      <c r="J1023" s="146">
        <v>0</v>
      </c>
      <c r="K1023" s="146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8">
        <f t="shared" si="167"/>
        <v>-6.5430752453653216E-3</v>
      </c>
      <c r="Q1023" s="148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5" t="s">
        <v>2678</v>
      </c>
      <c r="C1024" s="144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6">
        <v>0</v>
      </c>
      <c r="J1024" s="146">
        <v>0</v>
      </c>
      <c r="K1024" s="146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8">
        <f t="shared" si="167"/>
        <v>-1.3172338090010977E-2</v>
      </c>
      <c r="Q1024" s="148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5" t="s">
        <v>2677</v>
      </c>
      <c r="C1025" s="144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6">
        <v>0</v>
      </c>
      <c r="J1025" s="146">
        <v>0</v>
      </c>
      <c r="K1025" s="146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8">
        <f t="shared" si="167"/>
        <v>-1.557285873192436E-2</v>
      </c>
      <c r="Q1025" s="148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5" t="s">
        <v>2676</v>
      </c>
      <c r="C1026" s="144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7">
        <v>0</v>
      </c>
      <c r="J1026" s="147">
        <v>0</v>
      </c>
      <c r="K1026" s="147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8">
        <f t="shared" si="167"/>
        <v>-6.4406779661016947E-2</v>
      </c>
      <c r="Q1026" s="148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5" t="s">
        <v>2675</v>
      </c>
      <c r="C1027" s="144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8">
        <f t="shared" ref="P1027:P1090" si="178">O1027/G1026</f>
        <v>1.8115942028985508E-2</v>
      </c>
      <c r="Q1027" s="148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5" t="s">
        <v>2674</v>
      </c>
      <c r="C1028" s="144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6">
        <v>0</v>
      </c>
      <c r="J1028" s="146">
        <v>0</v>
      </c>
      <c r="K1028" s="146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8">
        <f t="shared" si="178"/>
        <v>1.8979833926453145E-2</v>
      </c>
      <c r="Q1028" s="148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5" t="s">
        <v>2673</v>
      </c>
      <c r="C1029" s="144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6">
        <v>0</v>
      </c>
      <c r="J1029" s="146">
        <v>0</v>
      </c>
      <c r="K1029" s="146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8">
        <f t="shared" si="178"/>
        <v>1.0477299185098952E-2</v>
      </c>
      <c r="Q1029" s="148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5" t="s">
        <v>2672</v>
      </c>
      <c r="C1030" s="144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6">
        <v>0</v>
      </c>
      <c r="J1030" s="146">
        <v>0</v>
      </c>
      <c r="K1030" s="146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8">
        <f t="shared" si="178"/>
        <v>-1.0368663594470046E-2</v>
      </c>
      <c r="Q1030" s="148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5" t="s">
        <v>2671</v>
      </c>
      <c r="C1031" s="144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7">
        <v>0</v>
      </c>
      <c r="J1031" s="147">
        <v>0</v>
      </c>
      <c r="K1031" s="147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8">
        <f t="shared" si="178"/>
        <v>1.3969732246798603E-2</v>
      </c>
      <c r="Q1031" s="148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5" t="s">
        <v>2670</v>
      </c>
      <c r="C1032" s="144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8">
        <f t="shared" si="178"/>
        <v>1.0332950631458095E-2</v>
      </c>
      <c r="Q1032" s="148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5" t="s">
        <v>2669</v>
      </c>
      <c r="C1033" s="144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6">
        <v>0</v>
      </c>
      <c r="J1033" s="146">
        <v>0</v>
      </c>
      <c r="K1033" s="146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8">
        <f t="shared" si="178"/>
        <v>-1.4772727272727272E-2</v>
      </c>
      <c r="Q1033" s="148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5" t="s">
        <v>2668</v>
      </c>
      <c r="C1034" s="144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6">
        <v>0</v>
      </c>
      <c r="J1034" s="146">
        <v>0</v>
      </c>
      <c r="K1034" s="146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8">
        <f t="shared" si="178"/>
        <v>-1.0380622837370242E-2</v>
      </c>
      <c r="Q1034" s="148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5" t="s">
        <v>2667</v>
      </c>
      <c r="C1035" s="144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6">
        <v>0</v>
      </c>
      <c r="J1035" s="146">
        <v>0</v>
      </c>
      <c r="K1035" s="146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8">
        <f t="shared" si="178"/>
        <v>6.993006993006993E-3</v>
      </c>
      <c r="Q1035" s="148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5" t="s">
        <v>2666</v>
      </c>
      <c r="C1036" s="144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7">
        <v>0</v>
      </c>
      <c r="J1036" s="147">
        <v>0</v>
      </c>
      <c r="K1036" s="147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8">
        <f t="shared" si="178"/>
        <v>-1.0416666666666666E-2</v>
      </c>
      <c r="Q1036" s="148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5" t="s">
        <v>2665</v>
      </c>
      <c r="C1037" s="144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8">
        <f t="shared" si="178"/>
        <v>9.9415204678362581E-3</v>
      </c>
      <c r="Q1037" s="148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5" t="s">
        <v>2664</v>
      </c>
      <c r="C1038" s="144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6">
        <v>0</v>
      </c>
      <c r="J1038" s="146">
        <v>0</v>
      </c>
      <c r="K1038" s="146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8">
        <f t="shared" si="178"/>
        <v>1.7371163867979154E-3</v>
      </c>
      <c r="Q1038" s="148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5" t="s">
        <v>2663</v>
      </c>
      <c r="C1039" s="144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6">
        <v>0</v>
      </c>
      <c r="J1039" s="146">
        <v>0</v>
      </c>
      <c r="K1039" s="146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8">
        <f t="shared" si="178"/>
        <v>1.1560693641618498E-3</v>
      </c>
      <c r="Q1039" s="148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5" t="s">
        <v>2662</v>
      </c>
      <c r="C1040" s="144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6">
        <v>0</v>
      </c>
      <c r="J1040" s="146">
        <v>0</v>
      </c>
      <c r="K1040" s="146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8">
        <f t="shared" si="178"/>
        <v>1.6166281755196306E-2</v>
      </c>
      <c r="Q1040" s="148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5" t="s">
        <v>2661</v>
      </c>
      <c r="C1041" s="144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7">
        <v>0</v>
      </c>
      <c r="J1041" s="147">
        <v>0</v>
      </c>
      <c r="K1041" s="147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8">
        <f t="shared" si="178"/>
        <v>0</v>
      </c>
      <c r="Q1041" s="148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5" t="s">
        <v>2660</v>
      </c>
      <c r="C1042" s="144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8">
        <f t="shared" si="178"/>
        <v>-1.8181818181818181E-2</v>
      </c>
      <c r="Q1042" s="148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5" t="s">
        <v>2659</v>
      </c>
      <c r="C1043" s="144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6">
        <v>0</v>
      </c>
      <c r="J1043" s="146">
        <v>0</v>
      </c>
      <c r="K1043" s="146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8">
        <f t="shared" si="178"/>
        <v>1.8518518518518517E-2</v>
      </c>
      <c r="Q1043" s="148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5" t="s">
        <v>2658</v>
      </c>
      <c r="C1044" s="144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6">
        <v>0</v>
      </c>
      <c r="J1044" s="146">
        <v>0</v>
      </c>
      <c r="K1044" s="146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8">
        <f t="shared" si="178"/>
        <v>-4.5454545454545452E-3</v>
      </c>
      <c r="Q1044" s="148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5" t="s">
        <v>2657</v>
      </c>
      <c r="C1045" s="144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6">
        <v>0</v>
      </c>
      <c r="J1045" s="146">
        <v>0</v>
      </c>
      <c r="K1045" s="146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8">
        <f t="shared" si="178"/>
        <v>-2.2831050228310501E-3</v>
      </c>
      <c r="Q1045" s="148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5" t="s">
        <v>2656</v>
      </c>
      <c r="C1046" s="144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7">
        <v>0</v>
      </c>
      <c r="J1046" s="147">
        <v>0</v>
      </c>
      <c r="K1046" s="147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8">
        <f t="shared" si="178"/>
        <v>-4.0045766590389017E-3</v>
      </c>
      <c r="Q1046" s="148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5" t="s">
        <v>2655</v>
      </c>
      <c r="C1047" s="144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8">
        <f t="shared" si="178"/>
        <v>4.0206777713957496E-3</v>
      </c>
      <c r="Q1047" s="148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5" t="s">
        <v>2654</v>
      </c>
      <c r="C1048" s="144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6">
        <v>0</v>
      </c>
      <c r="J1048" s="146">
        <v>0</v>
      </c>
      <c r="K1048" s="146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8">
        <f t="shared" si="178"/>
        <v>-1.8306636155606407E-2</v>
      </c>
      <c r="Q1048" s="148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5" t="s">
        <v>2653</v>
      </c>
      <c r="C1049" s="144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6">
        <v>0</v>
      </c>
      <c r="J1049" s="146">
        <v>0</v>
      </c>
      <c r="K1049" s="146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8">
        <f t="shared" si="178"/>
        <v>-8.1585081585081581E-3</v>
      </c>
      <c r="Q1049" s="148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5" t="s">
        <v>2652</v>
      </c>
      <c r="C1050" s="144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6">
        <v>0</v>
      </c>
      <c r="J1050" s="146">
        <v>0</v>
      </c>
      <c r="K1050" s="146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8">
        <f t="shared" si="178"/>
        <v>7.6380728554641597E-3</v>
      </c>
      <c r="Q1050" s="148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5" t="s">
        <v>2651</v>
      </c>
      <c r="C1051" s="144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7">
        <v>0</v>
      </c>
      <c r="J1051" s="147">
        <v>0</v>
      </c>
      <c r="K1051" s="147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8">
        <f t="shared" si="178"/>
        <v>-2.3323615160349854E-3</v>
      </c>
      <c r="Q1051" s="148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5" t="s">
        <v>2650</v>
      </c>
      <c r="C1052" s="144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8">
        <f t="shared" si="178"/>
        <v>2.5715955581531269E-3</v>
      </c>
      <c r="Q1052" s="148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5" t="s">
        <v>2649</v>
      </c>
      <c r="C1053" s="144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6">
        <v>0</v>
      </c>
      <c r="J1053" s="146">
        <v>0</v>
      </c>
      <c r="K1053" s="146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8">
        <f t="shared" si="178"/>
        <v>-2.3318176518596245E-4</v>
      </c>
      <c r="Q1053" s="148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5" t="s">
        <v>2648</v>
      </c>
      <c r="C1054" s="144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6">
        <v>0</v>
      </c>
      <c r="J1054" s="146">
        <v>0</v>
      </c>
      <c r="K1054" s="146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8">
        <f t="shared" si="178"/>
        <v>9.9125364431486875E-3</v>
      </c>
      <c r="Q1054" s="148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5" t="s">
        <v>2647</v>
      </c>
      <c r="C1055" s="144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6">
        <v>0</v>
      </c>
      <c r="J1055" s="146">
        <v>0</v>
      </c>
      <c r="K1055" s="146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8">
        <f t="shared" si="178"/>
        <v>7.5057736720554272E-3</v>
      </c>
      <c r="Q1055" s="148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5" t="s">
        <v>2646</v>
      </c>
      <c r="C1056" s="144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7">
        <v>0</v>
      </c>
      <c r="J1056" s="147">
        <v>0</v>
      </c>
      <c r="K1056" s="147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8">
        <f t="shared" si="178"/>
        <v>1.1461318051575931E-2</v>
      </c>
      <c r="Q1056" s="148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5" t="s">
        <v>2645</v>
      </c>
      <c r="C1057" s="144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8">
        <f t="shared" si="178"/>
        <v>-1.1331444759206799E-2</v>
      </c>
      <c r="Q1057" s="148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5" t="s">
        <v>2644</v>
      </c>
      <c r="C1058" s="144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6">
        <v>0</v>
      </c>
      <c r="J1058" s="146">
        <v>0</v>
      </c>
      <c r="K1058" s="146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8">
        <f t="shared" si="178"/>
        <v>-4.5845272206303722E-3</v>
      </c>
      <c r="Q1058" s="148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5" t="s">
        <v>2643</v>
      </c>
      <c r="C1059" s="144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6">
        <v>0</v>
      </c>
      <c r="J1059" s="146">
        <v>0</v>
      </c>
      <c r="K1059" s="146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8">
        <f t="shared" si="178"/>
        <v>-2.8785261945883708E-3</v>
      </c>
      <c r="Q1059" s="148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5" t="s">
        <v>2642</v>
      </c>
      <c r="C1060" s="144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6">
        <v>0</v>
      </c>
      <c r="J1060" s="146">
        <v>0</v>
      </c>
      <c r="K1060" s="146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8">
        <f t="shared" si="178"/>
        <v>6.9284064665127024E-3</v>
      </c>
      <c r="Q1060" s="148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5" t="s">
        <v>2641</v>
      </c>
      <c r="C1061" s="144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7">
        <v>0</v>
      </c>
      <c r="J1061" s="147">
        <v>0</v>
      </c>
      <c r="K1061" s="147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8">
        <f t="shared" si="178"/>
        <v>3.4403669724770644E-3</v>
      </c>
      <c r="Q1061" s="148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5" t="s">
        <v>2640</v>
      </c>
      <c r="C1062" s="144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8">
        <f t="shared" si="178"/>
        <v>1.1428571428571429E-3</v>
      </c>
      <c r="Q1062" s="148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5" t="s">
        <v>2639</v>
      </c>
      <c r="C1063" s="144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6">
        <v>0</v>
      </c>
      <c r="J1063" s="146">
        <v>0</v>
      </c>
      <c r="K1063" s="146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8">
        <f t="shared" si="178"/>
        <v>3.4246575342465752E-3</v>
      </c>
      <c r="Q1063" s="148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5" t="s">
        <v>2638</v>
      </c>
      <c r="C1064" s="144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6">
        <v>0</v>
      </c>
      <c r="J1064" s="146">
        <v>0</v>
      </c>
      <c r="K1064" s="146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8">
        <f t="shared" si="178"/>
        <v>-2.2753128555176336E-3</v>
      </c>
      <c r="Q1064" s="148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5" t="s">
        <v>2637</v>
      </c>
      <c r="C1065" s="144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6">
        <v>0</v>
      </c>
      <c r="J1065" s="146">
        <v>0</v>
      </c>
      <c r="K1065" s="146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8">
        <f t="shared" si="178"/>
        <v>-2.2805017103762829E-3</v>
      </c>
      <c r="Q1065" s="148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5" t="s">
        <v>2636</v>
      </c>
      <c r="C1066" s="144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7">
        <v>0</v>
      </c>
      <c r="J1066" s="147">
        <v>0</v>
      </c>
      <c r="K1066" s="147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8">
        <f t="shared" si="178"/>
        <v>-1.1428571428571429E-3</v>
      </c>
      <c r="Q1066" s="148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5" t="s">
        <v>2635</v>
      </c>
      <c r="C1067" s="144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8">
        <f t="shared" si="178"/>
        <v>8.2379862700228835E-3</v>
      </c>
      <c r="Q1067" s="148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5" t="s">
        <v>2634</v>
      </c>
      <c r="C1068" s="144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6">
        <v>0</v>
      </c>
      <c r="J1068" s="146">
        <v>0</v>
      </c>
      <c r="K1068" s="146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8">
        <f t="shared" si="178"/>
        <v>-4.7662278710848844E-3</v>
      </c>
      <c r="Q1068" s="148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5" t="s">
        <v>2633</v>
      </c>
      <c r="C1069" s="144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6">
        <v>0</v>
      </c>
      <c r="J1069" s="146">
        <v>0</v>
      </c>
      <c r="K1069" s="146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8">
        <f t="shared" si="178"/>
        <v>-4.5610034207525657E-3</v>
      </c>
      <c r="Q1069" s="148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5" t="s">
        <v>2632</v>
      </c>
      <c r="C1070" s="144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6">
        <v>0</v>
      </c>
      <c r="J1070" s="146">
        <v>0</v>
      </c>
      <c r="K1070" s="146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8">
        <f t="shared" si="178"/>
        <v>-2.2909507445589921E-3</v>
      </c>
      <c r="Q1070" s="148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5" t="s">
        <v>2631</v>
      </c>
      <c r="C1071" s="144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7">
        <v>0</v>
      </c>
      <c r="J1071" s="147">
        <v>0</v>
      </c>
      <c r="K1071" s="147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8">
        <f t="shared" si="178"/>
        <v>0</v>
      </c>
      <c r="Q1071" s="148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5" t="s">
        <v>2630</v>
      </c>
      <c r="C1072" s="144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8">
        <f t="shared" si="178"/>
        <v>-3.4443168771526979E-3</v>
      </c>
      <c r="Q1072" s="148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5" t="s">
        <v>2629</v>
      </c>
      <c r="C1073" s="144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6">
        <v>0</v>
      </c>
      <c r="J1073" s="146">
        <v>0</v>
      </c>
      <c r="K1073" s="146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8">
        <f t="shared" si="178"/>
        <v>-6.9124423963133645E-3</v>
      </c>
      <c r="Q1073" s="148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5" t="s">
        <v>2628</v>
      </c>
      <c r="C1074" s="144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6">
        <v>0</v>
      </c>
      <c r="J1074" s="146">
        <v>0</v>
      </c>
      <c r="K1074" s="146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8">
        <f t="shared" si="178"/>
        <v>-6.9605568445475635E-3</v>
      </c>
      <c r="Q1074" s="148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5" t="s">
        <v>2627</v>
      </c>
      <c r="C1075" s="144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6">
        <v>0</v>
      </c>
      <c r="J1075" s="146">
        <v>0</v>
      </c>
      <c r="K1075" s="146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8">
        <f t="shared" si="178"/>
        <v>-7.0093457943925233E-3</v>
      </c>
      <c r="Q1075" s="148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5" t="s">
        <v>2626</v>
      </c>
      <c r="C1076" s="144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7">
        <v>0</v>
      </c>
      <c r="J1076" s="147">
        <v>0</v>
      </c>
      <c r="K1076" s="147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8">
        <f t="shared" si="178"/>
        <v>1.0588235294117647E-2</v>
      </c>
      <c r="Q1076" s="148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5" t="s">
        <v>2625</v>
      </c>
      <c r="C1077" s="144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8">
        <f t="shared" si="178"/>
        <v>5.8207217694994182E-3</v>
      </c>
      <c r="Q1077" s="148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5" t="s">
        <v>2624</v>
      </c>
      <c r="C1078" s="144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6">
        <v>0</v>
      </c>
      <c r="J1078" s="146">
        <v>0</v>
      </c>
      <c r="K1078" s="146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8">
        <f t="shared" si="178"/>
        <v>4.6296296296296294E-3</v>
      </c>
      <c r="Q1078" s="148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5" t="s">
        <v>2623</v>
      </c>
      <c r="C1079" s="144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6">
        <v>0</v>
      </c>
      <c r="J1079" s="146">
        <v>0</v>
      </c>
      <c r="K1079" s="146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8">
        <f t="shared" si="178"/>
        <v>1.2096774193548387E-2</v>
      </c>
      <c r="Q1079" s="148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5" t="s">
        <v>2622</v>
      </c>
      <c r="C1080" s="144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6">
        <v>0</v>
      </c>
      <c r="J1080" s="146">
        <v>0</v>
      </c>
      <c r="K1080" s="146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8">
        <f t="shared" si="178"/>
        <v>-2.5042686397268072E-3</v>
      </c>
      <c r="Q1080" s="148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5" t="s">
        <v>2621</v>
      </c>
      <c r="C1081" s="144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7">
        <v>0</v>
      </c>
      <c r="J1081" s="147">
        <v>0</v>
      </c>
      <c r="K1081" s="147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8">
        <f t="shared" si="178"/>
        <v>-1.9399748944425425E-3</v>
      </c>
      <c r="Q1081" s="148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5" t="s">
        <v>2620</v>
      </c>
      <c r="C1082" s="144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8">
        <f t="shared" si="178"/>
        <v>-1.1433798307797851E-4</v>
      </c>
      <c r="Q1082" s="148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5" t="s">
        <v>2619</v>
      </c>
      <c r="C1083" s="144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6">
        <v>0</v>
      </c>
      <c r="J1083" s="146">
        <v>0</v>
      </c>
      <c r="K1083" s="146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8">
        <f t="shared" si="178"/>
        <v>1.1435105774728416E-3</v>
      </c>
      <c r="Q1083" s="148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5" t="s">
        <v>2618</v>
      </c>
      <c r="C1084" s="144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6">
        <v>0</v>
      </c>
      <c r="J1084" s="146">
        <v>0</v>
      </c>
      <c r="K1084" s="146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8">
        <f t="shared" si="178"/>
        <v>-7.9954311821816108E-3</v>
      </c>
      <c r="Q1084" s="148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5" t="s">
        <v>2617</v>
      </c>
      <c r="C1085" s="144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6">
        <v>0</v>
      </c>
      <c r="J1085" s="146">
        <v>0</v>
      </c>
      <c r="K1085" s="146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8">
        <f t="shared" si="178"/>
        <v>-3.4542314335060447E-4</v>
      </c>
      <c r="Q1085" s="148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5" t="s">
        <v>2616</v>
      </c>
      <c r="C1086" s="144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7">
        <v>0</v>
      </c>
      <c r="J1086" s="147">
        <v>0</v>
      </c>
      <c r="K1086" s="147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8">
        <f t="shared" si="178"/>
        <v>2.4187975120939877E-3</v>
      </c>
      <c r="Q1086" s="148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5" t="s">
        <v>2615</v>
      </c>
      <c r="C1087" s="144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8">
        <f t="shared" si="178"/>
        <v>3.6768930253935424E-3</v>
      </c>
      <c r="Q1087" s="148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5" t="s">
        <v>2614</v>
      </c>
      <c r="C1088" s="144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6">
        <v>0</v>
      </c>
      <c r="J1088" s="146">
        <v>0</v>
      </c>
      <c r="K1088" s="146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8">
        <f t="shared" si="178"/>
        <v>3.0910131654264452E-3</v>
      </c>
      <c r="Q1088" s="148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5" t="s">
        <v>2613</v>
      </c>
      <c r="C1089" s="144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6">
        <v>0</v>
      </c>
      <c r="J1089" s="146">
        <v>0</v>
      </c>
      <c r="K1089" s="146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8">
        <f t="shared" si="178"/>
        <v>-1.0271627482309974E-3</v>
      </c>
      <c r="Q1089" s="148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5" t="s">
        <v>2612</v>
      </c>
      <c r="C1090" s="144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6">
        <v>0</v>
      </c>
      <c r="J1090" s="146">
        <v>0</v>
      </c>
      <c r="K1090" s="146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8">
        <f t="shared" si="178"/>
        <v>2.056437792756769E-3</v>
      </c>
      <c r="Q1090" s="148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5" t="s">
        <v>2611</v>
      </c>
      <c r="C1091" s="144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7">
        <v>0</v>
      </c>
      <c r="J1091" s="147">
        <v>0</v>
      </c>
      <c r="K1091" s="147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8">
        <f t="shared" ref="P1091:P1154" si="189">O1091/G1090</f>
        <v>2.1662296203397561E-3</v>
      </c>
      <c r="Q1091" s="148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5" t="s">
        <v>2610</v>
      </c>
      <c r="C1092" s="144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8">
        <f t="shared" si="189"/>
        <v>4.2093287827076227E-3</v>
      </c>
      <c r="Q1092" s="148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5" t="s">
        <v>2609</v>
      </c>
      <c r="C1093" s="144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6">
        <v>0</v>
      </c>
      <c r="J1093" s="146">
        <v>0</v>
      </c>
      <c r="K1093" s="146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8">
        <f t="shared" si="189"/>
        <v>3.3986631924776253E-4</v>
      </c>
      <c r="Q1093" s="148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5" t="s">
        <v>2608</v>
      </c>
      <c r="C1094" s="144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6">
        <v>0</v>
      </c>
      <c r="J1094" s="146">
        <v>0</v>
      </c>
      <c r="K1094" s="146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8">
        <f t="shared" si="189"/>
        <v>-2.7180067950169874E-3</v>
      </c>
      <c r="Q1094" s="148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5" t="s">
        <v>2607</v>
      </c>
      <c r="C1095" s="144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6">
        <v>0</v>
      </c>
      <c r="J1095" s="146">
        <v>0</v>
      </c>
      <c r="K1095" s="146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8">
        <f t="shared" si="189"/>
        <v>8.6304792187145134E-3</v>
      </c>
      <c r="Q1095" s="148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5" t="s">
        <v>2606</v>
      </c>
      <c r="C1096" s="144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7">
        <v>0</v>
      </c>
      <c r="J1096" s="147">
        <v>0</v>
      </c>
      <c r="K1096" s="147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8">
        <f t="shared" si="189"/>
        <v>9.6825039405539284E-3</v>
      </c>
      <c r="Q1096" s="148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5" t="s">
        <v>2605</v>
      </c>
      <c r="C1097" s="144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8">
        <f t="shared" si="189"/>
        <v>1.7172167707404103E-2</v>
      </c>
      <c r="Q1097" s="148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5" t="s">
        <v>2604</v>
      </c>
      <c r="C1098" s="144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6">
        <v>0</v>
      </c>
      <c r="J1098" s="146">
        <v>0</v>
      </c>
      <c r="K1098" s="146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8">
        <f t="shared" si="189"/>
        <v>2.5213768910326683E-3</v>
      </c>
      <c r="Q1098" s="148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5" t="s">
        <v>2603</v>
      </c>
      <c r="C1099" s="144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6">
        <v>0</v>
      </c>
      <c r="J1099" s="146">
        <v>0</v>
      </c>
      <c r="K1099" s="146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8">
        <f t="shared" si="189"/>
        <v>1.3996719518862766E-2</v>
      </c>
      <c r="Q1099" s="148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5" t="s">
        <v>2602</v>
      </c>
      <c r="C1100" s="144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6">
        <v>0</v>
      </c>
      <c r="J1100" s="146">
        <v>0</v>
      </c>
      <c r="K1100" s="146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8">
        <f t="shared" si="189"/>
        <v>4.5292785506308641E-3</v>
      </c>
      <c r="Q1100" s="148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5" t="s">
        <v>2601</v>
      </c>
      <c r="C1101" s="144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7">
        <v>0</v>
      </c>
      <c r="J1101" s="147">
        <v>0</v>
      </c>
      <c r="K1101" s="147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8">
        <f t="shared" si="189"/>
        <v>0</v>
      </c>
      <c r="Q1101" s="148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5" t="s">
        <v>2600</v>
      </c>
      <c r="C1102" s="144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8">
        <f t="shared" si="189"/>
        <v>1.878690284487386E-2</v>
      </c>
      <c r="Q1102" s="148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5" t="s">
        <v>2599</v>
      </c>
      <c r="C1103" s="144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6">
        <v>0</v>
      </c>
      <c r="J1103" s="146">
        <v>0</v>
      </c>
      <c r="K1103" s="146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8">
        <f t="shared" si="189"/>
        <v>-1.3487881981032667E-2</v>
      </c>
      <c r="Q1103" s="148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5" t="s">
        <v>2598</v>
      </c>
      <c r="C1104" s="144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6">
        <v>0</v>
      </c>
      <c r="J1104" s="146">
        <v>0</v>
      </c>
      <c r="K1104" s="146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8">
        <f t="shared" si="189"/>
        <v>-2.3499252296517838E-3</v>
      </c>
      <c r="Q1104" s="148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5" t="s">
        <v>2597</v>
      </c>
      <c r="C1105" s="144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6">
        <v>0</v>
      </c>
      <c r="J1105" s="146">
        <v>0</v>
      </c>
      <c r="K1105" s="146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8">
        <f t="shared" si="189"/>
        <v>4.8179871520342612E-3</v>
      </c>
      <c r="Q1105" s="148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5" t="s">
        <v>2596</v>
      </c>
      <c r="C1106" s="144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7">
        <v>0</v>
      </c>
      <c r="J1106" s="147">
        <v>0</v>
      </c>
      <c r="K1106" s="147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8">
        <f t="shared" si="189"/>
        <v>3.7293553542887587E-3</v>
      </c>
      <c r="Q1106" s="148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5" t="s">
        <v>2595</v>
      </c>
      <c r="C1107" s="144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8">
        <f t="shared" si="189"/>
        <v>-1.2738853503184713E-3</v>
      </c>
      <c r="Q1107" s="148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5" t="s">
        <v>2594</v>
      </c>
      <c r="C1108" s="144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6">
        <v>0</v>
      </c>
      <c r="J1108" s="146">
        <v>0</v>
      </c>
      <c r="K1108" s="146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8">
        <f t="shared" si="189"/>
        <v>3.1887755102040817E-3</v>
      </c>
      <c r="Q1108" s="148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5" t="s">
        <v>2593</v>
      </c>
      <c r="C1109" s="144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6">
        <v>0</v>
      </c>
      <c r="J1109" s="146">
        <v>0</v>
      </c>
      <c r="K1109" s="146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8">
        <f t="shared" si="189"/>
        <v>2.564102564102564E-2</v>
      </c>
      <c r="Q1109" s="148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5" t="s">
        <v>2592</v>
      </c>
      <c r="C1110" s="144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6">
        <v>0</v>
      </c>
      <c r="J1110" s="146">
        <v>0</v>
      </c>
      <c r="K1110" s="146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8">
        <f t="shared" si="189"/>
        <v>9.2975206611570251E-3</v>
      </c>
      <c r="Q1110" s="148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5" t="s">
        <v>2591</v>
      </c>
      <c r="C1111" s="144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7">
        <v>0</v>
      </c>
      <c r="J1111" s="147">
        <v>0</v>
      </c>
      <c r="K1111" s="147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8">
        <f t="shared" si="189"/>
        <v>-1.2794268167860799E-2</v>
      </c>
      <c r="Q1111" s="148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5" t="s">
        <v>2590</v>
      </c>
      <c r="C1112" s="144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8">
        <f t="shared" si="189"/>
        <v>5.184033177812338E-4</v>
      </c>
      <c r="Q1112" s="148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5" t="s">
        <v>2589</v>
      </c>
      <c r="C1113" s="144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6">
        <v>0</v>
      </c>
      <c r="J1113" s="146">
        <v>0</v>
      </c>
      <c r="K1113" s="146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8">
        <f t="shared" si="189"/>
        <v>2.072538860103627E-4</v>
      </c>
      <c r="Q1113" s="148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5" t="s">
        <v>2588</v>
      </c>
      <c r="C1114" s="144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6">
        <v>0</v>
      </c>
      <c r="J1114" s="146">
        <v>0</v>
      </c>
      <c r="K1114" s="146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8">
        <f t="shared" si="189"/>
        <v>9.6353087443016988E-3</v>
      </c>
      <c r="Q1114" s="148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5" t="s">
        <v>2587</v>
      </c>
      <c r="C1115" s="144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6">
        <v>0</v>
      </c>
      <c r="J1115" s="146">
        <v>0</v>
      </c>
      <c r="K1115" s="146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8">
        <f t="shared" si="189"/>
        <v>3.1811185223191382E-3</v>
      </c>
      <c r="Q1115" s="148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5" t="s">
        <v>2586</v>
      </c>
      <c r="C1116" s="144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7">
        <v>0</v>
      </c>
      <c r="J1116" s="147">
        <v>0</v>
      </c>
      <c r="K1116" s="147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8">
        <f t="shared" si="189"/>
        <v>1.9844517184942716E-2</v>
      </c>
      <c r="Q1116" s="148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5" t="s">
        <v>2585</v>
      </c>
      <c r="C1117" s="144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8">
        <f t="shared" si="189"/>
        <v>-1.9057171514543631E-2</v>
      </c>
      <c r="Q1117" s="148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5" t="s">
        <v>2584</v>
      </c>
      <c r="C1118" s="144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6">
        <v>0</v>
      </c>
      <c r="J1118" s="146">
        <v>0</v>
      </c>
      <c r="K1118" s="146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8">
        <f t="shared" si="189"/>
        <v>2.0449897750511249E-3</v>
      </c>
      <c r="Q1118" s="148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5" t="s">
        <v>2583</v>
      </c>
      <c r="C1119" s="144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6">
        <v>0</v>
      </c>
      <c r="J1119" s="146">
        <v>0</v>
      </c>
      <c r="K1119" s="146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8">
        <f t="shared" si="189"/>
        <v>2.0408163265306124E-3</v>
      </c>
      <c r="Q1119" s="148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5" t="s">
        <v>2582</v>
      </c>
      <c r="C1120" s="144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6">
        <v>0</v>
      </c>
      <c r="J1120" s="146">
        <v>0</v>
      </c>
      <c r="K1120" s="146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8">
        <f t="shared" si="189"/>
        <v>-5.9063136456211814E-3</v>
      </c>
      <c r="Q1120" s="148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5" t="s">
        <v>2581</v>
      </c>
      <c r="C1121" s="144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7">
        <v>0</v>
      </c>
      <c r="J1121" s="147">
        <v>0</v>
      </c>
      <c r="K1121" s="147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8">
        <f t="shared" si="189"/>
        <v>-2.1716861298914158E-2</v>
      </c>
      <c r="Q1121" s="148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5" t="s">
        <v>2580</v>
      </c>
      <c r="C1122" s="144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8">
        <f t="shared" si="189"/>
        <v>1.6753926701570682E-2</v>
      </c>
      <c r="Q1122" s="148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5" t="s">
        <v>2579</v>
      </c>
      <c r="C1123" s="144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6">
        <v>0</v>
      </c>
      <c r="J1123" s="146">
        <v>0</v>
      </c>
      <c r="K1123" s="146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8">
        <f t="shared" si="189"/>
        <v>6.1791967044284241E-3</v>
      </c>
      <c r="Q1123" s="148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5" t="s">
        <v>2578</v>
      </c>
      <c r="C1124" s="144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6">
        <v>0</v>
      </c>
      <c r="J1124" s="146">
        <v>0</v>
      </c>
      <c r="K1124" s="146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8">
        <f t="shared" si="189"/>
        <v>1.7400204708290685E-3</v>
      </c>
      <c r="Q1124" s="148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5" t="s">
        <v>2577</v>
      </c>
      <c r="C1125" s="144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6">
        <v>0</v>
      </c>
      <c r="J1125" s="146">
        <v>0</v>
      </c>
      <c r="K1125" s="146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8">
        <f t="shared" si="189"/>
        <v>-1.2261162766935732E-3</v>
      </c>
      <c r="Q1125" s="148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5" t="s">
        <v>2576</v>
      </c>
      <c r="C1126" s="144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7">
        <v>0</v>
      </c>
      <c r="J1126" s="147">
        <v>0</v>
      </c>
      <c r="K1126" s="147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8">
        <f t="shared" si="189"/>
        <v>3.0690537084398979E-3</v>
      </c>
      <c r="Q1126" s="148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5" t="s">
        <v>2575</v>
      </c>
      <c r="C1127" s="144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8">
        <f t="shared" si="189"/>
        <v>4.5894951555328911E-3</v>
      </c>
      <c r="Q1127" s="148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5" t="s">
        <v>2574</v>
      </c>
      <c r="C1128" s="144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6">
        <v>0</v>
      </c>
      <c r="J1128" s="146">
        <v>0</v>
      </c>
      <c r="K1128" s="146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8">
        <f t="shared" si="189"/>
        <v>-7.6142131979695434E-3</v>
      </c>
      <c r="Q1128" s="148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5" t="s">
        <v>2573</v>
      </c>
      <c r="C1129" s="144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6">
        <v>0</v>
      </c>
      <c r="J1129" s="146">
        <v>0</v>
      </c>
      <c r="K1129" s="146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8">
        <f t="shared" si="189"/>
        <v>4.6035805626598461E-3</v>
      </c>
      <c r="Q1129" s="148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5" t="s">
        <v>2572</v>
      </c>
      <c r="C1130" s="144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6">
        <v>0</v>
      </c>
      <c r="J1130" s="146">
        <v>0</v>
      </c>
      <c r="K1130" s="146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8">
        <f t="shared" si="189"/>
        <v>-1.6293279022403257E-2</v>
      </c>
      <c r="Q1130" s="148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5" t="s">
        <v>2571</v>
      </c>
      <c r="C1131" s="144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7">
        <v>0</v>
      </c>
      <c r="J1131" s="147">
        <v>0</v>
      </c>
      <c r="K1131" s="147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8">
        <f t="shared" si="189"/>
        <v>-1.2939958592132506E-2</v>
      </c>
      <c r="Q1131" s="148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5" t="s">
        <v>2570</v>
      </c>
      <c r="C1132" s="144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8">
        <f t="shared" si="189"/>
        <v>-3.6706869428421605E-3</v>
      </c>
      <c r="Q1132" s="148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5" t="s">
        <v>2569</v>
      </c>
      <c r="C1133" s="144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6">
        <v>0</v>
      </c>
      <c r="J1133" s="146">
        <v>0</v>
      </c>
      <c r="K1133" s="146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8">
        <f t="shared" si="189"/>
        <v>3.1578947368421052E-3</v>
      </c>
      <c r="Q1133" s="148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5" t="s">
        <v>2568</v>
      </c>
      <c r="C1134" s="144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6">
        <v>0</v>
      </c>
      <c r="J1134" s="146">
        <v>0</v>
      </c>
      <c r="K1134" s="146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8">
        <f t="shared" si="189"/>
        <v>2.0986358866736622E-3</v>
      </c>
      <c r="Q1134" s="148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5" t="s">
        <v>2567</v>
      </c>
      <c r="C1135" s="144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6">
        <v>0</v>
      </c>
      <c r="J1135" s="146">
        <v>0</v>
      </c>
      <c r="K1135" s="146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8">
        <f t="shared" si="189"/>
        <v>-7.3298429319371729E-3</v>
      </c>
      <c r="Q1135" s="148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5" t="s">
        <v>2566</v>
      </c>
      <c r="C1136" s="144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7">
        <v>0</v>
      </c>
      <c r="J1136" s="147">
        <v>0</v>
      </c>
      <c r="K1136" s="147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8">
        <f t="shared" si="189"/>
        <v>4.2194092827004216E-3</v>
      </c>
      <c r="Q1136" s="148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5" t="s">
        <v>2565</v>
      </c>
      <c r="C1137" s="144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8">
        <f t="shared" si="189"/>
        <v>-1.0504201680672268E-3</v>
      </c>
      <c r="Q1137" s="148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5" t="s">
        <v>2564</v>
      </c>
      <c r="C1138" s="144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6">
        <v>0</v>
      </c>
      <c r="J1138" s="146">
        <v>0</v>
      </c>
      <c r="K1138" s="146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8">
        <f t="shared" si="189"/>
        <v>1.0515247108307045E-3</v>
      </c>
      <c r="Q1138" s="148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5" t="s">
        <v>2563</v>
      </c>
      <c r="C1139" s="144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6">
        <v>0</v>
      </c>
      <c r="J1139" s="146">
        <v>0</v>
      </c>
      <c r="K1139" s="146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8">
        <f t="shared" si="189"/>
        <v>-2.1008403361344537E-3</v>
      </c>
      <c r="Q1139" s="148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5" t="s">
        <v>2562</v>
      </c>
      <c r="C1140" s="144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6">
        <v>0</v>
      </c>
      <c r="J1140" s="146">
        <v>0</v>
      </c>
      <c r="K1140" s="146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8">
        <f t="shared" si="189"/>
        <v>-5.263157894736842E-3</v>
      </c>
      <c r="Q1140" s="148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5" t="s">
        <v>2561</v>
      </c>
      <c r="C1141" s="144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7">
        <v>0</v>
      </c>
      <c r="J1141" s="147">
        <v>0</v>
      </c>
      <c r="K1141" s="147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8">
        <f t="shared" si="189"/>
        <v>-1.0582010582010583E-3</v>
      </c>
      <c r="Q1141" s="148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5" t="s">
        <v>2560</v>
      </c>
      <c r="C1142" s="144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8">
        <f t="shared" si="189"/>
        <v>-1.0593220338983051E-3</v>
      </c>
      <c r="Q1142" s="148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5" t="s">
        <v>2559</v>
      </c>
      <c r="C1143" s="144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6">
        <v>0</v>
      </c>
      <c r="J1143" s="146">
        <v>0</v>
      </c>
      <c r="K1143" s="146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8">
        <f t="shared" si="189"/>
        <v>-2.1208907741251328E-3</v>
      </c>
      <c r="Q1143" s="148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5" t="s">
        <v>2558</v>
      </c>
      <c r="C1144" s="144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6">
        <v>0</v>
      </c>
      <c r="J1144" s="146">
        <v>0</v>
      </c>
      <c r="K1144" s="146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8">
        <f t="shared" si="189"/>
        <v>3.7194473963868225E-3</v>
      </c>
      <c r="Q1144" s="148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5" t="s">
        <v>2557</v>
      </c>
      <c r="C1145" s="144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6">
        <v>0</v>
      </c>
      <c r="J1145" s="146">
        <v>0</v>
      </c>
      <c r="K1145" s="146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8">
        <f t="shared" si="189"/>
        <v>1.7998941238750663E-3</v>
      </c>
      <c r="Q1145" s="148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5" t="s">
        <v>2556</v>
      </c>
      <c r="C1146" s="144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7">
        <v>0</v>
      </c>
      <c r="J1146" s="147">
        <v>0</v>
      </c>
      <c r="K1146" s="147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8">
        <f t="shared" si="189"/>
        <v>-2.3250898330162756E-3</v>
      </c>
      <c r="Q1146" s="148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5" t="s">
        <v>2555</v>
      </c>
      <c r="C1147" s="144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8">
        <f t="shared" si="189"/>
        <v>2.1186440677966102E-3</v>
      </c>
      <c r="Q1147" s="148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5" t="s">
        <v>2554</v>
      </c>
      <c r="C1148" s="144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6">
        <v>0</v>
      </c>
      <c r="J1148" s="146">
        <v>0</v>
      </c>
      <c r="K1148" s="146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8">
        <f t="shared" si="189"/>
        <v>2.0930232558139535E-2</v>
      </c>
      <c r="Q1148" s="148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5" t="s">
        <v>2553</v>
      </c>
      <c r="C1149" s="144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6">
        <v>0</v>
      </c>
      <c r="J1149" s="146">
        <v>0</v>
      </c>
      <c r="K1149" s="146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8">
        <f t="shared" si="189"/>
        <v>-1.8637399047421825E-3</v>
      </c>
      <c r="Q1149" s="148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5" t="s">
        <v>2552</v>
      </c>
      <c r="C1150" s="144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6">
        <v>0</v>
      </c>
      <c r="J1150" s="146">
        <v>0</v>
      </c>
      <c r="K1150" s="146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8">
        <f t="shared" si="189"/>
        <v>4.4605809128630703E-3</v>
      </c>
      <c r="Q1150" s="148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5" t="s">
        <v>2551</v>
      </c>
      <c r="C1151" s="144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7">
        <v>0</v>
      </c>
      <c r="J1151" s="147">
        <v>0</v>
      </c>
      <c r="K1151" s="147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8">
        <f t="shared" si="189"/>
        <v>-8.2619023030052667E-4</v>
      </c>
      <c r="Q1151" s="148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5" t="s">
        <v>2550</v>
      </c>
      <c r="C1152" s="144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8">
        <f t="shared" si="189"/>
        <v>7.7519379844961239E-3</v>
      </c>
      <c r="Q1152" s="148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5" t="s">
        <v>2549</v>
      </c>
      <c r="C1153" s="144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6">
        <v>0</v>
      </c>
      <c r="J1153" s="146">
        <v>0</v>
      </c>
      <c r="K1153" s="146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8">
        <f t="shared" si="189"/>
        <v>3.0769230769230769E-3</v>
      </c>
      <c r="Q1153" s="148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5" t="s">
        <v>2548</v>
      </c>
      <c r="C1154" s="144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6">
        <v>0</v>
      </c>
      <c r="J1154" s="146">
        <v>0</v>
      </c>
      <c r="K1154" s="146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8">
        <f t="shared" si="189"/>
        <v>1.0224948875255624E-2</v>
      </c>
      <c r="Q1154" s="148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5" t="s">
        <v>2547</v>
      </c>
      <c r="C1155" s="144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6">
        <v>0</v>
      </c>
      <c r="J1155" s="146">
        <v>0</v>
      </c>
      <c r="K1155" s="146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8">
        <f t="shared" ref="P1155:P1218" si="200">O1155/G1154</f>
        <v>-4.5546558704453437E-3</v>
      </c>
      <c r="Q1155" s="148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5" t="s">
        <v>2546</v>
      </c>
      <c r="C1156" s="144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7">
        <v>0</v>
      </c>
      <c r="J1156" s="147">
        <v>0</v>
      </c>
      <c r="K1156" s="147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8">
        <f t="shared" si="200"/>
        <v>-7.6258261311642093E-3</v>
      </c>
      <c r="Q1156" s="148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5" t="s">
        <v>2545</v>
      </c>
      <c r="C1157" s="144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8">
        <f t="shared" si="200"/>
        <v>5.1229508196721314E-4</v>
      </c>
      <c r="Q1157" s="148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5" t="s">
        <v>2544</v>
      </c>
      <c r="C1158" s="144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6">
        <v>0</v>
      </c>
      <c r="J1158" s="146">
        <v>0</v>
      </c>
      <c r="K1158" s="146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8">
        <f t="shared" si="200"/>
        <v>0</v>
      </c>
      <c r="Q1158" s="148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5" t="s">
        <v>2543</v>
      </c>
      <c r="C1159" s="144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6">
        <v>0</v>
      </c>
      <c r="J1159" s="146">
        <v>0</v>
      </c>
      <c r="K1159" s="146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8">
        <f t="shared" si="200"/>
        <v>2.5601638504864311E-3</v>
      </c>
      <c r="Q1159" s="148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5" t="s">
        <v>2542</v>
      </c>
      <c r="C1160" s="144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6">
        <v>0</v>
      </c>
      <c r="J1160" s="146">
        <v>0</v>
      </c>
      <c r="K1160" s="146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8">
        <f t="shared" si="200"/>
        <v>1.0214504596527069E-3</v>
      </c>
      <c r="Q1160" s="148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5" t="s">
        <v>2541</v>
      </c>
      <c r="C1161" s="144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7">
        <v>0</v>
      </c>
      <c r="J1161" s="147">
        <v>0</v>
      </c>
      <c r="K1161" s="147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8">
        <f t="shared" si="200"/>
        <v>5.6122448979591833E-3</v>
      </c>
      <c r="Q1161" s="148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5" t="s">
        <v>2540</v>
      </c>
      <c r="C1162" s="144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8">
        <f t="shared" si="200"/>
        <v>1.4713343480466767E-2</v>
      </c>
      <c r="Q1162" s="148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5" t="s">
        <v>2539</v>
      </c>
      <c r="C1163" s="144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6">
        <v>0</v>
      </c>
      <c r="J1163" s="146">
        <v>0</v>
      </c>
      <c r="K1163" s="146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8">
        <f t="shared" si="200"/>
        <v>-8.9999999999999993E-3</v>
      </c>
      <c r="Q1163" s="148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5" t="s">
        <v>2538</v>
      </c>
      <c r="C1164" s="144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6">
        <v>0</v>
      </c>
      <c r="J1164" s="146">
        <v>0</v>
      </c>
      <c r="K1164" s="146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8">
        <f t="shared" si="200"/>
        <v>4.0363269424823411E-3</v>
      </c>
      <c r="Q1164" s="148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5" t="s">
        <v>2537</v>
      </c>
      <c r="C1165" s="144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6">
        <v>0</v>
      </c>
      <c r="J1165" s="146">
        <v>0</v>
      </c>
      <c r="K1165" s="146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8">
        <f t="shared" si="200"/>
        <v>1.0050251256281408E-3</v>
      </c>
      <c r="Q1165" s="148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5" t="s">
        <v>2536</v>
      </c>
      <c r="C1166" s="144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7">
        <v>0</v>
      </c>
      <c r="J1166" s="147">
        <v>0</v>
      </c>
      <c r="K1166" s="147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8">
        <f t="shared" si="200"/>
        <v>1.8072289156626505E-2</v>
      </c>
      <c r="Q1166" s="148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5" t="s">
        <v>2535</v>
      </c>
      <c r="C1167" s="144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8">
        <f t="shared" si="200"/>
        <v>3.1065088757396449E-2</v>
      </c>
      <c r="Q1167" s="148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5" t="s">
        <v>2534</v>
      </c>
      <c r="C1168" s="144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6">
        <v>0</v>
      </c>
      <c r="J1168" s="146">
        <v>0</v>
      </c>
      <c r="K1168" s="146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8">
        <f t="shared" si="200"/>
        <v>-2.5824964131994262E-2</v>
      </c>
      <c r="Q1168" s="148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5" t="s">
        <v>2533</v>
      </c>
      <c r="C1169" s="144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6">
        <v>0</v>
      </c>
      <c r="J1169" s="146">
        <v>0</v>
      </c>
      <c r="K1169" s="146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8">
        <f t="shared" si="200"/>
        <v>-2.4545900834560628E-3</v>
      </c>
      <c r="Q1169" s="148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5" t="s">
        <v>2532</v>
      </c>
      <c r="C1170" s="144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6">
        <v>0</v>
      </c>
      <c r="J1170" s="146">
        <v>0</v>
      </c>
      <c r="K1170" s="146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8">
        <f t="shared" si="200"/>
        <v>-4.921259842519685E-3</v>
      </c>
      <c r="Q1170" s="148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5" t="s">
        <v>2531</v>
      </c>
      <c r="C1171" s="144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7">
        <v>0</v>
      </c>
      <c r="J1171" s="147">
        <v>0</v>
      </c>
      <c r="K1171" s="147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8">
        <f t="shared" si="200"/>
        <v>9.8911968348170125E-4</v>
      </c>
      <c r="Q1171" s="148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5" t="s">
        <v>2530</v>
      </c>
      <c r="C1172" s="144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8">
        <f t="shared" si="200"/>
        <v>9.8814229249011851E-4</v>
      </c>
      <c r="Q1172" s="148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5" t="s">
        <v>2529</v>
      </c>
      <c r="C1173" s="144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6">
        <v>0</v>
      </c>
      <c r="J1173" s="146">
        <v>0</v>
      </c>
      <c r="K1173" s="146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8">
        <f t="shared" si="200"/>
        <v>8.8845014807502464E-3</v>
      </c>
      <c r="Q1173" s="148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5" t="s">
        <v>2528</v>
      </c>
      <c r="C1174" s="144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6">
        <v>0</v>
      </c>
      <c r="J1174" s="146">
        <v>0</v>
      </c>
      <c r="K1174" s="146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8">
        <f t="shared" si="200"/>
        <v>-8.8062622309197647E-3</v>
      </c>
      <c r="Q1174" s="148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5" t="s">
        <v>2527</v>
      </c>
      <c r="C1175" s="144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6">
        <v>0</v>
      </c>
      <c r="J1175" s="146">
        <v>0</v>
      </c>
      <c r="K1175" s="146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8">
        <f t="shared" si="200"/>
        <v>5.9230009871668312E-3</v>
      </c>
      <c r="Q1175" s="148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5" t="s">
        <v>2526</v>
      </c>
      <c r="C1176" s="144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7">
        <v>0</v>
      </c>
      <c r="J1176" s="147">
        <v>0</v>
      </c>
      <c r="K1176" s="147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8">
        <f t="shared" si="200"/>
        <v>-7.8508341511285568E-3</v>
      </c>
      <c r="Q1176" s="148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5" t="s">
        <v>2525</v>
      </c>
      <c r="C1177" s="144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8">
        <f t="shared" si="200"/>
        <v>-6.923837784371909E-3</v>
      </c>
      <c r="Q1177" s="148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5" t="s">
        <v>2524</v>
      </c>
      <c r="C1178" s="144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6">
        <v>0</v>
      </c>
      <c r="J1178" s="146">
        <v>0</v>
      </c>
      <c r="K1178" s="146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8">
        <f t="shared" si="200"/>
        <v>-1.2948207171314742E-2</v>
      </c>
      <c r="Q1178" s="148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5" t="s">
        <v>2523</v>
      </c>
      <c r="C1179" s="144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6">
        <v>0</v>
      </c>
      <c r="J1179" s="146">
        <v>0</v>
      </c>
      <c r="K1179" s="146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8">
        <f t="shared" si="200"/>
        <v>0</v>
      </c>
      <c r="Q1179" s="148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5" t="s">
        <v>2522</v>
      </c>
      <c r="C1180" s="144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6">
        <v>0</v>
      </c>
      <c r="J1180" s="146">
        <v>0</v>
      </c>
      <c r="K1180" s="146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8">
        <f t="shared" si="200"/>
        <v>-1.1099899091826439E-2</v>
      </c>
      <c r="Q1180" s="148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5" t="s">
        <v>2521</v>
      </c>
      <c r="C1181" s="144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7">
        <v>0</v>
      </c>
      <c r="J1181" s="147">
        <v>0</v>
      </c>
      <c r="K1181" s="147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8">
        <f t="shared" si="200"/>
        <v>-1.1224489795918367E-2</v>
      </c>
      <c r="Q1181" s="148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5" t="s">
        <v>2520</v>
      </c>
      <c r="C1182" s="144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8">
        <f t="shared" si="200"/>
        <v>1.238390092879257E-2</v>
      </c>
      <c r="Q1182" s="148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5" t="s">
        <v>2519</v>
      </c>
      <c r="C1183" s="144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6">
        <v>0</v>
      </c>
      <c r="J1183" s="146">
        <v>0</v>
      </c>
      <c r="K1183" s="146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8">
        <f t="shared" si="200"/>
        <v>0</v>
      </c>
      <c r="Q1183" s="148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5" t="s">
        <v>2518</v>
      </c>
      <c r="C1184" s="144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6">
        <v>0</v>
      </c>
      <c r="J1184" s="146">
        <v>0</v>
      </c>
      <c r="K1184" s="146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8">
        <f t="shared" si="200"/>
        <v>9.1743119266055051E-3</v>
      </c>
      <c r="Q1184" s="148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5" t="s">
        <v>2517</v>
      </c>
      <c r="C1185" s="144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6">
        <v>0</v>
      </c>
      <c r="J1185" s="146">
        <v>0</v>
      </c>
      <c r="K1185" s="146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8">
        <f t="shared" si="200"/>
        <v>-4.0404040404040404E-3</v>
      </c>
      <c r="Q1185" s="148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5" t="s">
        <v>2516</v>
      </c>
      <c r="C1186" s="144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7">
        <v>0</v>
      </c>
      <c r="J1186" s="147">
        <v>0</v>
      </c>
      <c r="K1186" s="147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8">
        <f t="shared" si="200"/>
        <v>0</v>
      </c>
      <c r="Q1186" s="148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5" t="s">
        <v>2515</v>
      </c>
      <c r="C1187" s="144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8">
        <f t="shared" si="200"/>
        <v>6.0851926977687626E-3</v>
      </c>
      <c r="Q1187" s="148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5" t="s">
        <v>2514</v>
      </c>
      <c r="C1188" s="144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6">
        <v>0</v>
      </c>
      <c r="J1188" s="146">
        <v>0</v>
      </c>
      <c r="K1188" s="146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8">
        <f t="shared" si="200"/>
        <v>-7.5604838709677422E-3</v>
      </c>
      <c r="Q1188" s="148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5" t="s">
        <v>2513</v>
      </c>
      <c r="C1189" s="144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6">
        <v>0</v>
      </c>
      <c r="J1189" s="146">
        <v>0</v>
      </c>
      <c r="K1189" s="146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8">
        <f t="shared" si="200"/>
        <v>5.5865921787709499E-3</v>
      </c>
      <c r="Q1189" s="148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5" t="s">
        <v>2512</v>
      </c>
      <c r="C1190" s="144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6">
        <v>0</v>
      </c>
      <c r="J1190" s="146">
        <v>0</v>
      </c>
      <c r="K1190" s="146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8">
        <f t="shared" si="200"/>
        <v>3.0303030303030303E-3</v>
      </c>
      <c r="Q1190" s="148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5" t="s">
        <v>2511</v>
      </c>
      <c r="C1191" s="144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7">
        <v>0</v>
      </c>
      <c r="J1191" s="147">
        <v>0</v>
      </c>
      <c r="K1191" s="147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8">
        <f t="shared" si="200"/>
        <v>-4.5317220543806651E-3</v>
      </c>
      <c r="Q1191" s="148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5" t="s">
        <v>2510</v>
      </c>
      <c r="C1192" s="144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8">
        <f t="shared" si="200"/>
        <v>-1.0116337885685382E-3</v>
      </c>
      <c r="Q1192" s="148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5" t="s">
        <v>2509</v>
      </c>
      <c r="C1193" s="144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6">
        <v>0</v>
      </c>
      <c r="J1193" s="146">
        <v>0</v>
      </c>
      <c r="K1193" s="146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8">
        <f t="shared" si="200"/>
        <v>5.0632911392405066E-4</v>
      </c>
      <c r="Q1193" s="148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5" t="s">
        <v>2508</v>
      </c>
      <c r="C1194" s="144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6">
        <v>0</v>
      </c>
      <c r="J1194" s="146">
        <v>0</v>
      </c>
      <c r="K1194" s="146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8">
        <f t="shared" si="200"/>
        <v>-5.0607287449392713E-4</v>
      </c>
      <c r="Q1194" s="148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5" t="s">
        <v>2507</v>
      </c>
      <c r="C1195" s="144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6">
        <v>0</v>
      </c>
      <c r="J1195" s="146">
        <v>0</v>
      </c>
      <c r="K1195" s="146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8">
        <f t="shared" si="200"/>
        <v>-5.0632911392405066E-4</v>
      </c>
      <c r="Q1195" s="148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5" t="s">
        <v>2506</v>
      </c>
      <c r="C1196" s="144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7">
        <v>0</v>
      </c>
      <c r="J1196" s="147">
        <v>0</v>
      </c>
      <c r="K1196" s="147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8">
        <f t="shared" si="200"/>
        <v>-1.1144883485309016E-2</v>
      </c>
      <c r="Q1196" s="148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5" t="s">
        <v>2505</v>
      </c>
      <c r="C1197" s="144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8">
        <f t="shared" si="200"/>
        <v>-8.1967213114754103E-3</v>
      </c>
      <c r="Q1197" s="148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5" t="s">
        <v>2504</v>
      </c>
      <c r="C1198" s="144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6">
        <v>0</v>
      </c>
      <c r="J1198" s="146">
        <v>0</v>
      </c>
      <c r="K1198" s="146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8">
        <f t="shared" si="200"/>
        <v>-6.1983471074380167E-3</v>
      </c>
      <c r="Q1198" s="148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5" t="s">
        <v>2503</v>
      </c>
      <c r="C1199" s="144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6">
        <v>0</v>
      </c>
      <c r="J1199" s="146">
        <v>0</v>
      </c>
      <c r="K1199" s="146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8">
        <f t="shared" si="200"/>
        <v>-4.1580041580041582E-3</v>
      </c>
      <c r="Q1199" s="148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5" t="s">
        <v>2502</v>
      </c>
      <c r="C1200" s="144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6">
        <v>0</v>
      </c>
      <c r="J1200" s="146">
        <v>0</v>
      </c>
      <c r="K1200" s="146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8">
        <f t="shared" si="200"/>
        <v>0</v>
      </c>
      <c r="Q1200" s="148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5" t="s">
        <v>2501</v>
      </c>
      <c r="C1201" s="144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7">
        <v>0</v>
      </c>
      <c r="J1201" s="147">
        <v>0</v>
      </c>
      <c r="K1201" s="147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8">
        <f t="shared" si="200"/>
        <v>-1.0438413361169101E-3</v>
      </c>
      <c r="Q1201" s="148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5" t="s">
        <v>2500</v>
      </c>
      <c r="C1202" s="144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8">
        <f t="shared" si="200"/>
        <v>0</v>
      </c>
      <c r="Q1202" s="148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5" t="s">
        <v>2499</v>
      </c>
      <c r="C1203" s="144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6">
        <v>0</v>
      </c>
      <c r="J1203" s="146">
        <v>0</v>
      </c>
      <c r="K1203" s="146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8">
        <f t="shared" si="200"/>
        <v>-5.7471264367816091E-3</v>
      </c>
      <c r="Q1203" s="148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5" t="s">
        <v>2498</v>
      </c>
      <c r="C1204" s="144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6">
        <v>0</v>
      </c>
      <c r="J1204" s="146">
        <v>0</v>
      </c>
      <c r="K1204" s="146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8">
        <f t="shared" si="200"/>
        <v>-4.7293746715712038E-3</v>
      </c>
      <c r="Q1204" s="148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5" t="s">
        <v>2497</v>
      </c>
      <c r="C1205" s="144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6">
        <v>0</v>
      </c>
      <c r="J1205" s="146">
        <v>0</v>
      </c>
      <c r="K1205" s="146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8">
        <f t="shared" si="200"/>
        <v>-2.6399155227032735E-3</v>
      </c>
      <c r="Q1205" s="148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5" t="s">
        <v>2496</v>
      </c>
      <c r="C1206" s="144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7">
        <v>0</v>
      </c>
      <c r="J1206" s="147">
        <v>0</v>
      </c>
      <c r="K1206" s="147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8">
        <f t="shared" si="200"/>
        <v>-3.7056643726839597E-3</v>
      </c>
      <c r="Q1206" s="148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5" t="s">
        <v>2495</v>
      </c>
      <c r="C1207" s="144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8">
        <f t="shared" si="200"/>
        <v>1.1477151965993623E-2</v>
      </c>
      <c r="Q1207" s="148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5" t="s">
        <v>2494</v>
      </c>
      <c r="C1208" s="144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6">
        <v>0</v>
      </c>
      <c r="J1208" s="146">
        <v>0</v>
      </c>
      <c r="K1208" s="146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8">
        <f t="shared" si="200"/>
        <v>8.6152553057364991E-3</v>
      </c>
      <c r="Q1208" s="148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5" t="s">
        <v>2493</v>
      </c>
      <c r="C1209" s="144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6">
        <v>0</v>
      </c>
      <c r="J1209" s="146">
        <v>0</v>
      </c>
      <c r="K1209" s="146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8">
        <f t="shared" si="200"/>
        <v>-6.2500000000000001E-4</v>
      </c>
      <c r="Q1209" s="148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5" t="s">
        <v>2492</v>
      </c>
      <c r="C1210" s="144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6">
        <v>0</v>
      </c>
      <c r="J1210" s="146">
        <v>0</v>
      </c>
      <c r="K1210" s="146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8">
        <f t="shared" si="200"/>
        <v>1.6677089847821555E-3</v>
      </c>
      <c r="Q1210" s="148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5" t="s">
        <v>2491</v>
      </c>
      <c r="C1211" s="144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7">
        <v>0</v>
      </c>
      <c r="J1211" s="147">
        <v>0</v>
      </c>
      <c r="K1211" s="147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8">
        <f t="shared" si="200"/>
        <v>-1.0197710718002082E-2</v>
      </c>
      <c r="Q1211" s="148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5" t="s">
        <v>2490</v>
      </c>
      <c r="C1212" s="144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8">
        <f t="shared" si="200"/>
        <v>-3.3641715727502101E-3</v>
      </c>
      <c r="Q1212" s="148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5" t="s">
        <v>2489</v>
      </c>
      <c r="C1213" s="144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6">
        <v>0</v>
      </c>
      <c r="J1213" s="146">
        <v>0</v>
      </c>
      <c r="K1213" s="146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8">
        <f t="shared" si="200"/>
        <v>1.0548523206751054E-3</v>
      </c>
      <c r="Q1213" s="148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5" t="s">
        <v>2488</v>
      </c>
      <c r="C1214" s="144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6">
        <v>0</v>
      </c>
      <c r="J1214" s="146">
        <v>0</v>
      </c>
      <c r="K1214" s="146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8">
        <f t="shared" si="200"/>
        <v>4.2149631190727078E-3</v>
      </c>
      <c r="Q1214" s="148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5" t="s">
        <v>2487</v>
      </c>
      <c r="C1215" s="144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6">
        <v>0</v>
      </c>
      <c r="J1215" s="146">
        <v>0</v>
      </c>
      <c r="K1215" s="146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8">
        <f t="shared" si="200"/>
        <v>2.7282266526757609E-2</v>
      </c>
      <c r="Q1215" s="148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5" t="s">
        <v>2486</v>
      </c>
      <c r="C1216" s="144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7">
        <v>0</v>
      </c>
      <c r="J1216" s="147">
        <v>0</v>
      </c>
      <c r="K1216" s="147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8">
        <f t="shared" si="200"/>
        <v>-6.1287027579162408E-3</v>
      </c>
      <c r="Q1216" s="148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5" t="s">
        <v>2485</v>
      </c>
      <c r="C1217" s="144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8">
        <f t="shared" si="200"/>
        <v>-5.8581706063720448E-3</v>
      </c>
      <c r="Q1217" s="148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5" t="s">
        <v>2484</v>
      </c>
      <c r="C1218" s="144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6">
        <v>0</v>
      </c>
      <c r="J1218" s="146">
        <v>0</v>
      </c>
      <c r="K1218" s="146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8">
        <f t="shared" si="200"/>
        <v>1.9642303318515453E-3</v>
      </c>
      <c r="Q1218" s="148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5" t="s">
        <v>2483</v>
      </c>
      <c r="C1219" s="144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6">
        <v>0</v>
      </c>
      <c r="J1219" s="146">
        <v>0</v>
      </c>
      <c r="K1219" s="146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8">
        <f t="shared" ref="P1219:P1282" si="211">O1219/G1218</f>
        <v>-1.960379694593479E-3</v>
      </c>
      <c r="Q1219" s="148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5" t="s">
        <v>2482</v>
      </c>
      <c r="C1220" s="144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6">
        <v>0</v>
      </c>
      <c r="J1220" s="146">
        <v>0</v>
      </c>
      <c r="K1220" s="146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8">
        <f t="shared" si="211"/>
        <v>-1.8608497880698853E-3</v>
      </c>
      <c r="Q1220" s="148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5" t="s">
        <v>2481</v>
      </c>
      <c r="C1221" s="144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7">
        <v>0</v>
      </c>
      <c r="J1221" s="147">
        <v>0</v>
      </c>
      <c r="K1221" s="147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8">
        <f t="shared" si="211"/>
        <v>-8.285862247540134E-3</v>
      </c>
      <c r="Q1221" s="148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5" t="s">
        <v>2480</v>
      </c>
      <c r="C1222" s="144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8">
        <f t="shared" si="211"/>
        <v>-5.4308093994778067E-3</v>
      </c>
      <c r="Q1222" s="148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5" t="s">
        <v>2479</v>
      </c>
      <c r="C1223" s="144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6">
        <v>0</v>
      </c>
      <c r="J1223" s="146">
        <v>0</v>
      </c>
      <c r="K1223" s="146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8">
        <f t="shared" si="211"/>
        <v>-2.9402499212433058E-3</v>
      </c>
      <c r="Q1223" s="148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5" t="s">
        <v>2478</v>
      </c>
      <c r="C1224" s="144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6">
        <v>0</v>
      </c>
      <c r="J1224" s="146">
        <v>0</v>
      </c>
      <c r="K1224" s="146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8">
        <f t="shared" si="211"/>
        <v>7.8988941548183249E-3</v>
      </c>
      <c r="Q1224" s="148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5" t="s">
        <v>2477</v>
      </c>
      <c r="C1225" s="144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6">
        <v>0</v>
      </c>
      <c r="J1225" s="146">
        <v>0</v>
      </c>
      <c r="K1225" s="146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8">
        <f t="shared" si="211"/>
        <v>-6.2695924764890286E-4</v>
      </c>
      <c r="Q1225" s="148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5" t="s">
        <v>2476</v>
      </c>
      <c r="C1226" s="144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7">
        <v>0</v>
      </c>
      <c r="J1226" s="147">
        <v>0</v>
      </c>
      <c r="K1226" s="147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8">
        <f t="shared" si="211"/>
        <v>8.4692597239648688E-3</v>
      </c>
      <c r="Q1226" s="148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5" t="s">
        <v>2475</v>
      </c>
      <c r="C1227" s="144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8">
        <f t="shared" si="211"/>
        <v>2.0736132711249351E-4</v>
      </c>
      <c r="Q1227" s="148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5" t="s">
        <v>2474</v>
      </c>
      <c r="C1228" s="144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6">
        <v>0</v>
      </c>
      <c r="J1228" s="146">
        <v>0</v>
      </c>
      <c r="K1228" s="146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8">
        <f t="shared" si="211"/>
        <v>3.4207525655644243E-3</v>
      </c>
      <c r="Q1228" s="148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5" t="s">
        <v>2473</v>
      </c>
      <c r="C1229" s="144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6">
        <v>0</v>
      </c>
      <c r="J1229" s="146">
        <v>0</v>
      </c>
      <c r="K1229" s="146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8">
        <f t="shared" si="211"/>
        <v>-9.2975206611570251E-3</v>
      </c>
      <c r="Q1229" s="148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5" t="s">
        <v>2472</v>
      </c>
      <c r="C1230" s="144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6">
        <v>0</v>
      </c>
      <c r="J1230" s="146">
        <v>0</v>
      </c>
      <c r="K1230" s="146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8">
        <f t="shared" si="211"/>
        <v>-7.0907194994786239E-3</v>
      </c>
      <c r="Q1230" s="148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5" t="s">
        <v>2471</v>
      </c>
      <c r="C1231" s="144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7">
        <v>0</v>
      </c>
      <c r="J1231" s="147">
        <v>0</v>
      </c>
      <c r="K1231" s="147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8">
        <f t="shared" si="211"/>
        <v>-7.3513967653854231E-4</v>
      </c>
      <c r="Q1231" s="148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5" t="s">
        <v>2470</v>
      </c>
      <c r="C1232" s="144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8">
        <f t="shared" si="211"/>
        <v>2.627430373095113E-3</v>
      </c>
      <c r="Q1232" s="148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5" t="s">
        <v>2469</v>
      </c>
      <c r="C1233" s="144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6">
        <v>0</v>
      </c>
      <c r="J1233" s="146">
        <v>0</v>
      </c>
      <c r="K1233" s="146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8">
        <f t="shared" si="211"/>
        <v>-1.5723270440251573E-3</v>
      </c>
      <c r="Q1233" s="148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5" t="s">
        <v>2468</v>
      </c>
      <c r="C1234" s="144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6">
        <v>0</v>
      </c>
      <c r="J1234" s="146">
        <v>0</v>
      </c>
      <c r="K1234" s="146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8">
        <f t="shared" si="211"/>
        <v>2.6246719160104987E-3</v>
      </c>
      <c r="Q1234" s="148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5" t="s">
        <v>2467</v>
      </c>
      <c r="C1235" s="144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6">
        <v>0</v>
      </c>
      <c r="J1235" s="146">
        <v>0</v>
      </c>
      <c r="K1235" s="146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8">
        <f t="shared" si="211"/>
        <v>-2.617801047120419E-3</v>
      </c>
      <c r="Q1235" s="148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5" t="s">
        <v>2466</v>
      </c>
      <c r="C1236" s="144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7">
        <v>0</v>
      </c>
      <c r="J1236" s="147">
        <v>0</v>
      </c>
      <c r="K1236" s="147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8">
        <f t="shared" si="211"/>
        <v>-2.0997375328083989E-3</v>
      </c>
      <c r="Q1236" s="148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5" t="s">
        <v>2465</v>
      </c>
      <c r="C1237" s="144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8">
        <f t="shared" si="211"/>
        <v>5.2603892688058915E-4</v>
      </c>
      <c r="Q1237" s="148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5" t="s">
        <v>2464</v>
      </c>
      <c r="C1238" s="144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6">
        <v>0</v>
      </c>
      <c r="J1238" s="146">
        <v>0</v>
      </c>
      <c r="K1238" s="146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8">
        <f t="shared" si="211"/>
        <v>2.6288117770767614E-3</v>
      </c>
      <c r="Q1238" s="148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5" t="s">
        <v>2463</v>
      </c>
      <c r="C1239" s="144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6">
        <v>0</v>
      </c>
      <c r="J1239" s="146">
        <v>0</v>
      </c>
      <c r="K1239" s="146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8">
        <f t="shared" si="211"/>
        <v>-5.243838489774515E-4</v>
      </c>
      <c r="Q1239" s="148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5" t="s">
        <v>2462</v>
      </c>
      <c r="C1240" s="144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6">
        <v>0</v>
      </c>
      <c r="J1240" s="146">
        <v>0</v>
      </c>
      <c r="K1240" s="146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8">
        <f t="shared" si="211"/>
        <v>-2.9380902413431269E-3</v>
      </c>
      <c r="Q1240" s="148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5" t="s">
        <v>2461</v>
      </c>
      <c r="C1241" s="144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7">
        <v>0</v>
      </c>
      <c r="J1241" s="147">
        <v>0</v>
      </c>
      <c r="K1241" s="147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8">
        <f t="shared" si="211"/>
        <v>0</v>
      </c>
      <c r="Q1241" s="148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5" t="s">
        <v>2460</v>
      </c>
      <c r="C1242" s="144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8">
        <f t="shared" si="211"/>
        <v>3.1572300568301408E-4</v>
      </c>
      <c r="Q1242" s="148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5" t="s">
        <v>2459</v>
      </c>
      <c r="C1243" s="144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6">
        <v>0</v>
      </c>
      <c r="J1243" s="146">
        <v>0</v>
      </c>
      <c r="K1243" s="146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8">
        <f t="shared" si="211"/>
        <v>-2.9458179905312992E-3</v>
      </c>
      <c r="Q1243" s="148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5" t="s">
        <v>2458</v>
      </c>
      <c r="C1244" s="144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6">
        <v>0</v>
      </c>
      <c r="J1244" s="146">
        <v>0</v>
      </c>
      <c r="K1244" s="146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8">
        <f t="shared" si="211"/>
        <v>4.3262635855228449E-3</v>
      </c>
      <c r="Q1244" s="148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5" t="s">
        <v>2457</v>
      </c>
      <c r="C1245" s="144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6">
        <v>0</v>
      </c>
      <c r="J1245" s="146">
        <v>0</v>
      </c>
      <c r="K1245" s="146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8">
        <f t="shared" si="211"/>
        <v>-3.1519226728304265E-4</v>
      </c>
      <c r="Q1245" s="148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5" t="s">
        <v>2456</v>
      </c>
      <c r="C1246" s="144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7">
        <v>0</v>
      </c>
      <c r="J1246" s="147">
        <v>0</v>
      </c>
      <c r="K1246" s="147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8">
        <f t="shared" si="211"/>
        <v>-3.6784025223331584E-3</v>
      </c>
      <c r="Q1246" s="148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5" t="s">
        <v>2455</v>
      </c>
      <c r="C1247" s="144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8">
        <f t="shared" si="211"/>
        <v>4.4303797468354432E-3</v>
      </c>
      <c r="Q1247" s="148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5" t="s">
        <v>2454</v>
      </c>
      <c r="C1248" s="144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6">
        <v>0</v>
      </c>
      <c r="J1248" s="146">
        <v>0</v>
      </c>
      <c r="K1248" s="146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8">
        <f t="shared" si="211"/>
        <v>-4.200798151648813E-4</v>
      </c>
      <c r="Q1248" s="148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5" t="s">
        <v>2453</v>
      </c>
      <c r="C1249" s="144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6">
        <v>0</v>
      </c>
      <c r="J1249" s="146">
        <v>0</v>
      </c>
      <c r="K1249" s="146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8">
        <f t="shared" si="211"/>
        <v>0</v>
      </c>
      <c r="Q1249" s="148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5" t="s">
        <v>2452</v>
      </c>
      <c r="C1250" s="144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6">
        <v>0</v>
      </c>
      <c r="J1250" s="146">
        <v>0</v>
      </c>
      <c r="K1250" s="146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8">
        <f t="shared" si="211"/>
        <v>2.9417944946417314E-3</v>
      </c>
      <c r="Q1250" s="148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5" t="s">
        <v>2451</v>
      </c>
      <c r="C1251" s="144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7">
        <v>0</v>
      </c>
      <c r="J1251" s="147">
        <v>0</v>
      </c>
      <c r="K1251" s="147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8">
        <f t="shared" si="211"/>
        <v>-6.285355122564425E-4</v>
      </c>
      <c r="Q1251" s="148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5" t="s">
        <v>2450</v>
      </c>
      <c r="C1252" s="144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8">
        <f t="shared" si="211"/>
        <v>5.2410901467505244E-4</v>
      </c>
      <c r="Q1252" s="148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5" t="s">
        <v>2449</v>
      </c>
      <c r="C1253" s="144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6">
        <v>0</v>
      </c>
      <c r="J1253" s="146">
        <v>0</v>
      </c>
      <c r="K1253" s="146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8">
        <f t="shared" si="211"/>
        <v>-6.2860136196961759E-4</v>
      </c>
      <c r="Q1253" s="148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5" t="s">
        <v>2448</v>
      </c>
      <c r="C1254" s="144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6">
        <v>0</v>
      </c>
      <c r="J1254" s="146">
        <v>0</v>
      </c>
      <c r="K1254" s="146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8">
        <f t="shared" si="211"/>
        <v>8.3866233357794316E-4</v>
      </c>
      <c r="Q1254" s="148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5" t="s">
        <v>2447</v>
      </c>
      <c r="C1255" s="144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6">
        <v>0</v>
      </c>
      <c r="J1255" s="146">
        <v>0</v>
      </c>
      <c r="K1255" s="146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8">
        <f t="shared" si="211"/>
        <v>-5.9704619252121081E-3</v>
      </c>
      <c r="Q1255" s="148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5" t="s">
        <v>2446</v>
      </c>
      <c r="C1256" s="144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7">
        <v>0</v>
      </c>
      <c r="J1256" s="147">
        <v>0</v>
      </c>
      <c r="K1256" s="147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8">
        <f t="shared" si="211"/>
        <v>-1.8967334035827187E-3</v>
      </c>
      <c r="Q1256" s="148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5" t="s">
        <v>2445</v>
      </c>
      <c r="C1257" s="144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8">
        <f t="shared" si="211"/>
        <v>-2.639358108108108E-3</v>
      </c>
      <c r="Q1257" s="148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5" t="s">
        <v>2444</v>
      </c>
      <c r="C1258" s="144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6">
        <v>0</v>
      </c>
      <c r="J1258" s="146">
        <v>0</v>
      </c>
      <c r="K1258" s="146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8">
        <f t="shared" si="211"/>
        <v>1.3760982322430402E-3</v>
      </c>
      <c r="Q1258" s="148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5" t="s">
        <v>2443</v>
      </c>
      <c r="C1259" s="144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6">
        <v>0</v>
      </c>
      <c r="J1259" s="146">
        <v>0</v>
      </c>
      <c r="K1259" s="146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8">
        <f t="shared" si="211"/>
        <v>-3.6997885835095136E-3</v>
      </c>
      <c r="Q1259" s="148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5" t="s">
        <v>2442</v>
      </c>
      <c r="C1260" s="144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6">
        <v>0</v>
      </c>
      <c r="J1260" s="146">
        <v>0</v>
      </c>
      <c r="K1260" s="146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8">
        <f t="shared" si="211"/>
        <v>-7.4270557029177718E-3</v>
      </c>
      <c r="Q1260" s="148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5" t="s">
        <v>2441</v>
      </c>
      <c r="C1261" s="144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7">
        <v>0</v>
      </c>
      <c r="J1261" s="147">
        <v>0</v>
      </c>
      <c r="K1261" s="147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8">
        <f t="shared" si="211"/>
        <v>1.6034206306787815E-3</v>
      </c>
      <c r="Q1261" s="148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5" t="s">
        <v>2440</v>
      </c>
      <c r="C1262" s="144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8">
        <f t="shared" si="211"/>
        <v>4.8025613660618999E-3</v>
      </c>
      <c r="Q1262" s="148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5" t="s">
        <v>2439</v>
      </c>
      <c r="C1263" s="144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6">
        <v>0</v>
      </c>
      <c r="J1263" s="146">
        <v>0</v>
      </c>
      <c r="K1263" s="146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8">
        <f t="shared" si="211"/>
        <v>5.3106744556558679E-4</v>
      </c>
      <c r="Q1263" s="148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5" t="s">
        <v>2438</v>
      </c>
      <c r="C1264" s="144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6">
        <v>0</v>
      </c>
      <c r="J1264" s="146">
        <v>0</v>
      </c>
      <c r="K1264" s="146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8">
        <f t="shared" si="211"/>
        <v>2.1231422505307855E-3</v>
      </c>
      <c r="Q1264" s="148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5" t="s">
        <v>2437</v>
      </c>
      <c r="C1265" s="144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6">
        <v>0</v>
      </c>
      <c r="J1265" s="146">
        <v>0</v>
      </c>
      <c r="K1265" s="146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8">
        <f t="shared" si="211"/>
        <v>-5.2966101694915254E-4</v>
      </c>
      <c r="Q1265" s="148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5" t="s">
        <v>2436</v>
      </c>
      <c r="C1266" s="144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7">
        <v>0</v>
      </c>
      <c r="J1266" s="147">
        <v>0</v>
      </c>
      <c r="K1266" s="147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8">
        <f t="shared" si="211"/>
        <v>5.2994170641229464E-3</v>
      </c>
      <c r="Q1266" s="148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5" t="s">
        <v>2435</v>
      </c>
      <c r="C1267" s="144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8">
        <f t="shared" si="211"/>
        <v>2.1085925144965737E-3</v>
      </c>
      <c r="Q1267" s="148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5" t="s">
        <v>2434</v>
      </c>
      <c r="C1268" s="144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6">
        <v>0</v>
      </c>
      <c r="J1268" s="146">
        <v>0</v>
      </c>
      <c r="K1268" s="146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8">
        <f t="shared" si="211"/>
        <v>-1.5781167806417674E-3</v>
      </c>
      <c r="Q1268" s="148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5" t="s">
        <v>2433</v>
      </c>
      <c r="C1269" s="144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6">
        <v>0</v>
      </c>
      <c r="J1269" s="146">
        <v>0</v>
      </c>
      <c r="K1269" s="146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8">
        <f t="shared" si="211"/>
        <v>5.2687038988408848E-4</v>
      </c>
      <c r="Q1269" s="148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5" t="s">
        <v>2432</v>
      </c>
      <c r="C1270" s="144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6">
        <v>0</v>
      </c>
      <c r="J1270" s="146">
        <v>0</v>
      </c>
      <c r="K1270" s="146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8">
        <f t="shared" si="211"/>
        <v>-3.686150605581885E-3</v>
      </c>
      <c r="Q1270" s="148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5" t="s">
        <v>2431</v>
      </c>
      <c r="C1271" s="144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7">
        <v>0</v>
      </c>
      <c r="J1271" s="147">
        <v>0</v>
      </c>
      <c r="K1271" s="147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8">
        <f t="shared" si="211"/>
        <v>5.2854122621564484E-4</v>
      </c>
      <c r="Q1271" s="148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5" t="s">
        <v>2430</v>
      </c>
      <c r="C1272" s="144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8">
        <f t="shared" si="211"/>
        <v>5.2826201796090863E-4</v>
      </c>
      <c r="Q1272" s="148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5" t="s">
        <v>2429</v>
      </c>
      <c r="C1273" s="144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6">
        <v>0</v>
      </c>
      <c r="J1273" s="146">
        <v>0</v>
      </c>
      <c r="K1273" s="146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8">
        <f t="shared" si="211"/>
        <v>-4.7518479408658922E-3</v>
      </c>
      <c r="Q1273" s="148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5" t="s">
        <v>2428</v>
      </c>
      <c r="C1274" s="144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6">
        <v>0</v>
      </c>
      <c r="J1274" s="146">
        <v>0</v>
      </c>
      <c r="K1274" s="146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8">
        <f t="shared" si="211"/>
        <v>1.6976127320954908E-3</v>
      </c>
      <c r="Q1274" s="148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5" t="s">
        <v>2427</v>
      </c>
      <c r="C1275" s="144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6">
        <v>0</v>
      </c>
      <c r="J1275" s="146">
        <v>0</v>
      </c>
      <c r="K1275" s="146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8">
        <f t="shared" si="211"/>
        <v>-3.1776294884016526E-4</v>
      </c>
      <c r="Q1275" s="148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5" t="s">
        <v>2426</v>
      </c>
      <c r="C1276" s="144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7">
        <v>0</v>
      </c>
      <c r="J1276" s="147">
        <v>0</v>
      </c>
      <c r="K1276" s="147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8">
        <f t="shared" si="211"/>
        <v>-2.7548209366391185E-3</v>
      </c>
      <c r="Q1276" s="148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5" t="s">
        <v>2425</v>
      </c>
      <c r="C1277" s="144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8">
        <f t="shared" si="211"/>
        <v>-9.5622609434764126E-4</v>
      </c>
      <c r="Q1277" s="148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5" t="s">
        <v>2424</v>
      </c>
      <c r="C1278" s="144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6">
        <v>0</v>
      </c>
      <c r="J1278" s="146">
        <v>0</v>
      </c>
      <c r="K1278" s="146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8">
        <f t="shared" si="211"/>
        <v>-1.3825374880357332E-3</v>
      </c>
      <c r="Q1278" s="148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5" t="s">
        <v>2423</v>
      </c>
      <c r="C1279" s="144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6">
        <v>0</v>
      </c>
      <c r="J1279" s="146">
        <v>0</v>
      </c>
      <c r="K1279" s="146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8">
        <f t="shared" si="211"/>
        <v>0</v>
      </c>
      <c r="Q1279" s="148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5" t="s">
        <v>2422</v>
      </c>
      <c r="C1280" s="144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6">
        <v>0</v>
      </c>
      <c r="J1280" s="146">
        <v>0</v>
      </c>
      <c r="K1280" s="146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8">
        <f t="shared" si="211"/>
        <v>-1.54419595314164E-2</v>
      </c>
      <c r="Q1280" s="148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5" t="s">
        <v>2421</v>
      </c>
      <c r="C1281" s="144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7">
        <v>0</v>
      </c>
      <c r="J1281" s="147">
        <v>0</v>
      </c>
      <c r="K1281" s="147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8">
        <f t="shared" si="211"/>
        <v>1.081665765278529E-3</v>
      </c>
      <c r="Q1281" s="148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5" t="s">
        <v>2420</v>
      </c>
      <c r="C1282" s="144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8">
        <f t="shared" si="211"/>
        <v>5.9427336574824421E-3</v>
      </c>
      <c r="Q1282" s="148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5" t="s">
        <v>2419</v>
      </c>
      <c r="C1283" s="144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6">
        <v>0</v>
      </c>
      <c r="J1283" s="146">
        <v>0</v>
      </c>
      <c r="K1283" s="146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8">
        <f t="shared" ref="P1283:P1346" si="222">O1283/G1282</f>
        <v>1.0741138560687433E-3</v>
      </c>
      <c r="Q1283" s="148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5" t="s">
        <v>2418</v>
      </c>
      <c r="C1284" s="144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6">
        <v>0</v>
      </c>
      <c r="J1284" s="146">
        <v>0</v>
      </c>
      <c r="K1284" s="146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8">
        <f t="shared" si="222"/>
        <v>-4.2918454935622317E-3</v>
      </c>
      <c r="Q1284" s="148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5" t="s">
        <v>2417</v>
      </c>
      <c r="C1285" s="144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6">
        <v>0</v>
      </c>
      <c r="J1285" s="146">
        <v>0</v>
      </c>
      <c r="K1285" s="146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8">
        <f t="shared" si="222"/>
        <v>0</v>
      </c>
      <c r="Q1285" s="148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5" t="s">
        <v>2416</v>
      </c>
      <c r="C1286" s="144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7">
        <v>0</v>
      </c>
      <c r="J1286" s="147">
        <v>0</v>
      </c>
      <c r="K1286" s="147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8">
        <f t="shared" si="222"/>
        <v>-1.0775862068965518E-2</v>
      </c>
      <c r="Q1286" s="148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5" t="s">
        <v>2415</v>
      </c>
      <c r="C1287" s="144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8">
        <f t="shared" si="222"/>
        <v>-5.4466230936819177E-4</v>
      </c>
      <c r="Q1287" s="148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5" t="s">
        <v>2414</v>
      </c>
      <c r="C1288" s="144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6">
        <v>0</v>
      </c>
      <c r="J1288" s="146">
        <v>0</v>
      </c>
      <c r="K1288" s="146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8">
        <f t="shared" si="222"/>
        <v>1.0354223433242507E-2</v>
      </c>
      <c r="Q1288" s="148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5" t="s">
        <v>2413</v>
      </c>
      <c r="C1289" s="144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6">
        <v>0</v>
      </c>
      <c r="J1289" s="146">
        <v>0</v>
      </c>
      <c r="K1289" s="146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8">
        <f t="shared" si="222"/>
        <v>-1.0248112189859764E-2</v>
      </c>
      <c r="Q1289" s="148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5" t="s">
        <v>2412</v>
      </c>
      <c r="C1290" s="144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6">
        <v>0</v>
      </c>
      <c r="J1290" s="146">
        <v>0</v>
      </c>
      <c r="K1290" s="146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8">
        <f t="shared" si="222"/>
        <v>1.0354223433242507E-2</v>
      </c>
      <c r="Q1290" s="148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5" t="s">
        <v>2411</v>
      </c>
      <c r="C1291" s="144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7">
        <v>0</v>
      </c>
      <c r="J1291" s="147">
        <v>0</v>
      </c>
      <c r="K1291" s="147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8">
        <f t="shared" si="222"/>
        <v>-5.3937432578209281E-3</v>
      </c>
      <c r="Q1291" s="148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5" t="s">
        <v>2410</v>
      </c>
      <c r="C1292" s="144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8">
        <f t="shared" si="222"/>
        <v>0</v>
      </c>
      <c r="Q1292" s="148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5" t="s">
        <v>2409</v>
      </c>
      <c r="C1293" s="144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6">
        <v>0</v>
      </c>
      <c r="J1293" s="146">
        <v>0</v>
      </c>
      <c r="K1293" s="146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8">
        <f t="shared" si="222"/>
        <v>1.5184381778741865E-2</v>
      </c>
      <c r="Q1293" s="148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5" t="s">
        <v>2408</v>
      </c>
      <c r="C1294" s="144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6">
        <v>0</v>
      </c>
      <c r="J1294" s="146">
        <v>0</v>
      </c>
      <c r="K1294" s="146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8">
        <f t="shared" si="222"/>
        <v>3.205128205128205E-3</v>
      </c>
      <c r="Q1294" s="148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5" t="s">
        <v>2407</v>
      </c>
      <c r="C1295" s="144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6">
        <v>0</v>
      </c>
      <c r="J1295" s="146">
        <v>0</v>
      </c>
      <c r="K1295" s="146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8">
        <f t="shared" si="222"/>
        <v>-5.3248136315228972E-4</v>
      </c>
      <c r="Q1295" s="148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5" t="s">
        <v>2406</v>
      </c>
      <c r="C1296" s="144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7">
        <v>0</v>
      </c>
      <c r="J1296" s="147">
        <v>0</v>
      </c>
      <c r="K1296" s="147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8">
        <f t="shared" si="222"/>
        <v>-4.2621204049014382E-3</v>
      </c>
      <c r="Q1296" s="148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5" t="s">
        <v>2405</v>
      </c>
      <c r="C1297" s="144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8">
        <f t="shared" si="222"/>
        <v>0</v>
      </c>
      <c r="Q1297" s="148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5" t="s">
        <v>2404</v>
      </c>
      <c r="C1298" s="144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6">
        <v>0</v>
      </c>
      <c r="J1298" s="146">
        <v>0</v>
      </c>
      <c r="K1298" s="146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8">
        <f t="shared" si="222"/>
        <v>0</v>
      </c>
      <c r="Q1298" s="148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5" t="s">
        <v>2403</v>
      </c>
      <c r="C1299" s="144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6">
        <v>0</v>
      </c>
      <c r="J1299" s="146">
        <v>0</v>
      </c>
      <c r="K1299" s="146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8">
        <f t="shared" si="222"/>
        <v>0</v>
      </c>
      <c r="Q1299" s="148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5" t="s">
        <v>2402</v>
      </c>
      <c r="C1300" s="144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6">
        <v>0</v>
      </c>
      <c r="J1300" s="146">
        <v>0</v>
      </c>
      <c r="K1300" s="146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8">
        <f t="shared" si="222"/>
        <v>-5.3504547886570357E-3</v>
      </c>
      <c r="Q1300" s="148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5" t="s">
        <v>2401</v>
      </c>
      <c r="C1301" s="144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7">
        <v>0</v>
      </c>
      <c r="J1301" s="147">
        <v>0</v>
      </c>
      <c r="K1301" s="147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8">
        <f t="shared" si="222"/>
        <v>0</v>
      </c>
      <c r="Q1301" s="148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5" t="s">
        <v>2400</v>
      </c>
      <c r="C1302" s="144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8">
        <f t="shared" si="222"/>
        <v>-1.0758472296933835E-3</v>
      </c>
      <c r="Q1302" s="148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5" t="s">
        <v>2399</v>
      </c>
      <c r="C1303" s="144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6">
        <v>0</v>
      </c>
      <c r="J1303" s="146">
        <v>0</v>
      </c>
      <c r="K1303" s="146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8">
        <f t="shared" si="222"/>
        <v>8.6160473882606354E-3</v>
      </c>
      <c r="Q1303" s="148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5" t="s">
        <v>2398</v>
      </c>
      <c r="C1304" s="144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6">
        <v>0</v>
      </c>
      <c r="J1304" s="146">
        <v>0</v>
      </c>
      <c r="K1304" s="146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8">
        <f t="shared" si="222"/>
        <v>3.2034169781099838E-3</v>
      </c>
      <c r="Q1304" s="148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5" t="s">
        <v>2397</v>
      </c>
      <c r="C1305" s="144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6">
        <v>0</v>
      </c>
      <c r="J1305" s="146">
        <v>0</v>
      </c>
      <c r="K1305" s="146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8">
        <f t="shared" si="222"/>
        <v>6.9185737094199038E-3</v>
      </c>
      <c r="Q1305" s="148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5" t="s">
        <v>2396</v>
      </c>
      <c r="C1306" s="144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7">
        <v>0</v>
      </c>
      <c r="J1306" s="147">
        <v>0</v>
      </c>
      <c r="K1306" s="147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8">
        <f t="shared" si="222"/>
        <v>0</v>
      </c>
      <c r="Q1306" s="148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5" t="s">
        <v>2395</v>
      </c>
      <c r="C1307" s="144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8">
        <f t="shared" si="222"/>
        <v>-6.8710359408033824E-3</v>
      </c>
      <c r="Q1307" s="148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5" t="s">
        <v>2394</v>
      </c>
      <c r="C1308" s="144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6">
        <v>0</v>
      </c>
      <c r="J1308" s="146">
        <v>0</v>
      </c>
      <c r="K1308" s="146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8">
        <f t="shared" si="222"/>
        <v>0</v>
      </c>
      <c r="Q1308" s="148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5" t="s">
        <v>2393</v>
      </c>
      <c r="C1309" s="144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6">
        <v>0</v>
      </c>
      <c r="J1309" s="146">
        <v>0</v>
      </c>
      <c r="K1309" s="146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8">
        <f t="shared" si="222"/>
        <v>0</v>
      </c>
      <c r="Q1309" s="148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5" t="s">
        <v>2392</v>
      </c>
      <c r="C1310" s="144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6">
        <v>0</v>
      </c>
      <c r="J1310" s="146">
        <v>0</v>
      </c>
      <c r="K1310" s="146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8">
        <f t="shared" si="222"/>
        <v>1.0643959552953698E-3</v>
      </c>
      <c r="Q1310" s="148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5" t="s">
        <v>2391</v>
      </c>
      <c r="C1311" s="144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7">
        <v>0</v>
      </c>
      <c r="J1311" s="147">
        <v>0</v>
      </c>
      <c r="K1311" s="147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8">
        <f t="shared" si="222"/>
        <v>0</v>
      </c>
      <c r="Q1311" s="148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5" t="s">
        <v>2390</v>
      </c>
      <c r="C1312" s="144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8">
        <f t="shared" si="222"/>
        <v>1.0632642211589581E-3</v>
      </c>
      <c r="Q1312" s="148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5" t="s">
        <v>2389</v>
      </c>
      <c r="C1313" s="144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6">
        <v>0</v>
      </c>
      <c r="J1313" s="146">
        <v>0</v>
      </c>
      <c r="K1313" s="146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8">
        <f t="shared" si="222"/>
        <v>0</v>
      </c>
      <c r="Q1313" s="148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5" t="s">
        <v>2388</v>
      </c>
      <c r="C1314" s="144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6">
        <v>0</v>
      </c>
      <c r="J1314" s="146">
        <v>0</v>
      </c>
      <c r="K1314" s="146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8">
        <f t="shared" si="222"/>
        <v>-3.7174721189591076E-3</v>
      </c>
      <c r="Q1314" s="148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5" t="s">
        <v>2387</v>
      </c>
      <c r="C1315" s="144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6">
        <v>0</v>
      </c>
      <c r="J1315" s="146">
        <v>0</v>
      </c>
      <c r="K1315" s="146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8">
        <f t="shared" si="222"/>
        <v>1.0660980810234541E-3</v>
      </c>
      <c r="Q1315" s="148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5" t="s">
        <v>2386</v>
      </c>
      <c r="C1316" s="144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7">
        <v>0</v>
      </c>
      <c r="J1316" s="147">
        <v>0</v>
      </c>
      <c r="K1316" s="147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8">
        <f t="shared" si="222"/>
        <v>-1.5974440894568689E-3</v>
      </c>
      <c r="Q1316" s="148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5" t="s">
        <v>2385</v>
      </c>
      <c r="C1317" s="144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8">
        <f t="shared" si="222"/>
        <v>1.6000000000000001E-3</v>
      </c>
      <c r="Q1317" s="148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5" t="s">
        <v>2384</v>
      </c>
      <c r="C1318" s="144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6">
        <v>0</v>
      </c>
      <c r="J1318" s="146">
        <v>0</v>
      </c>
      <c r="K1318" s="146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8">
        <f t="shared" si="222"/>
        <v>-1.0649627263045794E-3</v>
      </c>
      <c r="Q1318" s="148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5" t="s">
        <v>2383</v>
      </c>
      <c r="C1319" s="144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6">
        <v>0</v>
      </c>
      <c r="J1319" s="146">
        <v>0</v>
      </c>
      <c r="K1319" s="146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8">
        <f t="shared" si="222"/>
        <v>-2.1321961620469083E-3</v>
      </c>
      <c r="Q1319" s="148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5" t="s">
        <v>2382</v>
      </c>
      <c r="C1320" s="144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6">
        <v>0</v>
      </c>
      <c r="J1320" s="146">
        <v>0</v>
      </c>
      <c r="K1320" s="146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8">
        <f t="shared" si="222"/>
        <v>-6.41025641025641E-3</v>
      </c>
      <c r="Q1320" s="148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5" t="s">
        <v>2381</v>
      </c>
      <c r="C1321" s="144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7">
        <v>0</v>
      </c>
      <c r="J1321" s="147">
        <v>0</v>
      </c>
      <c r="K1321" s="147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8">
        <f t="shared" si="222"/>
        <v>-5.3763440860215054E-4</v>
      </c>
      <c r="Q1321" s="148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5" t="s">
        <v>2380</v>
      </c>
      <c r="C1322" s="144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8">
        <f t="shared" si="222"/>
        <v>1.6137708445400753E-3</v>
      </c>
      <c r="Q1322" s="148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5" t="s">
        <v>2379</v>
      </c>
      <c r="C1323" s="144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6">
        <v>0</v>
      </c>
      <c r="J1323" s="146">
        <v>0</v>
      </c>
      <c r="K1323" s="146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8">
        <f t="shared" si="222"/>
        <v>-5.3705692803437163E-4</v>
      </c>
      <c r="Q1323" s="148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5" t="s">
        <v>2378</v>
      </c>
      <c r="C1324" s="144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6">
        <v>0</v>
      </c>
      <c r="J1324" s="146">
        <v>0</v>
      </c>
      <c r="K1324" s="146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8">
        <f t="shared" si="222"/>
        <v>-1.2896292315959161E-3</v>
      </c>
      <c r="Q1324" s="148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5" t="s">
        <v>2377</v>
      </c>
      <c r="C1325" s="144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6">
        <v>0</v>
      </c>
      <c r="J1325" s="146">
        <v>0</v>
      </c>
      <c r="K1325" s="146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8">
        <f t="shared" si="222"/>
        <v>-5.2727859679328531E-3</v>
      </c>
      <c r="Q1325" s="148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5" t="s">
        <v>2376</v>
      </c>
      <c r="C1326" s="144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7">
        <v>0</v>
      </c>
      <c r="J1326" s="147">
        <v>0</v>
      </c>
      <c r="K1326" s="147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8">
        <f t="shared" si="222"/>
        <v>0</v>
      </c>
      <c r="Q1326" s="148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5" t="s">
        <v>2375</v>
      </c>
      <c r="C1327" s="144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8">
        <f t="shared" si="222"/>
        <v>-1.0926006057983557E-2</v>
      </c>
      <c r="Q1327" s="148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5" t="s">
        <v>2374</v>
      </c>
      <c r="C1328" s="144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6">
        <v>0</v>
      </c>
      <c r="J1328" s="146">
        <v>0</v>
      </c>
      <c r="K1328" s="146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8">
        <f t="shared" si="222"/>
        <v>7.656130372962922E-4</v>
      </c>
      <c r="Q1328" s="148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5" t="s">
        <v>2373</v>
      </c>
      <c r="C1329" s="144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6">
        <v>0</v>
      </c>
      <c r="J1329" s="146">
        <v>0</v>
      </c>
      <c r="K1329" s="146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8">
        <f t="shared" si="222"/>
        <v>0</v>
      </c>
      <c r="Q1329" s="148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5" t="s">
        <v>2372</v>
      </c>
      <c r="C1330" s="144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6">
        <v>0</v>
      </c>
      <c r="J1330" s="146">
        <v>0</v>
      </c>
      <c r="K1330" s="146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8">
        <f t="shared" si="222"/>
        <v>-1.3661202185792349E-2</v>
      </c>
      <c r="Q1330" s="148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5" t="s">
        <v>2371</v>
      </c>
      <c r="C1331" s="144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7">
        <v>0</v>
      </c>
      <c r="J1331" s="147">
        <v>0</v>
      </c>
      <c r="K1331" s="147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8">
        <f t="shared" si="222"/>
        <v>8.864265927977839E-4</v>
      </c>
      <c r="Q1331" s="148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5" t="s">
        <v>2370</v>
      </c>
      <c r="C1332" s="144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8">
        <f t="shared" si="222"/>
        <v>0</v>
      </c>
      <c r="Q1332" s="148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5" t="s">
        <v>2369</v>
      </c>
      <c r="C1333" s="144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6">
        <v>0</v>
      </c>
      <c r="J1333" s="146">
        <v>0</v>
      </c>
      <c r="K1333" s="146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8">
        <f t="shared" si="222"/>
        <v>5.203144027454888E-3</v>
      </c>
      <c r="Q1333" s="148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5" t="s">
        <v>2368</v>
      </c>
      <c r="C1334" s="144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6">
        <v>0</v>
      </c>
      <c r="J1334" s="146">
        <v>0</v>
      </c>
      <c r="K1334" s="146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8">
        <f t="shared" si="222"/>
        <v>-5.506607929515419E-4</v>
      </c>
      <c r="Q1334" s="148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5" t="s">
        <v>2367</v>
      </c>
      <c r="C1335" s="144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6">
        <v>0</v>
      </c>
      <c r="J1335" s="146">
        <v>0</v>
      </c>
      <c r="K1335" s="146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8">
        <f t="shared" si="222"/>
        <v>-4.9586776859504135E-3</v>
      </c>
      <c r="Q1335" s="148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5" t="s">
        <v>2366</v>
      </c>
      <c r="C1336" s="144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7">
        <v>0</v>
      </c>
      <c r="J1336" s="147">
        <v>0</v>
      </c>
      <c r="K1336" s="147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8">
        <f t="shared" si="222"/>
        <v>-3.3222591362126247E-3</v>
      </c>
      <c r="Q1336" s="148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5" t="s">
        <v>2365</v>
      </c>
      <c r="C1337" s="144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8">
        <f t="shared" si="222"/>
        <v>6.6666666666666671E-3</v>
      </c>
      <c r="Q1337" s="148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5" t="s">
        <v>2364</v>
      </c>
      <c r="C1338" s="144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6">
        <v>0</v>
      </c>
      <c r="J1338" s="146">
        <v>0</v>
      </c>
      <c r="K1338" s="146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8">
        <f t="shared" si="222"/>
        <v>-1.6556291390728477E-3</v>
      </c>
      <c r="Q1338" s="148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5" t="s">
        <v>2363</v>
      </c>
      <c r="C1339" s="144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6">
        <v>0</v>
      </c>
      <c r="J1339" s="146">
        <v>0</v>
      </c>
      <c r="K1339" s="146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8">
        <f t="shared" si="222"/>
        <v>0</v>
      </c>
      <c r="Q1339" s="148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5" t="s">
        <v>2362</v>
      </c>
      <c r="C1340" s="144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6">
        <v>0</v>
      </c>
      <c r="J1340" s="146">
        <v>0</v>
      </c>
      <c r="K1340" s="146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8">
        <f t="shared" si="222"/>
        <v>1.1608623548922056E-2</v>
      </c>
      <c r="Q1340" s="148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5" t="s">
        <v>2361</v>
      </c>
      <c r="C1341" s="144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7">
        <v>0</v>
      </c>
      <c r="J1341" s="147">
        <v>0</v>
      </c>
      <c r="K1341" s="147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8">
        <f t="shared" si="222"/>
        <v>-1.092896174863388E-3</v>
      </c>
      <c r="Q1341" s="148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5" t="s">
        <v>2360</v>
      </c>
      <c r="C1342" s="144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8">
        <f t="shared" si="222"/>
        <v>0</v>
      </c>
      <c r="Q1342" s="148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5" t="s">
        <v>2359</v>
      </c>
      <c r="C1343" s="144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6">
        <v>0</v>
      </c>
      <c r="J1343" s="146">
        <v>0</v>
      </c>
      <c r="K1343" s="146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8">
        <f t="shared" si="222"/>
        <v>3.2822757111597373E-3</v>
      </c>
      <c r="Q1343" s="148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5" t="s">
        <v>2358</v>
      </c>
      <c r="C1344" s="144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6">
        <v>0</v>
      </c>
      <c r="J1344" s="146">
        <v>0</v>
      </c>
      <c r="K1344" s="146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8">
        <f t="shared" si="222"/>
        <v>0</v>
      </c>
      <c r="Q1344" s="148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5" t="s">
        <v>2357</v>
      </c>
      <c r="C1345" s="144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6">
        <v>0</v>
      </c>
      <c r="J1345" s="146">
        <v>0</v>
      </c>
      <c r="K1345" s="146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8">
        <f t="shared" si="222"/>
        <v>-3.2715376226826608E-3</v>
      </c>
      <c r="Q1345" s="148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5" t="s">
        <v>2356</v>
      </c>
      <c r="C1346" s="144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7">
        <v>0</v>
      </c>
      <c r="J1346" s="147">
        <v>0</v>
      </c>
      <c r="K1346" s="147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8">
        <f t="shared" si="222"/>
        <v>1.0940919037199124E-3</v>
      </c>
      <c r="Q1346" s="148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5" t="s">
        <v>2355</v>
      </c>
      <c r="C1347" s="144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8">
        <f t="shared" ref="P1347:P1410" si="233">O1347/G1346</f>
        <v>0</v>
      </c>
      <c r="Q1347" s="148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5" t="s">
        <v>2354</v>
      </c>
      <c r="C1348" s="144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6">
        <v>0</v>
      </c>
      <c r="J1348" s="146">
        <v>0</v>
      </c>
      <c r="K1348" s="146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8">
        <f t="shared" si="233"/>
        <v>7.6502732240437158E-3</v>
      </c>
      <c r="Q1348" s="148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5" t="s">
        <v>2353</v>
      </c>
      <c r="C1349" s="144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6">
        <v>0</v>
      </c>
      <c r="J1349" s="146">
        <v>0</v>
      </c>
      <c r="K1349" s="146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8">
        <f t="shared" si="233"/>
        <v>7.5921908893709323E-3</v>
      </c>
      <c r="Q1349" s="148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5" t="s">
        <v>2352</v>
      </c>
      <c r="C1350" s="144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6">
        <v>0</v>
      </c>
      <c r="J1350" s="146">
        <v>0</v>
      </c>
      <c r="K1350" s="146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8">
        <f t="shared" si="233"/>
        <v>9.6878363832077503E-3</v>
      </c>
      <c r="Q1350" s="148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5" t="s">
        <v>2351</v>
      </c>
      <c r="C1351" s="144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7">
        <v>0</v>
      </c>
      <c r="J1351" s="147">
        <v>0</v>
      </c>
      <c r="K1351" s="147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8">
        <f t="shared" si="233"/>
        <v>5.3304904051172707E-4</v>
      </c>
      <c r="Q1351" s="148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5" t="s">
        <v>2350</v>
      </c>
      <c r="C1352" s="144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8">
        <f t="shared" si="233"/>
        <v>6.9259456579648373E-3</v>
      </c>
      <c r="Q1352" s="148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5" t="s">
        <v>2349</v>
      </c>
      <c r="C1353" s="144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6">
        <v>0</v>
      </c>
      <c r="J1353" s="146">
        <v>0</v>
      </c>
      <c r="K1353" s="146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8">
        <f t="shared" si="233"/>
        <v>1.0582010582010581E-2</v>
      </c>
      <c r="Q1353" s="148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5" t="s">
        <v>2348</v>
      </c>
      <c r="C1354" s="144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6">
        <v>0</v>
      </c>
      <c r="J1354" s="146">
        <v>0</v>
      </c>
      <c r="K1354" s="146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8">
        <f t="shared" si="233"/>
        <v>-4.1884816753926706E-3</v>
      </c>
      <c r="Q1354" s="148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5" t="s">
        <v>2347</v>
      </c>
      <c r="C1355" s="144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6">
        <v>0</v>
      </c>
      <c r="J1355" s="146">
        <v>0</v>
      </c>
      <c r="K1355" s="146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8">
        <f t="shared" si="233"/>
        <v>4.7318611987381704E-3</v>
      </c>
      <c r="Q1355" s="148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5" t="s">
        <v>2346</v>
      </c>
      <c r="C1356" s="144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7">
        <v>0</v>
      </c>
      <c r="J1356" s="147">
        <v>0</v>
      </c>
      <c r="K1356" s="147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8">
        <f t="shared" si="233"/>
        <v>5.2328623757195189E-4</v>
      </c>
      <c r="Q1356" s="148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5" t="s">
        <v>2345</v>
      </c>
      <c r="C1357" s="144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8">
        <f t="shared" si="233"/>
        <v>5.2301255230125519E-4</v>
      </c>
      <c r="Q1357" s="148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5" t="s">
        <v>2344</v>
      </c>
      <c r="C1358" s="144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6">
        <v>0</v>
      </c>
      <c r="J1358" s="146">
        <v>0</v>
      </c>
      <c r="K1358" s="146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8">
        <f t="shared" si="233"/>
        <v>-7.8410872974385773E-3</v>
      </c>
      <c r="Q1358" s="148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5" t="s">
        <v>2343</v>
      </c>
      <c r="C1359" s="144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6">
        <v>0</v>
      </c>
      <c r="J1359" s="146">
        <v>0</v>
      </c>
      <c r="K1359" s="146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8">
        <f t="shared" si="233"/>
        <v>8.4299262381454156E-3</v>
      </c>
      <c r="Q1359" s="148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5" t="s">
        <v>2342</v>
      </c>
      <c r="C1360" s="144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6">
        <v>0</v>
      </c>
      <c r="J1360" s="146">
        <v>0</v>
      </c>
      <c r="K1360" s="146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8">
        <f t="shared" si="233"/>
        <v>6.269592476489028E-3</v>
      </c>
      <c r="Q1360" s="148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5" t="s">
        <v>2341</v>
      </c>
      <c r="C1361" s="144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7">
        <v>0</v>
      </c>
      <c r="J1361" s="147">
        <v>0</v>
      </c>
      <c r="K1361" s="147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8">
        <f t="shared" si="233"/>
        <v>5.1921079958463139E-3</v>
      </c>
      <c r="Q1361" s="148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5" t="s">
        <v>2340</v>
      </c>
      <c r="C1362" s="144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8">
        <f t="shared" si="233"/>
        <v>1.3429752066115703E-2</v>
      </c>
      <c r="Q1362" s="148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5" t="s">
        <v>2339</v>
      </c>
      <c r="C1363" s="144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6">
        <v>0</v>
      </c>
      <c r="J1363" s="146">
        <v>0</v>
      </c>
      <c r="K1363" s="146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8">
        <f t="shared" si="233"/>
        <v>-1.0193679918450561E-3</v>
      </c>
      <c r="Q1363" s="148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5" t="s">
        <v>2338</v>
      </c>
      <c r="C1364" s="144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6">
        <v>0</v>
      </c>
      <c r="J1364" s="146">
        <v>0</v>
      </c>
      <c r="K1364" s="146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8">
        <f t="shared" si="233"/>
        <v>0</v>
      </c>
      <c r="Q1364" s="148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5" t="s">
        <v>2337</v>
      </c>
      <c r="C1365" s="144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6">
        <v>0</v>
      </c>
      <c r="J1365" s="146">
        <v>0</v>
      </c>
      <c r="K1365" s="146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8">
        <f t="shared" si="233"/>
        <v>0</v>
      </c>
      <c r="Q1365" s="148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5" t="s">
        <v>2336</v>
      </c>
      <c r="C1366" s="144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7">
        <v>0</v>
      </c>
      <c r="J1366" s="147">
        <v>0</v>
      </c>
      <c r="K1366" s="147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8">
        <f t="shared" si="233"/>
        <v>2.1428571428571429E-2</v>
      </c>
      <c r="Q1366" s="148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5" t="s">
        <v>2335</v>
      </c>
      <c r="C1367" s="144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8">
        <f t="shared" si="233"/>
        <v>-4.995004995004995E-3</v>
      </c>
      <c r="Q1367" s="148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5" t="s">
        <v>2334</v>
      </c>
      <c r="C1368" s="144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6">
        <v>0</v>
      </c>
      <c r="J1368" s="146">
        <v>0</v>
      </c>
      <c r="K1368" s="146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8">
        <f t="shared" si="233"/>
        <v>1.004016064257028E-3</v>
      </c>
      <c r="Q1368" s="148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5" t="s">
        <v>2333</v>
      </c>
      <c r="C1369" s="144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6">
        <v>0</v>
      </c>
      <c r="J1369" s="146">
        <v>0</v>
      </c>
      <c r="K1369" s="146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8">
        <f t="shared" si="233"/>
        <v>-6.5195586760280842E-3</v>
      </c>
      <c r="Q1369" s="148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5" t="s">
        <v>2332</v>
      </c>
      <c r="C1370" s="144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6">
        <v>0</v>
      </c>
      <c r="J1370" s="146">
        <v>0</v>
      </c>
      <c r="K1370" s="146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8">
        <f t="shared" si="233"/>
        <v>8.581524482584554E-3</v>
      </c>
      <c r="Q1370" s="148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5" t="s">
        <v>2331</v>
      </c>
      <c r="C1371" s="144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7">
        <v>0</v>
      </c>
      <c r="J1371" s="147">
        <v>0</v>
      </c>
      <c r="K1371" s="147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8">
        <f t="shared" si="233"/>
        <v>-5.5055055055055055E-3</v>
      </c>
      <c r="Q1371" s="148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5" t="s">
        <v>2330</v>
      </c>
      <c r="C1372" s="144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8">
        <f t="shared" si="233"/>
        <v>0</v>
      </c>
      <c r="Q1372" s="148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5" t="s">
        <v>2329</v>
      </c>
      <c r="C1373" s="144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6">
        <v>0</v>
      </c>
      <c r="J1373" s="146">
        <v>0</v>
      </c>
      <c r="K1373" s="146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8">
        <f t="shared" si="233"/>
        <v>2.5163563160543532E-3</v>
      </c>
      <c r="Q1373" s="148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5" t="s">
        <v>2328</v>
      </c>
      <c r="C1374" s="144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6">
        <v>0</v>
      </c>
      <c r="J1374" s="146">
        <v>0</v>
      </c>
      <c r="K1374" s="146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8">
        <f t="shared" si="233"/>
        <v>0</v>
      </c>
      <c r="Q1374" s="148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5" t="s">
        <v>2327</v>
      </c>
      <c r="C1375" s="144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6">
        <v>0</v>
      </c>
      <c r="J1375" s="146">
        <v>0</v>
      </c>
      <c r="K1375" s="146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8">
        <f t="shared" si="233"/>
        <v>-6.5261044176706823E-3</v>
      </c>
      <c r="Q1375" s="148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5" t="s">
        <v>2326</v>
      </c>
      <c r="C1376" s="144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7">
        <v>0</v>
      </c>
      <c r="J1376" s="147">
        <v>0</v>
      </c>
      <c r="K1376" s="147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8">
        <f t="shared" si="233"/>
        <v>0</v>
      </c>
      <c r="Q1376" s="148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5" t="s">
        <v>2325</v>
      </c>
      <c r="C1377" s="144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8">
        <f t="shared" si="233"/>
        <v>0</v>
      </c>
      <c r="Q1377" s="148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5" t="s">
        <v>2324</v>
      </c>
      <c r="C1378" s="144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6">
        <v>0</v>
      </c>
      <c r="J1378" s="146">
        <v>0</v>
      </c>
      <c r="K1378" s="146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8">
        <f t="shared" si="233"/>
        <v>5.053057099545225E-3</v>
      </c>
      <c r="Q1378" s="148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5" t="s">
        <v>2323</v>
      </c>
      <c r="C1379" s="144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6">
        <v>0</v>
      </c>
      <c r="J1379" s="146">
        <v>0</v>
      </c>
      <c r="K1379" s="146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8">
        <f t="shared" si="233"/>
        <v>1.0055304172951231E-3</v>
      </c>
      <c r="Q1379" s="148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5" t="s">
        <v>2322</v>
      </c>
      <c r="C1380" s="144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6">
        <v>0</v>
      </c>
      <c r="J1380" s="146">
        <v>0</v>
      </c>
      <c r="K1380" s="146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8">
        <f t="shared" si="233"/>
        <v>-5.5248618784530384E-3</v>
      </c>
      <c r="Q1380" s="148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5" t="s">
        <v>2321</v>
      </c>
      <c r="C1381" s="144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7">
        <v>0</v>
      </c>
      <c r="J1381" s="147">
        <v>0</v>
      </c>
      <c r="K1381" s="147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8">
        <f t="shared" si="233"/>
        <v>-6.0606060606060606E-3</v>
      </c>
      <c r="Q1381" s="148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5" t="s">
        <v>2320</v>
      </c>
      <c r="C1382" s="144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8">
        <f t="shared" si="233"/>
        <v>-1.0162601626016261E-3</v>
      </c>
      <c r="Q1382" s="148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5" t="s">
        <v>2319</v>
      </c>
      <c r="C1383" s="144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6">
        <v>0</v>
      </c>
      <c r="J1383" s="146">
        <v>0</v>
      </c>
      <c r="K1383" s="146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8">
        <f t="shared" si="233"/>
        <v>-6.1037639877924718E-3</v>
      </c>
      <c r="Q1383" s="148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5" t="s">
        <v>2318</v>
      </c>
      <c r="C1384" s="144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6">
        <v>0</v>
      </c>
      <c r="J1384" s="146">
        <v>0</v>
      </c>
      <c r="K1384" s="146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8">
        <f t="shared" si="233"/>
        <v>2.0470829068577278E-3</v>
      </c>
      <c r="Q1384" s="148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5" t="s">
        <v>2317</v>
      </c>
      <c r="C1385" s="144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6">
        <v>0</v>
      </c>
      <c r="J1385" s="146">
        <v>0</v>
      </c>
      <c r="K1385" s="146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8">
        <f t="shared" si="233"/>
        <v>2.5536261491317671E-3</v>
      </c>
      <c r="Q1385" s="148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5" t="s">
        <v>2316</v>
      </c>
      <c r="C1386" s="144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7">
        <v>0</v>
      </c>
      <c r="J1386" s="147">
        <v>0</v>
      </c>
      <c r="K1386" s="147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8">
        <f t="shared" si="233"/>
        <v>-1.0188487009679063E-3</v>
      </c>
      <c r="Q1386" s="148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5" t="s">
        <v>2315</v>
      </c>
      <c r="C1387" s="144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8">
        <f t="shared" si="233"/>
        <v>1.3258541560428353E-2</v>
      </c>
      <c r="Q1387" s="148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5" t="s">
        <v>2314</v>
      </c>
      <c r="C1388" s="144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6">
        <v>0</v>
      </c>
      <c r="J1388" s="146">
        <v>0</v>
      </c>
      <c r="K1388" s="146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8">
        <f t="shared" si="233"/>
        <v>0</v>
      </c>
      <c r="Q1388" s="148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5" t="s">
        <v>2313</v>
      </c>
      <c r="C1389" s="144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6">
        <v>0</v>
      </c>
      <c r="J1389" s="146">
        <v>0</v>
      </c>
      <c r="K1389" s="146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8">
        <f t="shared" si="233"/>
        <v>-5.0327126321087065E-3</v>
      </c>
      <c r="Q1389" s="148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5" t="s">
        <v>2312</v>
      </c>
      <c r="C1390" s="144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6">
        <v>0</v>
      </c>
      <c r="J1390" s="146">
        <v>0</v>
      </c>
      <c r="K1390" s="146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8">
        <f t="shared" si="233"/>
        <v>7.5872534142640367E-3</v>
      </c>
      <c r="Q1390" s="148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5" t="s">
        <v>2311</v>
      </c>
      <c r="C1391" s="144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7">
        <v>0</v>
      </c>
      <c r="J1391" s="147">
        <v>0</v>
      </c>
      <c r="K1391" s="147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8">
        <f t="shared" si="233"/>
        <v>-3.5140562248995983E-3</v>
      </c>
      <c r="Q1391" s="148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5" t="s">
        <v>2310</v>
      </c>
      <c r="C1392" s="144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8">
        <f t="shared" si="233"/>
        <v>-4.5340050377833752E-3</v>
      </c>
      <c r="Q1392" s="148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5" t="s">
        <v>2309</v>
      </c>
      <c r="C1393" s="144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6">
        <v>0</v>
      </c>
      <c r="J1393" s="146">
        <v>0</v>
      </c>
      <c r="K1393" s="146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8">
        <f t="shared" si="233"/>
        <v>3.5425101214574899E-3</v>
      </c>
      <c r="Q1393" s="148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5" t="s">
        <v>2308</v>
      </c>
      <c r="C1394" s="144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6">
        <v>0</v>
      </c>
      <c r="J1394" s="146">
        <v>0</v>
      </c>
      <c r="K1394" s="146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8">
        <f t="shared" si="233"/>
        <v>2.017145738779627E-3</v>
      </c>
      <c r="Q1394" s="148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5" t="s">
        <v>2307</v>
      </c>
      <c r="C1395" s="144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6">
        <v>0</v>
      </c>
      <c r="J1395" s="146">
        <v>0</v>
      </c>
      <c r="K1395" s="146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8">
        <f t="shared" si="233"/>
        <v>4.5294413688978363E-3</v>
      </c>
      <c r="Q1395" s="148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5" t="s">
        <v>2306</v>
      </c>
      <c r="C1396" s="144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7">
        <v>0</v>
      </c>
      <c r="J1396" s="147">
        <v>0</v>
      </c>
      <c r="K1396" s="147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8">
        <f t="shared" si="233"/>
        <v>2.154308617234469E-2</v>
      </c>
      <c r="Q1396" s="148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5" t="s">
        <v>2305</v>
      </c>
      <c r="C1397" s="144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8">
        <f t="shared" si="233"/>
        <v>6.3756743501716525E-3</v>
      </c>
      <c r="Q1397" s="148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5" t="s">
        <v>2304</v>
      </c>
      <c r="C1398" s="144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6">
        <v>0</v>
      </c>
      <c r="J1398" s="146">
        <v>0</v>
      </c>
      <c r="K1398" s="146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8">
        <f t="shared" si="233"/>
        <v>9.7465886939571145E-3</v>
      </c>
      <c r="Q1398" s="148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5" t="s">
        <v>2303</v>
      </c>
      <c r="C1399" s="144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6">
        <v>0</v>
      </c>
      <c r="J1399" s="146">
        <v>0</v>
      </c>
      <c r="K1399" s="146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8">
        <f t="shared" si="233"/>
        <v>1.9305019305019305E-3</v>
      </c>
      <c r="Q1399" s="148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5" t="s">
        <v>2302</v>
      </c>
      <c r="C1400" s="144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6">
        <v>0</v>
      </c>
      <c r="J1400" s="146">
        <v>0</v>
      </c>
      <c r="K1400" s="146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8">
        <f t="shared" si="233"/>
        <v>6.262042389210019E-3</v>
      </c>
      <c r="Q1400" s="148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5" t="s">
        <v>2301</v>
      </c>
      <c r="C1401" s="144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7">
        <v>0</v>
      </c>
      <c r="J1401" s="147">
        <v>0</v>
      </c>
      <c r="K1401" s="147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8">
        <f t="shared" si="233"/>
        <v>-6.2230732407850646E-3</v>
      </c>
      <c r="Q1401" s="148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5" t="s">
        <v>2300</v>
      </c>
      <c r="C1402" s="144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8">
        <f t="shared" si="233"/>
        <v>9.6339113680154141E-4</v>
      </c>
      <c r="Q1402" s="148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5" t="s">
        <v>2299</v>
      </c>
      <c r="C1403" s="144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6">
        <v>0</v>
      </c>
      <c r="J1403" s="146">
        <v>0</v>
      </c>
      <c r="K1403" s="146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8">
        <f t="shared" si="233"/>
        <v>2.8873917228103944E-3</v>
      </c>
      <c r="Q1403" s="148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5" t="s">
        <v>2298</v>
      </c>
      <c r="C1404" s="144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6">
        <v>0</v>
      </c>
      <c r="J1404" s="146">
        <v>0</v>
      </c>
      <c r="K1404" s="146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8">
        <f t="shared" si="233"/>
        <v>-2.8790786948176585E-3</v>
      </c>
      <c r="Q1404" s="148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5" t="s">
        <v>2297</v>
      </c>
      <c r="C1405" s="144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6">
        <v>0</v>
      </c>
      <c r="J1405" s="146">
        <v>0</v>
      </c>
      <c r="K1405" s="146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8">
        <f t="shared" si="233"/>
        <v>-3.3686236766121268E-3</v>
      </c>
      <c r="Q1405" s="148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5" t="s">
        <v>2296</v>
      </c>
      <c r="C1406" s="144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7">
        <v>0</v>
      </c>
      <c r="J1406" s="147">
        <v>0</v>
      </c>
      <c r="K1406" s="147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8">
        <f t="shared" si="233"/>
        <v>3.3800096571704489E-3</v>
      </c>
      <c r="Q1406" s="148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5" t="s">
        <v>2295</v>
      </c>
      <c r="C1407" s="144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8">
        <f t="shared" si="233"/>
        <v>-4.8123195380173241E-3</v>
      </c>
      <c r="Q1407" s="148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5" t="s">
        <v>2294</v>
      </c>
      <c r="C1408" s="144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6">
        <v>0</v>
      </c>
      <c r="J1408" s="146">
        <v>0</v>
      </c>
      <c r="K1408" s="146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8">
        <f t="shared" si="233"/>
        <v>-9.6711798839458415E-4</v>
      </c>
      <c r="Q1408" s="148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5" t="s">
        <v>2293</v>
      </c>
      <c r="C1409" s="144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6">
        <v>0</v>
      </c>
      <c r="J1409" s="146">
        <v>0</v>
      </c>
      <c r="K1409" s="146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8">
        <f t="shared" si="233"/>
        <v>-9.6805421103581804E-4</v>
      </c>
      <c r="Q1409" s="148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5" t="s">
        <v>2292</v>
      </c>
      <c r="C1410" s="144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6">
        <v>0</v>
      </c>
      <c r="J1410" s="146">
        <v>0</v>
      </c>
      <c r="K1410" s="146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8">
        <f t="shared" si="233"/>
        <v>-7.7519379844961239E-3</v>
      </c>
      <c r="Q1410" s="148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5" t="s">
        <v>2291</v>
      </c>
      <c r="C1411" s="144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7">
        <v>0</v>
      </c>
      <c r="J1411" s="147">
        <v>0</v>
      </c>
      <c r="K1411" s="147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8">
        <f t="shared" ref="P1411:P1474" si="244">O1411/G1410</f>
        <v>1.953125E-3</v>
      </c>
      <c r="Q1411" s="148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5" t="s">
        <v>2290</v>
      </c>
      <c r="C1412" s="144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8">
        <f t="shared" si="244"/>
        <v>-1.1695906432748537E-2</v>
      </c>
      <c r="Q1412" s="148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5" t="s">
        <v>2289</v>
      </c>
      <c r="C1413" s="144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6">
        <v>0</v>
      </c>
      <c r="J1413" s="146">
        <v>0</v>
      </c>
      <c r="K1413" s="146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8">
        <f t="shared" si="244"/>
        <v>-4.9309664694280079E-3</v>
      </c>
      <c r="Q1413" s="148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5" t="s">
        <v>2288</v>
      </c>
      <c r="C1414" s="144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6">
        <v>0</v>
      </c>
      <c r="J1414" s="146">
        <v>0</v>
      </c>
      <c r="K1414" s="146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8">
        <f t="shared" si="244"/>
        <v>-2.576808721506442E-2</v>
      </c>
      <c r="Q1414" s="148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5" t="s">
        <v>2287</v>
      </c>
      <c r="C1415" s="144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6">
        <v>0</v>
      </c>
      <c r="J1415" s="146">
        <v>0</v>
      </c>
      <c r="K1415" s="146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8">
        <f t="shared" si="244"/>
        <v>1.017293997965412E-3</v>
      </c>
      <c r="Q1415" s="148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5" t="s">
        <v>2286</v>
      </c>
      <c r="C1416" s="144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7">
        <v>0</v>
      </c>
      <c r="J1416" s="147">
        <v>0</v>
      </c>
      <c r="K1416" s="147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8">
        <f t="shared" si="244"/>
        <v>7.1138211382113818E-3</v>
      </c>
      <c r="Q1416" s="148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5" t="s">
        <v>2285</v>
      </c>
      <c r="C1417" s="144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8">
        <f t="shared" si="244"/>
        <v>3.0272452068617556E-3</v>
      </c>
      <c r="Q1417" s="148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5" t="s">
        <v>2284</v>
      </c>
      <c r="C1418" s="144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6">
        <v>0</v>
      </c>
      <c r="J1418" s="146">
        <v>0</v>
      </c>
      <c r="K1418" s="146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8">
        <f t="shared" si="244"/>
        <v>-3.0181086519114686E-3</v>
      </c>
      <c r="Q1418" s="148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5" t="s">
        <v>2283</v>
      </c>
      <c r="C1419" s="144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6">
        <v>0</v>
      </c>
      <c r="J1419" s="146">
        <v>0</v>
      </c>
      <c r="K1419" s="146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8">
        <f t="shared" si="244"/>
        <v>6.0544904137235112E-3</v>
      </c>
      <c r="Q1419" s="148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5" t="s">
        <v>2282</v>
      </c>
      <c r="C1420" s="144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6">
        <v>0</v>
      </c>
      <c r="J1420" s="146">
        <v>0</v>
      </c>
      <c r="K1420" s="146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8">
        <f t="shared" si="244"/>
        <v>-2.0060180541624875E-3</v>
      </c>
      <c r="Q1420" s="148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5" t="s">
        <v>2281</v>
      </c>
      <c r="C1421" s="144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7">
        <v>0</v>
      </c>
      <c r="J1421" s="147">
        <v>0</v>
      </c>
      <c r="K1421" s="147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8">
        <f t="shared" si="244"/>
        <v>-6.030150753768844E-3</v>
      </c>
      <c r="Q1421" s="148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5" t="s">
        <v>2280</v>
      </c>
      <c r="C1422" s="144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8">
        <f t="shared" si="244"/>
        <v>-1.4155712841253791E-2</v>
      </c>
      <c r="Q1422" s="148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5" t="s">
        <v>2279</v>
      </c>
      <c r="C1423" s="144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6">
        <v>0</v>
      </c>
      <c r="J1423" s="146">
        <v>0</v>
      </c>
      <c r="K1423" s="146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8">
        <f t="shared" si="244"/>
        <v>8.2051282051282051E-3</v>
      </c>
      <c r="Q1423" s="148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5" t="s">
        <v>2278</v>
      </c>
      <c r="C1424" s="144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6">
        <v>0</v>
      </c>
      <c r="J1424" s="146">
        <v>0</v>
      </c>
      <c r="K1424" s="146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8">
        <f t="shared" si="244"/>
        <v>9.1556459816887082E-3</v>
      </c>
      <c r="Q1424" s="148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5" t="s">
        <v>2277</v>
      </c>
      <c r="C1425" s="144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6">
        <v>0</v>
      </c>
      <c r="J1425" s="146">
        <v>0</v>
      </c>
      <c r="K1425" s="146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8">
        <f t="shared" si="244"/>
        <v>-1.9657258064516129E-2</v>
      </c>
      <c r="Q1425" s="148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5" t="s">
        <v>2276</v>
      </c>
      <c r="C1426" s="144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7">
        <v>0</v>
      </c>
      <c r="J1426" s="147">
        <v>0</v>
      </c>
      <c r="K1426" s="147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8">
        <f t="shared" si="244"/>
        <v>7.1979434447300775E-3</v>
      </c>
      <c r="Q1426" s="148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5" t="s">
        <v>2275</v>
      </c>
      <c r="C1427" s="144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8">
        <f t="shared" si="244"/>
        <v>2.0418580908626851E-3</v>
      </c>
      <c r="Q1427" s="148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5" t="s">
        <v>2274</v>
      </c>
      <c r="C1428" s="144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6">
        <v>0</v>
      </c>
      <c r="J1428" s="146">
        <v>0</v>
      </c>
      <c r="K1428" s="146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8">
        <f t="shared" si="244"/>
        <v>6.1130922058074376E-3</v>
      </c>
      <c r="Q1428" s="148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5" t="s">
        <v>2273</v>
      </c>
      <c r="C1429" s="144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6">
        <v>0</v>
      </c>
      <c r="J1429" s="146">
        <v>0</v>
      </c>
      <c r="K1429" s="146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8">
        <f t="shared" si="244"/>
        <v>8.1012658227848106E-3</v>
      </c>
      <c r="Q1429" s="148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5" t="s">
        <v>2272</v>
      </c>
      <c r="C1430" s="144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6">
        <v>0</v>
      </c>
      <c r="J1430" s="146">
        <v>0</v>
      </c>
      <c r="K1430" s="146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8">
        <f t="shared" si="244"/>
        <v>-1.5067805123053742E-3</v>
      </c>
      <c r="Q1430" s="148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5" t="s">
        <v>2271</v>
      </c>
      <c r="C1431" s="144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7">
        <v>0</v>
      </c>
      <c r="J1431" s="147">
        <v>0</v>
      </c>
      <c r="K1431" s="147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8">
        <f t="shared" si="244"/>
        <v>-3.5211267605633804E-3</v>
      </c>
      <c r="Q1431" s="148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5" t="s">
        <v>2270</v>
      </c>
      <c r="C1432" s="144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8">
        <f t="shared" si="244"/>
        <v>-2.5239777889954568E-3</v>
      </c>
      <c r="Q1432" s="148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5" t="s">
        <v>2269</v>
      </c>
      <c r="C1433" s="144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6">
        <v>0</v>
      </c>
      <c r="J1433" s="146">
        <v>0</v>
      </c>
      <c r="K1433" s="146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8">
        <f t="shared" si="244"/>
        <v>2.0242914979757085E-3</v>
      </c>
      <c r="Q1433" s="148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5" t="s">
        <v>2268</v>
      </c>
      <c r="C1434" s="144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6">
        <v>0</v>
      </c>
      <c r="J1434" s="146">
        <v>0</v>
      </c>
      <c r="K1434" s="146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8">
        <f t="shared" si="244"/>
        <v>-8.0808080808080808E-3</v>
      </c>
      <c r="Q1434" s="148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5" t="s">
        <v>2267</v>
      </c>
      <c r="C1435" s="144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6">
        <v>0</v>
      </c>
      <c r="J1435" s="146">
        <v>0</v>
      </c>
      <c r="K1435" s="146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8">
        <f t="shared" si="244"/>
        <v>0</v>
      </c>
      <c r="Q1435" s="148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5" t="s">
        <v>2266</v>
      </c>
      <c r="C1436" s="144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7">
        <v>0</v>
      </c>
      <c r="J1436" s="147">
        <v>0</v>
      </c>
      <c r="K1436" s="147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8">
        <f t="shared" si="244"/>
        <v>-2.5458248472505093E-3</v>
      </c>
      <c r="Q1436" s="148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5" t="s">
        <v>2265</v>
      </c>
      <c r="C1437" s="144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8">
        <f t="shared" si="244"/>
        <v>-2.041858090862685E-2</v>
      </c>
      <c r="Q1437" s="148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5" t="s">
        <v>2264</v>
      </c>
      <c r="C1438" s="144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6">
        <v>0</v>
      </c>
      <c r="J1438" s="146">
        <v>0</v>
      </c>
      <c r="K1438" s="146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8">
        <f t="shared" si="244"/>
        <v>3.6477331943720686E-3</v>
      </c>
      <c r="Q1438" s="148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5" t="s">
        <v>2263</v>
      </c>
      <c r="C1439" s="144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6">
        <v>0</v>
      </c>
      <c r="J1439" s="146">
        <v>0</v>
      </c>
      <c r="K1439" s="146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8">
        <f t="shared" si="244"/>
        <v>-3.6344755970924196E-3</v>
      </c>
      <c r="Q1439" s="148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5" t="s">
        <v>2262</v>
      </c>
      <c r="C1440" s="144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6">
        <v>0</v>
      </c>
      <c r="J1440" s="146">
        <v>0</v>
      </c>
      <c r="K1440" s="146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8">
        <f t="shared" si="244"/>
        <v>-4.6899426784783741E-3</v>
      </c>
      <c r="Q1440" s="148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5" t="s">
        <v>2261</v>
      </c>
      <c r="C1441" s="144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7">
        <v>0</v>
      </c>
      <c r="J1441" s="147">
        <v>0</v>
      </c>
      <c r="K1441" s="147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8">
        <f t="shared" si="244"/>
        <v>-1.4136125654450262E-2</v>
      </c>
      <c r="Q1441" s="148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5" t="s">
        <v>2260</v>
      </c>
      <c r="C1442" s="144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8">
        <f t="shared" si="244"/>
        <v>5.3106744556558679E-4</v>
      </c>
      <c r="Q1442" s="148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5" t="s">
        <v>2259</v>
      </c>
      <c r="C1443" s="144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6">
        <v>0</v>
      </c>
      <c r="J1443" s="146">
        <v>0</v>
      </c>
      <c r="K1443" s="146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8">
        <f t="shared" si="244"/>
        <v>-3.1847133757961783E-2</v>
      </c>
      <c r="Q1443" s="148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5" t="s">
        <v>2258</v>
      </c>
      <c r="C1444" s="144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6">
        <v>0</v>
      </c>
      <c r="J1444" s="146">
        <v>0</v>
      </c>
      <c r="K1444" s="146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8">
        <f t="shared" si="244"/>
        <v>0</v>
      </c>
      <c r="Q1444" s="148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5" t="s">
        <v>2257</v>
      </c>
      <c r="C1445" s="144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6">
        <v>0</v>
      </c>
      <c r="J1445" s="146">
        <v>0</v>
      </c>
      <c r="K1445" s="146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8">
        <f t="shared" si="244"/>
        <v>1.0964912280701754E-2</v>
      </c>
      <c r="Q1445" s="148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5" t="s">
        <v>2256</v>
      </c>
      <c r="C1446" s="144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7">
        <v>0</v>
      </c>
      <c r="J1446" s="147">
        <v>0</v>
      </c>
      <c r="K1446" s="147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8">
        <f t="shared" si="244"/>
        <v>1.4099783080260303E-2</v>
      </c>
      <c r="Q1446" s="148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5" t="s">
        <v>2255</v>
      </c>
      <c r="C1447" s="144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8">
        <f t="shared" si="244"/>
        <v>-2.1390374331550803E-3</v>
      </c>
      <c r="Q1447" s="148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5" t="s">
        <v>2254</v>
      </c>
      <c r="C1448" s="144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6">
        <v>0</v>
      </c>
      <c r="J1448" s="146">
        <v>0</v>
      </c>
      <c r="K1448" s="146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8">
        <f t="shared" si="244"/>
        <v>7.502679528403001E-3</v>
      </c>
      <c r="Q1448" s="148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5" t="s">
        <v>2253</v>
      </c>
      <c r="C1449" s="144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6">
        <v>0</v>
      </c>
      <c r="J1449" s="146">
        <v>0</v>
      </c>
      <c r="K1449" s="146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8">
        <f t="shared" si="244"/>
        <v>1.0638297872340425E-2</v>
      </c>
      <c r="Q1449" s="148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5" t="s">
        <v>2252</v>
      </c>
      <c r="C1450" s="144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6">
        <v>0</v>
      </c>
      <c r="J1450" s="146">
        <v>0</v>
      </c>
      <c r="K1450" s="146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8">
        <f t="shared" si="244"/>
        <v>-1.6842105263157894E-2</v>
      </c>
      <c r="Q1450" s="148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5" t="s">
        <v>2251</v>
      </c>
      <c r="C1451" s="144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7">
        <v>0</v>
      </c>
      <c r="J1451" s="147">
        <v>0</v>
      </c>
      <c r="K1451" s="147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8">
        <f t="shared" si="244"/>
        <v>4.2826552462526769E-3</v>
      </c>
      <c r="Q1451" s="148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5" t="s">
        <v>2250</v>
      </c>
      <c r="C1452" s="144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8">
        <f t="shared" si="244"/>
        <v>-2.1321961620469083E-3</v>
      </c>
      <c r="Q1452" s="148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5" t="s">
        <v>2249</v>
      </c>
      <c r="C1453" s="144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6">
        <v>0</v>
      </c>
      <c r="J1453" s="146">
        <v>0</v>
      </c>
      <c r="K1453" s="146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8">
        <f t="shared" si="244"/>
        <v>5.341880341880342E-3</v>
      </c>
      <c r="Q1453" s="148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5" t="s">
        <v>2248</v>
      </c>
      <c r="C1454" s="144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6">
        <v>0</v>
      </c>
      <c r="J1454" s="146">
        <v>0</v>
      </c>
      <c r="K1454" s="146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8">
        <f t="shared" si="244"/>
        <v>1.8597236981934114E-2</v>
      </c>
      <c r="Q1454" s="148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5" t="s">
        <v>2247</v>
      </c>
      <c r="C1455" s="144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6">
        <v>0</v>
      </c>
      <c r="J1455" s="146">
        <v>0</v>
      </c>
      <c r="K1455" s="146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8">
        <f t="shared" si="244"/>
        <v>1.5649452269170579E-3</v>
      </c>
      <c r="Q1455" s="148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5" t="s">
        <v>2246</v>
      </c>
      <c r="C1456" s="144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7">
        <v>0</v>
      </c>
      <c r="J1456" s="147">
        <v>0</v>
      </c>
      <c r="K1456" s="147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8">
        <f t="shared" si="244"/>
        <v>2.0833333333333333E-3</v>
      </c>
      <c r="Q1456" s="148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5" t="s">
        <v>2245</v>
      </c>
      <c r="C1457" s="144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8">
        <f t="shared" si="244"/>
        <v>-7.2765072765072769E-3</v>
      </c>
      <c r="Q1457" s="148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5" t="s">
        <v>2244</v>
      </c>
      <c r="C1458" s="144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6">
        <v>0</v>
      </c>
      <c r="J1458" s="146">
        <v>0</v>
      </c>
      <c r="K1458" s="146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8">
        <f t="shared" si="244"/>
        <v>-4.1884816753926706E-3</v>
      </c>
      <c r="Q1458" s="148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5" t="s">
        <v>2243</v>
      </c>
      <c r="C1459" s="144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6">
        <v>0</v>
      </c>
      <c r="J1459" s="146">
        <v>0</v>
      </c>
      <c r="K1459" s="146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8">
        <f t="shared" si="244"/>
        <v>2.2082018927444796E-2</v>
      </c>
      <c r="Q1459" s="148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5" t="s">
        <v>2242</v>
      </c>
      <c r="C1460" s="144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6">
        <v>0</v>
      </c>
      <c r="J1460" s="146">
        <v>0</v>
      </c>
      <c r="K1460" s="146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8">
        <f t="shared" si="244"/>
        <v>5.1440329218106996E-3</v>
      </c>
      <c r="Q1460" s="148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5" t="s">
        <v>2241</v>
      </c>
      <c r="C1461" s="144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7">
        <v>0</v>
      </c>
      <c r="J1461" s="147">
        <v>0</v>
      </c>
      <c r="K1461" s="147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8">
        <f t="shared" si="244"/>
        <v>-5.6294779938587513E-3</v>
      </c>
      <c r="Q1461" s="148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5" t="s">
        <v>2240</v>
      </c>
      <c r="C1462" s="144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8">
        <f t="shared" si="244"/>
        <v>-8.7493566649511061E-3</v>
      </c>
      <c r="Q1462" s="148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5" t="s">
        <v>2239</v>
      </c>
      <c r="C1463" s="144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6">
        <v>0</v>
      </c>
      <c r="J1463" s="146">
        <v>0</v>
      </c>
      <c r="K1463" s="146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8">
        <f t="shared" si="244"/>
        <v>3.6344755970924196E-3</v>
      </c>
      <c r="Q1463" s="148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5" t="s">
        <v>2238</v>
      </c>
      <c r="C1464" s="144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6">
        <v>0</v>
      </c>
      <c r="J1464" s="146">
        <v>0</v>
      </c>
      <c r="K1464" s="146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8">
        <f t="shared" si="244"/>
        <v>2.5866528711846869E-3</v>
      </c>
      <c r="Q1464" s="148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5" t="s">
        <v>2237</v>
      </c>
      <c r="C1465" s="144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6">
        <v>0</v>
      </c>
      <c r="J1465" s="146">
        <v>0</v>
      </c>
      <c r="K1465" s="146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8">
        <f t="shared" si="244"/>
        <v>-5.1599587203302374E-3</v>
      </c>
      <c r="Q1465" s="148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5" t="s">
        <v>2236</v>
      </c>
      <c r="C1466" s="144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7">
        <v>0</v>
      </c>
      <c r="J1466" s="147">
        <v>0</v>
      </c>
      <c r="K1466" s="147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8">
        <f t="shared" si="244"/>
        <v>6.7427385892116186E-3</v>
      </c>
      <c r="Q1466" s="148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5" t="s">
        <v>2235</v>
      </c>
      <c r="C1467" s="144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8">
        <f t="shared" si="244"/>
        <v>-7.7279752704791345E-3</v>
      </c>
      <c r="Q1467" s="148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5" t="s">
        <v>2234</v>
      </c>
      <c r="C1468" s="144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6">
        <v>0</v>
      </c>
      <c r="J1468" s="146">
        <v>0</v>
      </c>
      <c r="K1468" s="146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8">
        <f t="shared" si="244"/>
        <v>0</v>
      </c>
      <c r="Q1468" s="148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5" t="s">
        <v>2233</v>
      </c>
      <c r="C1469" s="144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6">
        <v>0</v>
      </c>
      <c r="J1469" s="146">
        <v>0</v>
      </c>
      <c r="K1469" s="146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8">
        <f t="shared" si="244"/>
        <v>0</v>
      </c>
      <c r="Q1469" s="148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5" t="s">
        <v>2232</v>
      </c>
      <c r="C1470" s="144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6">
        <v>0</v>
      </c>
      <c r="J1470" s="146">
        <v>0</v>
      </c>
      <c r="K1470" s="146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8">
        <f t="shared" si="244"/>
        <v>-7.2689511941848393E-3</v>
      </c>
      <c r="Q1470" s="148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5" t="s">
        <v>2231</v>
      </c>
      <c r="C1471" s="144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7">
        <v>0</v>
      </c>
      <c r="J1471" s="147">
        <v>0</v>
      </c>
      <c r="K1471" s="147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8">
        <f t="shared" si="244"/>
        <v>-8.368200836820083E-3</v>
      </c>
      <c r="Q1471" s="148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5" t="s">
        <v>2230</v>
      </c>
      <c r="C1472" s="144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8">
        <f t="shared" si="244"/>
        <v>4.2194092827004216E-3</v>
      </c>
      <c r="Q1472" s="148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5" t="s">
        <v>2229</v>
      </c>
      <c r="C1473" s="144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6">
        <v>0</v>
      </c>
      <c r="J1473" s="146">
        <v>0</v>
      </c>
      <c r="K1473" s="146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8">
        <f t="shared" si="244"/>
        <v>1.0504201680672268E-3</v>
      </c>
      <c r="Q1473" s="148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5" t="s">
        <v>2228</v>
      </c>
      <c r="C1474" s="144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6">
        <v>0</v>
      </c>
      <c r="J1474" s="146">
        <v>0</v>
      </c>
      <c r="K1474" s="146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8">
        <f t="shared" si="244"/>
        <v>4.7219307450157401E-3</v>
      </c>
      <c r="Q1474" s="148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5" t="s">
        <v>2227</v>
      </c>
      <c r="C1475" s="144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6">
        <v>0</v>
      </c>
      <c r="J1475" s="146">
        <v>0</v>
      </c>
      <c r="K1475" s="146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8">
        <f t="shared" ref="P1475:P1538" si="255">O1475/G1474</f>
        <v>-5.2219321148825064E-4</v>
      </c>
      <c r="Q1475" s="148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5" t="s">
        <v>2226</v>
      </c>
      <c r="C1476" s="144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7">
        <v>0</v>
      </c>
      <c r="J1476" s="147">
        <v>0</v>
      </c>
      <c r="K1476" s="147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8">
        <f t="shared" si="255"/>
        <v>1.0449320794148381E-3</v>
      </c>
      <c r="Q1476" s="148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5" t="s">
        <v>2225</v>
      </c>
      <c r="C1477" s="144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8">
        <f t="shared" si="255"/>
        <v>-5.2192066805845511E-3</v>
      </c>
      <c r="Q1477" s="148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5" t="s">
        <v>2224</v>
      </c>
      <c r="C1478" s="144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6">
        <v>0</v>
      </c>
      <c r="J1478" s="146">
        <v>0</v>
      </c>
      <c r="K1478" s="146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8">
        <f t="shared" si="255"/>
        <v>-5.246589716684155E-3</v>
      </c>
      <c r="Q1478" s="148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5" t="s">
        <v>2223</v>
      </c>
      <c r="C1479" s="144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6">
        <v>0</v>
      </c>
      <c r="J1479" s="146">
        <v>0</v>
      </c>
      <c r="K1479" s="146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8">
        <f t="shared" si="255"/>
        <v>-1.5822784810126582E-3</v>
      </c>
      <c r="Q1479" s="148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5" t="s">
        <v>2222</v>
      </c>
      <c r="C1480" s="144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6">
        <v>0</v>
      </c>
      <c r="J1480" s="146">
        <v>0</v>
      </c>
      <c r="K1480" s="146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8">
        <f t="shared" si="255"/>
        <v>-2.1130480718436345E-3</v>
      </c>
      <c r="Q1480" s="148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5" t="s">
        <v>2221</v>
      </c>
      <c r="C1481" s="144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7">
        <v>0</v>
      </c>
      <c r="J1481" s="147">
        <v>0</v>
      </c>
      <c r="K1481" s="147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8">
        <f t="shared" si="255"/>
        <v>1.5881418740074113E-3</v>
      </c>
      <c r="Q1481" s="148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5" t="s">
        <v>2220</v>
      </c>
      <c r="C1482" s="144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8">
        <f t="shared" si="255"/>
        <v>-4.2283298097251587E-3</v>
      </c>
      <c r="Q1482" s="148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5" t="s">
        <v>2219</v>
      </c>
      <c r="C1483" s="144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6">
        <v>0</v>
      </c>
      <c r="J1483" s="146">
        <v>0</v>
      </c>
      <c r="K1483" s="146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8">
        <f t="shared" si="255"/>
        <v>-2.1231422505307855E-3</v>
      </c>
      <c r="Q1483" s="148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5" t="s">
        <v>2218</v>
      </c>
      <c r="C1484" s="144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6">
        <v>0</v>
      </c>
      <c r="J1484" s="146">
        <v>0</v>
      </c>
      <c r="K1484" s="146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8">
        <f t="shared" si="255"/>
        <v>-2.6595744680851063E-3</v>
      </c>
      <c r="Q1484" s="148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5" t="s">
        <v>2217</v>
      </c>
      <c r="C1485" s="144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6">
        <v>0</v>
      </c>
      <c r="J1485" s="146">
        <v>0</v>
      </c>
      <c r="K1485" s="146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8">
        <f t="shared" si="255"/>
        <v>-3.2000000000000002E-3</v>
      </c>
      <c r="Q1485" s="148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5" t="s">
        <v>2216</v>
      </c>
      <c r="C1486" s="144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7">
        <v>0</v>
      </c>
      <c r="J1486" s="147">
        <v>0</v>
      </c>
      <c r="K1486" s="147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8">
        <f t="shared" si="255"/>
        <v>-5.3504547886570354E-4</v>
      </c>
      <c r="Q1486" s="148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5" t="s">
        <v>2215</v>
      </c>
      <c r="C1487" s="144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8">
        <f t="shared" si="255"/>
        <v>1.0706638115631691E-2</v>
      </c>
      <c r="Q1487" s="148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5" t="s">
        <v>2214</v>
      </c>
      <c r="C1488" s="144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6">
        <v>0</v>
      </c>
      <c r="J1488" s="146">
        <v>0</v>
      </c>
      <c r="K1488" s="146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8">
        <f t="shared" si="255"/>
        <v>5.2966101694915252E-3</v>
      </c>
      <c r="Q1488" s="148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5" t="s">
        <v>2213</v>
      </c>
      <c r="C1489" s="144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6">
        <v>0</v>
      </c>
      <c r="J1489" s="146">
        <v>0</v>
      </c>
      <c r="K1489" s="146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8">
        <f t="shared" si="255"/>
        <v>0</v>
      </c>
      <c r="Q1489" s="148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5" t="s">
        <v>2212</v>
      </c>
      <c r="C1490" s="144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6">
        <v>0</v>
      </c>
      <c r="J1490" s="146">
        <v>0</v>
      </c>
      <c r="K1490" s="146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8">
        <f t="shared" si="255"/>
        <v>1.053740779768177E-3</v>
      </c>
      <c r="Q1490" s="148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5" t="s">
        <v>2211</v>
      </c>
      <c r="C1491" s="144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7">
        <v>0</v>
      </c>
      <c r="J1491" s="147">
        <v>0</v>
      </c>
      <c r="K1491" s="147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8">
        <f t="shared" si="255"/>
        <v>-2.1052631578947368E-3</v>
      </c>
      <c r="Q1491" s="148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5" t="s">
        <v>2210</v>
      </c>
      <c r="C1492" s="144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8">
        <f t="shared" si="255"/>
        <v>-7.3839662447257384E-3</v>
      </c>
      <c r="Q1492" s="148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5" t="s">
        <v>2209</v>
      </c>
      <c r="C1493" s="144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6">
        <v>0</v>
      </c>
      <c r="J1493" s="146">
        <v>0</v>
      </c>
      <c r="K1493" s="146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8">
        <f t="shared" si="255"/>
        <v>-8.5015940488841653E-3</v>
      </c>
      <c r="Q1493" s="148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5" t="s">
        <v>2208</v>
      </c>
      <c r="C1494" s="144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6">
        <v>0</v>
      </c>
      <c r="J1494" s="146">
        <v>0</v>
      </c>
      <c r="K1494" s="146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8">
        <f t="shared" si="255"/>
        <v>8.5744908896034297E-3</v>
      </c>
      <c r="Q1494" s="148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5" t="s">
        <v>2207</v>
      </c>
      <c r="C1495" s="144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6">
        <v>0</v>
      </c>
      <c r="J1495" s="146">
        <v>0</v>
      </c>
      <c r="K1495" s="146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8">
        <f t="shared" si="255"/>
        <v>-6.9075451647183849E-3</v>
      </c>
      <c r="Q1495" s="148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5" t="s">
        <v>2206</v>
      </c>
      <c r="C1496" s="144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7">
        <v>0</v>
      </c>
      <c r="J1496" s="147">
        <v>0</v>
      </c>
      <c r="K1496" s="147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8">
        <f t="shared" si="255"/>
        <v>3.2102728731942215E-3</v>
      </c>
      <c r="Q1496" s="148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5" t="s">
        <v>2205</v>
      </c>
      <c r="C1497" s="144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8">
        <f t="shared" si="255"/>
        <v>-4.7999999999999996E-3</v>
      </c>
      <c r="Q1497" s="148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5" t="s">
        <v>2204</v>
      </c>
      <c r="C1498" s="144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6">
        <v>0</v>
      </c>
      <c r="J1498" s="146">
        <v>0</v>
      </c>
      <c r="K1498" s="146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8">
        <f t="shared" si="255"/>
        <v>-2.6795284030010718E-3</v>
      </c>
      <c r="Q1498" s="148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5" t="s">
        <v>2203</v>
      </c>
      <c r="C1499" s="144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6">
        <v>0</v>
      </c>
      <c r="J1499" s="146">
        <v>0</v>
      </c>
      <c r="K1499" s="146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8">
        <f t="shared" si="255"/>
        <v>-2.6867275658248252E-3</v>
      </c>
      <c r="Q1499" s="148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5" t="s">
        <v>2202</v>
      </c>
      <c r="C1500" s="144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6">
        <v>0</v>
      </c>
      <c r="J1500" s="146">
        <v>0</v>
      </c>
      <c r="K1500" s="146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8">
        <f t="shared" si="255"/>
        <v>4.3103448275862068E-3</v>
      </c>
      <c r="Q1500" s="148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5" t="s">
        <v>2201</v>
      </c>
      <c r="C1501" s="144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7">
        <v>0</v>
      </c>
      <c r="J1501" s="147">
        <v>0</v>
      </c>
      <c r="K1501" s="147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8">
        <f t="shared" si="255"/>
        <v>-5.3648068669527897E-4</v>
      </c>
      <c r="Q1501" s="148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5" t="s">
        <v>2200</v>
      </c>
      <c r="C1502" s="144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8">
        <f t="shared" si="255"/>
        <v>1.0735373054213634E-3</v>
      </c>
      <c r="Q1502" s="148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5" t="s">
        <v>2199</v>
      </c>
      <c r="C1503" s="144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6">
        <v>0</v>
      </c>
      <c r="J1503" s="146">
        <v>0</v>
      </c>
      <c r="K1503" s="146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8">
        <f t="shared" si="255"/>
        <v>-1.0723860589812334E-3</v>
      </c>
      <c r="Q1503" s="148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5" t="s">
        <v>2198</v>
      </c>
      <c r="C1504" s="144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6">
        <v>0</v>
      </c>
      <c r="J1504" s="146">
        <v>0</v>
      </c>
      <c r="K1504" s="146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8">
        <f t="shared" si="255"/>
        <v>-5.3676865271068169E-4</v>
      </c>
      <c r="Q1504" s="148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5" t="s">
        <v>2197</v>
      </c>
      <c r="C1505" s="144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6">
        <v>0</v>
      </c>
      <c r="J1505" s="146">
        <v>0</v>
      </c>
      <c r="K1505" s="146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8">
        <f t="shared" si="255"/>
        <v>-1.3426423200859291E-2</v>
      </c>
      <c r="Q1505" s="148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5" t="s">
        <v>2196</v>
      </c>
      <c r="C1506" s="144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7">
        <v>0</v>
      </c>
      <c r="J1506" s="147">
        <v>0</v>
      </c>
      <c r="K1506" s="147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8">
        <f t="shared" si="255"/>
        <v>-2.7218290691344584E-3</v>
      </c>
      <c r="Q1506" s="148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5" t="s">
        <v>2195</v>
      </c>
      <c r="C1507" s="144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8">
        <f t="shared" si="255"/>
        <v>0</v>
      </c>
      <c r="Q1507" s="148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5" t="s">
        <v>2194</v>
      </c>
      <c r="C1508" s="144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6">
        <v>0</v>
      </c>
      <c r="J1508" s="146">
        <v>0</v>
      </c>
      <c r="K1508" s="146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8">
        <f t="shared" si="255"/>
        <v>2.7292576419213972E-3</v>
      </c>
      <c r="Q1508" s="148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5" t="s">
        <v>2193</v>
      </c>
      <c r="C1509" s="144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6">
        <v>0</v>
      </c>
      <c r="J1509" s="146">
        <v>0</v>
      </c>
      <c r="K1509" s="146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8">
        <f t="shared" si="255"/>
        <v>4.8992923244420249E-3</v>
      </c>
      <c r="Q1509" s="148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5" t="s">
        <v>2192</v>
      </c>
      <c r="C1510" s="144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6">
        <v>0</v>
      </c>
      <c r="J1510" s="146">
        <v>0</v>
      </c>
      <c r="K1510" s="146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8">
        <f t="shared" si="255"/>
        <v>-4.8754062838569879E-3</v>
      </c>
      <c r="Q1510" s="148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5" t="s">
        <v>2191</v>
      </c>
      <c r="C1511" s="144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7">
        <v>0</v>
      </c>
      <c r="J1511" s="147">
        <v>0</v>
      </c>
      <c r="K1511" s="147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8">
        <f t="shared" si="255"/>
        <v>-9.2542188350571587E-3</v>
      </c>
      <c r="Q1511" s="148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5" t="s">
        <v>2190</v>
      </c>
      <c r="C1512" s="144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8">
        <f t="shared" si="255"/>
        <v>-3.2967032967032967E-3</v>
      </c>
      <c r="Q1512" s="148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5" t="s">
        <v>2189</v>
      </c>
      <c r="C1513" s="144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6">
        <v>0</v>
      </c>
      <c r="J1513" s="146">
        <v>0</v>
      </c>
      <c r="K1513" s="146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8">
        <f t="shared" si="255"/>
        <v>-2.205071664829107E-3</v>
      </c>
      <c r="Q1513" s="148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5" t="s">
        <v>2188</v>
      </c>
      <c r="C1514" s="144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6">
        <v>0</v>
      </c>
      <c r="J1514" s="146">
        <v>0</v>
      </c>
      <c r="K1514" s="146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8">
        <f t="shared" si="255"/>
        <v>2.2099447513812156E-3</v>
      </c>
      <c r="Q1514" s="148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5" t="s">
        <v>2187</v>
      </c>
      <c r="C1515" s="144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6">
        <v>0</v>
      </c>
      <c r="J1515" s="146">
        <v>0</v>
      </c>
      <c r="K1515" s="146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8">
        <f t="shared" si="255"/>
        <v>-4.410143329658214E-3</v>
      </c>
      <c r="Q1515" s="148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5" t="s">
        <v>2186</v>
      </c>
      <c r="C1516" s="144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7">
        <v>0</v>
      </c>
      <c r="J1516" s="147">
        <v>0</v>
      </c>
      <c r="K1516" s="147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8">
        <f t="shared" si="255"/>
        <v>6.6445182724252493E-3</v>
      </c>
      <c r="Q1516" s="148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5" t="s">
        <v>2185</v>
      </c>
      <c r="C1517" s="144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8">
        <f t="shared" si="255"/>
        <v>7.7007700770077006E-3</v>
      </c>
      <c r="Q1517" s="148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5" t="s">
        <v>2184</v>
      </c>
      <c r="C1518" s="144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6">
        <v>0</v>
      </c>
      <c r="J1518" s="146">
        <v>0</v>
      </c>
      <c r="K1518" s="146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8">
        <f t="shared" si="255"/>
        <v>-6.0043668122270744E-3</v>
      </c>
      <c r="Q1518" s="148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5" t="s">
        <v>2183</v>
      </c>
      <c r="C1519" s="144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6">
        <v>0</v>
      </c>
      <c r="J1519" s="146">
        <v>0</v>
      </c>
      <c r="K1519" s="146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8">
        <f t="shared" si="255"/>
        <v>-3.8440417353102691E-3</v>
      </c>
      <c r="Q1519" s="148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5" t="s">
        <v>2182</v>
      </c>
      <c r="C1520" s="144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6">
        <v>0</v>
      </c>
      <c r="J1520" s="146">
        <v>0</v>
      </c>
      <c r="K1520" s="146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8">
        <f t="shared" si="255"/>
        <v>-3.858875413450937E-3</v>
      </c>
      <c r="Q1520" s="148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5" t="s">
        <v>2181</v>
      </c>
      <c r="C1521" s="144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7">
        <v>0</v>
      </c>
      <c r="J1521" s="147">
        <v>0</v>
      </c>
      <c r="K1521" s="147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8">
        <f t="shared" si="255"/>
        <v>5.5340343110127279E-3</v>
      </c>
      <c r="Q1521" s="148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5" t="s">
        <v>2180</v>
      </c>
      <c r="C1522" s="144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8">
        <f t="shared" si="255"/>
        <v>5.5035773252614197E-4</v>
      </c>
      <c r="Q1522" s="148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5" t="s">
        <v>2179</v>
      </c>
      <c r="C1523" s="144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6">
        <v>0</v>
      </c>
      <c r="J1523" s="146">
        <v>0</v>
      </c>
      <c r="K1523" s="146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8">
        <f t="shared" si="255"/>
        <v>0</v>
      </c>
      <c r="Q1523" s="148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5" t="s">
        <v>2178</v>
      </c>
      <c r="C1524" s="144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6">
        <v>0</v>
      </c>
      <c r="J1524" s="146">
        <v>0</v>
      </c>
      <c r="K1524" s="146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8">
        <f t="shared" si="255"/>
        <v>3.3003300330033004E-3</v>
      </c>
      <c r="Q1524" s="148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5" t="s">
        <v>2177</v>
      </c>
      <c r="C1525" s="144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6">
        <v>0</v>
      </c>
      <c r="J1525" s="146">
        <v>0</v>
      </c>
      <c r="K1525" s="146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8">
        <f t="shared" si="255"/>
        <v>-4.3859649122807015E-3</v>
      </c>
      <c r="Q1525" s="148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5" t="s">
        <v>2176</v>
      </c>
      <c r="C1526" s="144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7">
        <v>0</v>
      </c>
      <c r="J1526" s="147">
        <v>0</v>
      </c>
      <c r="K1526" s="147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8">
        <f t="shared" si="255"/>
        <v>-3.3039647577092512E-3</v>
      </c>
      <c r="Q1526" s="148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5" t="s">
        <v>2175</v>
      </c>
      <c r="C1527" s="144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8">
        <f t="shared" si="255"/>
        <v>-3.2044198895027623E-3</v>
      </c>
      <c r="Q1527" s="148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5" t="s">
        <v>2174</v>
      </c>
      <c r="C1528" s="144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6">
        <v>0</v>
      </c>
      <c r="J1528" s="146">
        <v>0</v>
      </c>
      <c r="K1528" s="146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8">
        <f t="shared" si="255"/>
        <v>-5.6534752244762222E-3</v>
      </c>
      <c r="Q1528" s="148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5" t="s">
        <v>2173</v>
      </c>
      <c r="C1529" s="144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6">
        <v>0</v>
      </c>
      <c r="J1529" s="146">
        <v>0</v>
      </c>
      <c r="K1529" s="146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8">
        <f t="shared" si="255"/>
        <v>-3.9018952062430325E-3</v>
      </c>
      <c r="Q1529" s="148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5" t="s">
        <v>2172</v>
      </c>
      <c r="C1530" s="144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6">
        <v>0</v>
      </c>
      <c r="J1530" s="146">
        <v>0</v>
      </c>
      <c r="K1530" s="146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8">
        <f t="shared" si="255"/>
        <v>-7.2747621712367094E-3</v>
      </c>
      <c r="Q1530" s="148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5" t="s">
        <v>2171</v>
      </c>
      <c r="C1531" s="144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7">
        <v>0</v>
      </c>
      <c r="J1531" s="147">
        <v>0</v>
      </c>
      <c r="K1531" s="147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8">
        <f t="shared" si="255"/>
        <v>-1.3528748590755355E-2</v>
      </c>
      <c r="Q1531" s="148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5" t="s">
        <v>2170</v>
      </c>
      <c r="C1532" s="144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8">
        <f t="shared" si="255"/>
        <v>-1.7142857142857142E-3</v>
      </c>
      <c r="Q1532" s="148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5" t="s">
        <v>2169</v>
      </c>
      <c r="C1533" s="144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6">
        <v>0</v>
      </c>
      <c r="J1533" s="146">
        <v>0</v>
      </c>
      <c r="K1533" s="146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8">
        <f t="shared" si="255"/>
        <v>2.2896393817973667E-3</v>
      </c>
      <c r="Q1533" s="148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5" t="s">
        <v>2168</v>
      </c>
      <c r="C1534" s="144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6">
        <v>0</v>
      </c>
      <c r="J1534" s="146">
        <v>0</v>
      </c>
      <c r="K1534" s="146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8">
        <f t="shared" si="255"/>
        <v>-1.3135351227869789E-2</v>
      </c>
      <c r="Q1534" s="148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5" t="s">
        <v>2167</v>
      </c>
      <c r="C1535" s="144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6">
        <v>0</v>
      </c>
      <c r="J1535" s="146">
        <v>0</v>
      </c>
      <c r="K1535" s="146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8">
        <f t="shared" si="255"/>
        <v>2.4884259259259259E-2</v>
      </c>
      <c r="Q1535" s="148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5" t="s">
        <v>2166</v>
      </c>
      <c r="C1536" s="144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7">
        <v>0</v>
      </c>
      <c r="J1536" s="147">
        <v>0</v>
      </c>
      <c r="K1536" s="147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8">
        <f t="shared" si="255"/>
        <v>-2.258610954263128E-2</v>
      </c>
      <c r="Q1536" s="148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5" t="s">
        <v>2165</v>
      </c>
      <c r="C1537" s="144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8">
        <f t="shared" si="255"/>
        <v>1.1554015020219527E-2</v>
      </c>
      <c r="Q1537" s="148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5" t="s">
        <v>2164</v>
      </c>
      <c r="C1538" s="144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6">
        <v>0</v>
      </c>
      <c r="J1538" s="146">
        <v>0</v>
      </c>
      <c r="K1538" s="146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8">
        <f t="shared" si="255"/>
        <v>1.8275271273557967E-2</v>
      </c>
      <c r="Q1538" s="148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5" t="s">
        <v>2163</v>
      </c>
      <c r="C1539" s="144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6">
        <v>0</v>
      </c>
      <c r="J1539" s="146">
        <v>0</v>
      </c>
      <c r="K1539" s="146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8">
        <f t="shared" ref="P1539:P1602" si="266">O1539/G1538</f>
        <v>-3.9259674705552439E-3</v>
      </c>
      <c r="Q1539" s="148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5" t="s">
        <v>2162</v>
      </c>
      <c r="C1540" s="144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6">
        <v>0</v>
      </c>
      <c r="J1540" s="146">
        <v>0</v>
      </c>
      <c r="K1540" s="146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8">
        <f t="shared" si="266"/>
        <v>-1.4639639639639639E-2</v>
      </c>
      <c r="Q1540" s="148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5" t="s">
        <v>2161</v>
      </c>
      <c r="C1541" s="144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7">
        <v>0</v>
      </c>
      <c r="J1541" s="147">
        <v>0</v>
      </c>
      <c r="K1541" s="147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8">
        <f t="shared" si="266"/>
        <v>-2.1714285714285714E-2</v>
      </c>
      <c r="Q1541" s="148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5" t="s">
        <v>2160</v>
      </c>
      <c r="C1542" s="144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8">
        <f t="shared" si="266"/>
        <v>1.3434579439252336E-2</v>
      </c>
      <c r="Q1542" s="148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5" t="s">
        <v>2159</v>
      </c>
      <c r="C1543" s="144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6">
        <v>0</v>
      </c>
      <c r="J1543" s="146">
        <v>0</v>
      </c>
      <c r="K1543" s="146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8">
        <f t="shared" si="266"/>
        <v>-3.4582132564841498E-3</v>
      </c>
      <c r="Q1543" s="148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5" t="s">
        <v>2158</v>
      </c>
      <c r="C1544" s="144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6">
        <v>0</v>
      </c>
      <c r="J1544" s="146">
        <v>0</v>
      </c>
      <c r="K1544" s="146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8">
        <f t="shared" si="266"/>
        <v>-4.048582995951417E-3</v>
      </c>
      <c r="Q1544" s="148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5" t="s">
        <v>2157</v>
      </c>
      <c r="C1545" s="144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6">
        <v>0</v>
      </c>
      <c r="J1545" s="146">
        <v>0</v>
      </c>
      <c r="K1545" s="146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8">
        <f t="shared" si="266"/>
        <v>1.4518002322880372E-2</v>
      </c>
      <c r="Q1545" s="148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5" t="s">
        <v>2156</v>
      </c>
      <c r="C1546" s="144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7">
        <v>0</v>
      </c>
      <c r="J1546" s="147">
        <v>0</v>
      </c>
      <c r="K1546" s="147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8">
        <f t="shared" si="266"/>
        <v>-5.7240984544934168E-4</v>
      </c>
      <c r="Q1546" s="148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5" t="s">
        <v>2155</v>
      </c>
      <c r="C1547" s="144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8">
        <f t="shared" si="266"/>
        <v>3.8946162657502864E-3</v>
      </c>
      <c r="Q1547" s="148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5" t="s">
        <v>2154</v>
      </c>
      <c r="C1548" s="144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6">
        <v>0</v>
      </c>
      <c r="J1548" s="146">
        <v>0</v>
      </c>
      <c r="K1548" s="146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8">
        <f t="shared" si="266"/>
        <v>4.1077133728890918E-3</v>
      </c>
      <c r="Q1548" s="148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5" t="s">
        <v>2153</v>
      </c>
      <c r="C1549" s="144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6">
        <v>0</v>
      </c>
      <c r="J1549" s="146">
        <v>0</v>
      </c>
      <c r="K1549" s="146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8">
        <f t="shared" si="266"/>
        <v>-3.4090909090909089E-3</v>
      </c>
      <c r="Q1549" s="148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5" t="s">
        <v>2152</v>
      </c>
      <c r="C1550" s="144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6">
        <v>0</v>
      </c>
      <c r="J1550" s="146">
        <v>0</v>
      </c>
      <c r="K1550" s="146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8">
        <f t="shared" si="266"/>
        <v>-4.5610034207525657E-3</v>
      </c>
      <c r="Q1550" s="148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5" t="s">
        <v>2151</v>
      </c>
      <c r="C1551" s="144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7">
        <v>0</v>
      </c>
      <c r="J1551" s="147">
        <v>0</v>
      </c>
      <c r="K1551" s="147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8">
        <f t="shared" si="266"/>
        <v>6.6437571592210766E-3</v>
      </c>
      <c r="Q1551" s="148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5" t="s">
        <v>2150</v>
      </c>
      <c r="C1552" s="144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8">
        <f t="shared" si="266"/>
        <v>-3.4137460172963132E-4</v>
      </c>
      <c r="Q1552" s="148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5" t="s">
        <v>2149</v>
      </c>
      <c r="C1553" s="144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6">
        <v>0</v>
      </c>
      <c r="J1553" s="146">
        <v>0</v>
      </c>
      <c r="K1553" s="146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8">
        <f t="shared" si="266"/>
        <v>-3.9840637450199202E-3</v>
      </c>
      <c r="Q1553" s="148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5" t="s">
        <v>2148</v>
      </c>
      <c r="C1554" s="144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6">
        <v>0</v>
      </c>
      <c r="J1554" s="146">
        <v>0</v>
      </c>
      <c r="K1554" s="146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8">
        <f t="shared" si="266"/>
        <v>-1.1428571428571429E-3</v>
      </c>
      <c r="Q1554" s="148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5" t="s">
        <v>2147</v>
      </c>
      <c r="C1555" s="144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6">
        <v>0</v>
      </c>
      <c r="J1555" s="146">
        <v>0</v>
      </c>
      <c r="K1555" s="146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8">
        <f t="shared" si="266"/>
        <v>-3.4324942791762012E-3</v>
      </c>
      <c r="Q1555" s="148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5" t="s">
        <v>2146</v>
      </c>
      <c r="C1556" s="144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7">
        <v>0</v>
      </c>
      <c r="J1556" s="147">
        <v>0</v>
      </c>
      <c r="K1556" s="147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8">
        <f t="shared" si="266"/>
        <v>-8.0367393800229625E-4</v>
      </c>
      <c r="Q1556" s="148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5" t="s">
        <v>2145</v>
      </c>
      <c r="C1557" s="144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8">
        <f t="shared" si="266"/>
        <v>8.847523842353211E-3</v>
      </c>
      <c r="Q1557" s="148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5" t="s">
        <v>2144</v>
      </c>
      <c r="C1558" s="144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6">
        <v>0</v>
      </c>
      <c r="J1558" s="146">
        <v>0</v>
      </c>
      <c r="K1558" s="146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8">
        <f t="shared" si="266"/>
        <v>-2.8473804100227792E-3</v>
      </c>
      <c r="Q1558" s="148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5" t="s">
        <v>2143</v>
      </c>
      <c r="C1559" s="144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6">
        <v>0</v>
      </c>
      <c r="J1559" s="146">
        <v>0</v>
      </c>
      <c r="K1559" s="146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8">
        <f t="shared" si="266"/>
        <v>6.2821245002855509E-3</v>
      </c>
      <c r="Q1559" s="148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5" t="s">
        <v>2142</v>
      </c>
      <c r="C1560" s="144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6">
        <v>0</v>
      </c>
      <c r="J1560" s="146">
        <v>0</v>
      </c>
      <c r="K1560" s="146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8">
        <f t="shared" si="266"/>
        <v>1.3053348467650397E-2</v>
      </c>
      <c r="Q1560" s="148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5" t="s">
        <v>2141</v>
      </c>
      <c r="C1561" s="144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7">
        <v>0</v>
      </c>
      <c r="J1561" s="147">
        <v>0</v>
      </c>
      <c r="K1561" s="147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8">
        <f t="shared" si="266"/>
        <v>-7.2829131652661066E-3</v>
      </c>
      <c r="Q1561" s="148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5" t="s">
        <v>2140</v>
      </c>
      <c r="C1562" s="144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8">
        <f t="shared" si="266"/>
        <v>1.6930022573363431E-3</v>
      </c>
      <c r="Q1562" s="148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5" t="s">
        <v>2139</v>
      </c>
      <c r="C1563" s="144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6">
        <v>0</v>
      </c>
      <c r="J1563" s="146">
        <v>0</v>
      </c>
      <c r="K1563" s="146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8">
        <f t="shared" si="266"/>
        <v>3.9436619718309857E-3</v>
      </c>
      <c r="Q1563" s="148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5" t="s">
        <v>2138</v>
      </c>
      <c r="C1564" s="144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6">
        <v>0</v>
      </c>
      <c r="J1564" s="146">
        <v>0</v>
      </c>
      <c r="K1564" s="146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8">
        <f t="shared" si="266"/>
        <v>2.8058361391694723E-3</v>
      </c>
      <c r="Q1564" s="148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5" t="s">
        <v>2137</v>
      </c>
      <c r="C1565" s="144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6">
        <v>0</v>
      </c>
      <c r="J1565" s="146">
        <v>0</v>
      </c>
      <c r="K1565" s="146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8">
        <f t="shared" si="266"/>
        <v>-5.5959709009513155E-4</v>
      </c>
      <c r="Q1565" s="148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5" t="s">
        <v>2136</v>
      </c>
      <c r="C1566" s="144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7">
        <v>0</v>
      </c>
      <c r="J1566" s="147">
        <v>0</v>
      </c>
      <c r="K1566" s="147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8">
        <f t="shared" si="266"/>
        <v>7.8387458006718928E-3</v>
      </c>
      <c r="Q1566" s="148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5" t="s">
        <v>2135</v>
      </c>
      <c r="C1567" s="144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8">
        <f t="shared" si="266"/>
        <v>1.0555555555555556E-2</v>
      </c>
      <c r="Q1567" s="148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5" t="s">
        <v>2134</v>
      </c>
      <c r="C1568" s="144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6">
        <v>0</v>
      </c>
      <c r="J1568" s="146">
        <v>0</v>
      </c>
      <c r="K1568" s="146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8">
        <f t="shared" si="266"/>
        <v>3.4634414513468936E-2</v>
      </c>
      <c r="Q1568" s="148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5" t="s">
        <v>2133</v>
      </c>
      <c r="C1569" s="144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6">
        <v>0</v>
      </c>
      <c r="J1569" s="146">
        <v>0</v>
      </c>
      <c r="K1569" s="146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8">
        <f t="shared" si="266"/>
        <v>-3.188097768331562E-3</v>
      </c>
      <c r="Q1569" s="148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5" t="s">
        <v>2132</v>
      </c>
      <c r="C1570" s="144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6">
        <v>0</v>
      </c>
      <c r="J1570" s="146">
        <v>0</v>
      </c>
      <c r="K1570" s="146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8">
        <f t="shared" si="266"/>
        <v>-2.6652452025586353E-3</v>
      </c>
      <c r="Q1570" s="148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5" t="s">
        <v>2131</v>
      </c>
      <c r="C1571" s="144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7">
        <v>0</v>
      </c>
      <c r="J1571" s="147">
        <v>0</v>
      </c>
      <c r="K1571" s="147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8">
        <f t="shared" si="266"/>
        <v>-1.0689470871191877E-2</v>
      </c>
      <c r="Q1571" s="148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5" t="s">
        <v>2130</v>
      </c>
      <c r="C1572" s="144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8">
        <f t="shared" si="266"/>
        <v>-1.0264721772015126E-2</v>
      </c>
      <c r="Q1572" s="148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5" t="s">
        <v>2129</v>
      </c>
      <c r="C1573" s="144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6">
        <v>0</v>
      </c>
      <c r="J1573" s="146">
        <v>0</v>
      </c>
      <c r="K1573" s="146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8">
        <f t="shared" si="266"/>
        <v>-5.4585152838427945E-3</v>
      </c>
      <c r="Q1573" s="148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5" t="s">
        <v>2128</v>
      </c>
      <c r="C1574" s="144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6">
        <v>0</v>
      </c>
      <c r="J1574" s="146">
        <v>0</v>
      </c>
      <c r="K1574" s="146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8">
        <f t="shared" si="266"/>
        <v>-2.7442371020856204E-3</v>
      </c>
      <c r="Q1574" s="148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5" t="s">
        <v>2127</v>
      </c>
      <c r="C1575" s="144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6">
        <v>0</v>
      </c>
      <c r="J1575" s="146">
        <v>0</v>
      </c>
      <c r="K1575" s="146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8">
        <f t="shared" si="266"/>
        <v>1.1557512383048982E-2</v>
      </c>
      <c r="Q1575" s="148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5" t="s">
        <v>2126</v>
      </c>
      <c r="C1576" s="144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7">
        <v>0</v>
      </c>
      <c r="J1576" s="147">
        <v>0</v>
      </c>
      <c r="K1576" s="147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8">
        <f t="shared" si="266"/>
        <v>1.088139281828074E-3</v>
      </c>
      <c r="Q1576" s="148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5" t="s">
        <v>2125</v>
      </c>
      <c r="C1577" s="144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8">
        <f t="shared" si="266"/>
        <v>8.152173913043478E-3</v>
      </c>
      <c r="Q1577" s="148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5" t="s">
        <v>2124</v>
      </c>
      <c r="C1578" s="144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6">
        <v>0</v>
      </c>
      <c r="J1578" s="146">
        <v>0</v>
      </c>
      <c r="K1578" s="146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8">
        <f t="shared" si="266"/>
        <v>-9.7035040431266845E-3</v>
      </c>
      <c r="Q1578" s="148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5" t="s">
        <v>2123</v>
      </c>
      <c r="C1579" s="144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6">
        <v>0</v>
      </c>
      <c r="J1579" s="146">
        <v>0</v>
      </c>
      <c r="K1579" s="146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8">
        <f t="shared" si="266"/>
        <v>-2.1774632553075669E-3</v>
      </c>
      <c r="Q1579" s="148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5" t="s">
        <v>2122</v>
      </c>
      <c r="C1580" s="144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6">
        <v>0</v>
      </c>
      <c r="J1580" s="146">
        <v>0</v>
      </c>
      <c r="K1580" s="146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8">
        <f t="shared" si="266"/>
        <v>3.8188761593016913E-3</v>
      </c>
      <c r="Q1580" s="148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5" t="s">
        <v>2121</v>
      </c>
      <c r="C1581" s="144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7">
        <v>0</v>
      </c>
      <c r="J1581" s="147">
        <v>0</v>
      </c>
      <c r="K1581" s="147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8">
        <f t="shared" si="266"/>
        <v>5.4347826086956522E-4</v>
      </c>
      <c r="Q1581" s="148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5" t="s">
        <v>2120</v>
      </c>
      <c r="C1582" s="144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8">
        <f t="shared" si="266"/>
        <v>-5.975013579576317E-3</v>
      </c>
      <c r="Q1582" s="148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5" t="s">
        <v>2119</v>
      </c>
      <c r="C1583" s="144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6">
        <v>0</v>
      </c>
      <c r="J1583" s="146">
        <v>0</v>
      </c>
      <c r="K1583" s="146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8">
        <f t="shared" si="266"/>
        <v>4.9180327868852463E-3</v>
      </c>
      <c r="Q1583" s="148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5" t="s">
        <v>2118</v>
      </c>
      <c r="C1584" s="144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6">
        <v>0</v>
      </c>
      <c r="J1584" s="146">
        <v>0</v>
      </c>
      <c r="K1584" s="146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8">
        <f t="shared" si="266"/>
        <v>-5.4377379010331706E-3</v>
      </c>
      <c r="Q1584" s="148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5" t="s">
        <v>2117</v>
      </c>
      <c r="C1585" s="144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6">
        <v>0</v>
      </c>
      <c r="J1585" s="146">
        <v>0</v>
      </c>
      <c r="K1585" s="146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8">
        <f t="shared" si="266"/>
        <v>-2.7337342810278839E-3</v>
      </c>
      <c r="Q1585" s="148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5" t="s">
        <v>2116</v>
      </c>
      <c r="C1586" s="144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7">
        <v>0</v>
      </c>
      <c r="J1586" s="147">
        <v>0</v>
      </c>
      <c r="K1586" s="147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8">
        <f t="shared" si="266"/>
        <v>-1.0964912280701754E-3</v>
      </c>
      <c r="Q1586" s="148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5" t="s">
        <v>2115</v>
      </c>
      <c r="C1587" s="144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8">
        <f t="shared" si="266"/>
        <v>5.4884742041712406E-4</v>
      </c>
      <c r="Q1587" s="148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5" t="s">
        <v>2114</v>
      </c>
      <c r="C1588" s="144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6">
        <v>0</v>
      </c>
      <c r="J1588" s="146">
        <v>0</v>
      </c>
      <c r="K1588" s="146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8">
        <f t="shared" si="266"/>
        <v>0</v>
      </c>
      <c r="Q1588" s="148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5" t="s">
        <v>2113</v>
      </c>
      <c r="C1589" s="144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6">
        <v>0</v>
      </c>
      <c r="J1589" s="146">
        <v>0</v>
      </c>
      <c r="K1589" s="146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8">
        <f t="shared" si="266"/>
        <v>-2.1941854086670325E-3</v>
      </c>
      <c r="Q1589" s="148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5" t="s">
        <v>2112</v>
      </c>
      <c r="C1590" s="144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6">
        <v>0</v>
      </c>
      <c r="J1590" s="146">
        <v>0</v>
      </c>
      <c r="K1590" s="146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8">
        <f t="shared" si="266"/>
        <v>2.1990104452996153E-3</v>
      </c>
      <c r="Q1590" s="148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5" t="s">
        <v>2111</v>
      </c>
      <c r="C1591" s="144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7">
        <v>0</v>
      </c>
      <c r="J1591" s="147">
        <v>0</v>
      </c>
      <c r="K1591" s="147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8">
        <f t="shared" si="266"/>
        <v>-1.6456390565002743E-3</v>
      </c>
      <c r="Q1591" s="148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5" t="s">
        <v>2110</v>
      </c>
      <c r="C1592" s="144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8">
        <f t="shared" si="266"/>
        <v>8.7912087912087912E-3</v>
      </c>
      <c r="Q1592" s="148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5" t="s">
        <v>2109</v>
      </c>
      <c r="C1593" s="144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6">
        <v>0</v>
      </c>
      <c r="J1593" s="146">
        <v>0</v>
      </c>
      <c r="K1593" s="146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8">
        <f t="shared" si="266"/>
        <v>-1.6339869281045752E-3</v>
      </c>
      <c r="Q1593" s="148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5" t="s">
        <v>2108</v>
      </c>
      <c r="C1594" s="144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6">
        <v>0</v>
      </c>
      <c r="J1594" s="146">
        <v>0</v>
      </c>
      <c r="K1594" s="146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8">
        <f t="shared" si="266"/>
        <v>-1.0911074740861974E-3</v>
      </c>
      <c r="Q1594" s="148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5" t="s">
        <v>2107</v>
      </c>
      <c r="C1595" s="144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6">
        <v>0</v>
      </c>
      <c r="J1595" s="146">
        <v>0</v>
      </c>
      <c r="K1595" s="146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8">
        <f t="shared" si="266"/>
        <v>-6.0076460950300378E-3</v>
      </c>
      <c r="Q1595" s="148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5" t="s">
        <v>2106</v>
      </c>
      <c r="C1596" s="144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7">
        <v>0</v>
      </c>
      <c r="J1596" s="147">
        <v>0</v>
      </c>
      <c r="K1596" s="147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8">
        <f t="shared" si="266"/>
        <v>-2.1978021978021978E-3</v>
      </c>
      <c r="Q1596" s="148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5" t="s">
        <v>2105</v>
      </c>
      <c r="C1597" s="144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8">
        <f t="shared" si="266"/>
        <v>1.3215859030837005E-2</v>
      </c>
      <c r="Q1597" s="148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5" t="s">
        <v>2104</v>
      </c>
      <c r="C1598" s="144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6">
        <v>0</v>
      </c>
      <c r="J1598" s="146">
        <v>0</v>
      </c>
      <c r="K1598" s="146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8">
        <f t="shared" si="266"/>
        <v>2.1739130434782609E-3</v>
      </c>
      <c r="Q1598" s="148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5" t="s">
        <v>2103</v>
      </c>
      <c r="C1599" s="144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6">
        <v>0</v>
      </c>
      <c r="J1599" s="146">
        <v>0</v>
      </c>
      <c r="K1599" s="146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8">
        <f t="shared" si="266"/>
        <v>0</v>
      </c>
      <c r="Q1599" s="148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5" t="s">
        <v>2102</v>
      </c>
      <c r="C1600" s="144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6">
        <v>0</v>
      </c>
      <c r="J1600" s="146">
        <v>0</v>
      </c>
      <c r="K1600" s="146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8">
        <f t="shared" si="266"/>
        <v>-3.7960954446854662E-3</v>
      </c>
      <c r="Q1600" s="148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5" t="s">
        <v>2101</v>
      </c>
      <c r="C1601" s="144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7">
        <v>0</v>
      </c>
      <c r="J1601" s="147">
        <v>0</v>
      </c>
      <c r="K1601" s="147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8">
        <f t="shared" si="266"/>
        <v>3.8105606967882419E-3</v>
      </c>
      <c r="Q1601" s="148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5" t="s">
        <v>2100</v>
      </c>
      <c r="C1602" s="144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8">
        <f t="shared" si="266"/>
        <v>-6.5075921908893707E-3</v>
      </c>
      <c r="Q1602" s="148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5" t="s">
        <v>2099</v>
      </c>
      <c r="C1603" s="144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6">
        <v>0</v>
      </c>
      <c r="J1603" s="146">
        <v>0</v>
      </c>
      <c r="K1603" s="146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8">
        <f t="shared" ref="P1603:P1666" si="277">O1603/G1602</f>
        <v>-1.6375545851528383E-3</v>
      </c>
      <c r="Q1603" s="148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5" t="s">
        <v>2098</v>
      </c>
      <c r="C1604" s="144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6">
        <v>0</v>
      </c>
      <c r="J1604" s="146">
        <v>0</v>
      </c>
      <c r="K1604" s="146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8">
        <f t="shared" si="277"/>
        <v>8.2012028430836527E-3</v>
      </c>
      <c r="Q1604" s="148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5" t="s">
        <v>2097</v>
      </c>
      <c r="C1605" s="144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6">
        <v>0</v>
      </c>
      <c r="J1605" s="146">
        <v>0</v>
      </c>
      <c r="K1605" s="146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8">
        <f t="shared" si="277"/>
        <v>-5.4229934924078093E-4</v>
      </c>
      <c r="Q1605" s="148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5" t="s">
        <v>2096</v>
      </c>
      <c r="C1606" s="144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7">
        <v>0</v>
      </c>
      <c r="J1606" s="147">
        <v>0</v>
      </c>
      <c r="K1606" s="147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8">
        <f t="shared" si="277"/>
        <v>1.6277807921866521E-3</v>
      </c>
      <c r="Q1606" s="148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5" t="s">
        <v>2095</v>
      </c>
      <c r="C1607" s="144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8">
        <f t="shared" si="277"/>
        <v>5.9588299024918743E-3</v>
      </c>
      <c r="Q1607" s="148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5" t="s">
        <v>2094</v>
      </c>
      <c r="C1608" s="144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6">
        <v>0</v>
      </c>
      <c r="J1608" s="146">
        <v>0</v>
      </c>
      <c r="K1608" s="146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8">
        <f t="shared" si="277"/>
        <v>6.462035541195477E-3</v>
      </c>
      <c r="Q1608" s="148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5" t="s">
        <v>2093</v>
      </c>
      <c r="C1609" s="144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6">
        <v>0</v>
      </c>
      <c r="J1609" s="146">
        <v>0</v>
      </c>
      <c r="K1609" s="146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8">
        <f t="shared" si="277"/>
        <v>-5.3504547886570354E-4</v>
      </c>
      <c r="Q1609" s="148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5" t="s">
        <v>2092</v>
      </c>
      <c r="C1610" s="144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6">
        <v>0</v>
      </c>
      <c r="J1610" s="146">
        <v>0</v>
      </c>
      <c r="K1610" s="146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8">
        <f t="shared" si="277"/>
        <v>5.3533190578158455E-3</v>
      </c>
      <c r="Q1610" s="148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5" t="s">
        <v>2091</v>
      </c>
      <c r="C1611" s="144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7">
        <v>0</v>
      </c>
      <c r="J1611" s="147">
        <v>0</v>
      </c>
      <c r="K1611" s="147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8">
        <f t="shared" si="277"/>
        <v>3.7273695420660278E-3</v>
      </c>
      <c r="Q1611" s="148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5" t="s">
        <v>2090</v>
      </c>
      <c r="C1612" s="144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8">
        <f t="shared" si="277"/>
        <v>-1.0610079575596816E-3</v>
      </c>
      <c r="Q1612" s="148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5" t="s">
        <v>2089</v>
      </c>
      <c r="C1613" s="144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6">
        <v>0</v>
      </c>
      <c r="J1613" s="146">
        <v>0</v>
      </c>
      <c r="K1613" s="146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8">
        <f t="shared" si="277"/>
        <v>-1.5932023366967605E-3</v>
      </c>
      <c r="Q1613" s="148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5" t="s">
        <v>2088</v>
      </c>
      <c r="C1614" s="144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6">
        <v>0</v>
      </c>
      <c r="J1614" s="146">
        <v>0</v>
      </c>
      <c r="K1614" s="146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8">
        <f t="shared" si="277"/>
        <v>1.0638297872340425E-2</v>
      </c>
      <c r="Q1614" s="148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5" t="s">
        <v>2087</v>
      </c>
      <c r="C1615" s="144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6">
        <v>0</v>
      </c>
      <c r="J1615" s="146">
        <v>0</v>
      </c>
      <c r="K1615" s="146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8">
        <f t="shared" si="277"/>
        <v>6.842105263157895E-3</v>
      </c>
      <c r="Q1615" s="148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5" t="s">
        <v>2086</v>
      </c>
      <c r="C1616" s="144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7">
        <v>0</v>
      </c>
      <c r="J1616" s="147">
        <v>0</v>
      </c>
      <c r="K1616" s="147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8">
        <f t="shared" si="277"/>
        <v>-7.8410872974385773E-3</v>
      </c>
      <c r="Q1616" s="148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5" t="s">
        <v>2085</v>
      </c>
      <c r="C1617" s="144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8">
        <f t="shared" si="277"/>
        <v>-5.2687038988408848E-4</v>
      </c>
      <c r="Q1617" s="148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5" t="s">
        <v>2084</v>
      </c>
      <c r="C1618" s="144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6">
        <v>0</v>
      </c>
      <c r="J1618" s="146">
        <v>0</v>
      </c>
      <c r="K1618" s="146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8">
        <f t="shared" si="277"/>
        <v>-9.4886663152345813E-3</v>
      </c>
      <c r="Q1618" s="148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5" t="s">
        <v>2083</v>
      </c>
      <c r="C1619" s="144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6">
        <v>0</v>
      </c>
      <c r="J1619" s="146">
        <v>0</v>
      </c>
      <c r="K1619" s="146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8">
        <f t="shared" si="277"/>
        <v>4.2575838211814793E-3</v>
      </c>
      <c r="Q1619" s="148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5" t="s">
        <v>2082</v>
      </c>
      <c r="C1620" s="144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6">
        <v>0</v>
      </c>
      <c r="J1620" s="146">
        <v>0</v>
      </c>
      <c r="K1620" s="146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8">
        <f t="shared" si="277"/>
        <v>-2.6497085320614732E-3</v>
      </c>
      <c r="Q1620" s="148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5" t="s">
        <v>2081</v>
      </c>
      <c r="C1621" s="144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7">
        <v>0</v>
      </c>
      <c r="J1621" s="147">
        <v>0</v>
      </c>
      <c r="K1621" s="147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8">
        <f t="shared" si="277"/>
        <v>5.3134962805526033E-4</v>
      </c>
      <c r="Q1621" s="148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5" t="s">
        <v>2080</v>
      </c>
      <c r="C1622" s="144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8">
        <f t="shared" si="277"/>
        <v>0</v>
      </c>
      <c r="Q1622" s="148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5" t="s">
        <v>2079</v>
      </c>
      <c r="C1623" s="144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6">
        <v>0</v>
      </c>
      <c r="J1623" s="146">
        <v>0</v>
      </c>
      <c r="K1623" s="146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8">
        <f t="shared" si="277"/>
        <v>1.5932023366967605E-3</v>
      </c>
      <c r="Q1623" s="148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5" t="s">
        <v>2078</v>
      </c>
      <c r="C1624" s="144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6">
        <v>0</v>
      </c>
      <c r="J1624" s="146">
        <v>0</v>
      </c>
      <c r="K1624" s="146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8">
        <f t="shared" si="277"/>
        <v>3.711558854718982E-3</v>
      </c>
      <c r="Q1624" s="148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5" t="s">
        <v>2077</v>
      </c>
      <c r="C1625" s="144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6">
        <v>0</v>
      </c>
      <c r="J1625" s="146">
        <v>0</v>
      </c>
      <c r="K1625" s="146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8">
        <f t="shared" si="277"/>
        <v>7.3956682514527208E-3</v>
      </c>
      <c r="Q1625" s="148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5" t="s">
        <v>2076</v>
      </c>
      <c r="C1626" s="144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7">
        <v>0</v>
      </c>
      <c r="J1626" s="147">
        <v>0</v>
      </c>
      <c r="K1626" s="147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8">
        <f t="shared" si="277"/>
        <v>-1.2060828526481384E-2</v>
      </c>
      <c r="Q1626" s="148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5" t="s">
        <v>2075</v>
      </c>
      <c r="C1627" s="144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8">
        <f t="shared" si="277"/>
        <v>-4.7770700636942673E-3</v>
      </c>
      <c r="Q1627" s="148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5" t="s">
        <v>2074</v>
      </c>
      <c r="C1628" s="144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6">
        <v>0</v>
      </c>
      <c r="J1628" s="146">
        <v>0</v>
      </c>
      <c r="K1628" s="146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8">
        <f t="shared" si="277"/>
        <v>-1.0666666666666667E-3</v>
      </c>
      <c r="Q1628" s="148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5" t="s">
        <v>2073</v>
      </c>
      <c r="C1629" s="144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6">
        <v>0</v>
      </c>
      <c r="J1629" s="146">
        <v>0</v>
      </c>
      <c r="K1629" s="146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8">
        <f t="shared" si="277"/>
        <v>-2.6695141484249867E-3</v>
      </c>
      <c r="Q1629" s="148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5" t="s">
        <v>2072</v>
      </c>
      <c r="C1630" s="144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6">
        <v>0</v>
      </c>
      <c r="J1630" s="146">
        <v>0</v>
      </c>
      <c r="K1630" s="146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8">
        <f t="shared" si="277"/>
        <v>-4.2826552462526769E-3</v>
      </c>
      <c r="Q1630" s="148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5" t="s">
        <v>2071</v>
      </c>
      <c r="C1631" s="144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7">
        <v>0</v>
      </c>
      <c r="J1631" s="147">
        <v>0</v>
      </c>
      <c r="K1631" s="147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8">
        <f t="shared" si="277"/>
        <v>-8.6021505376344086E-3</v>
      </c>
      <c r="Q1631" s="148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5" t="s">
        <v>2070</v>
      </c>
      <c r="C1632" s="144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8">
        <f t="shared" si="277"/>
        <v>-4.3383947939262474E-3</v>
      </c>
      <c r="Q1632" s="148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5" t="s">
        <v>2069</v>
      </c>
      <c r="C1633" s="144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6">
        <v>0</v>
      </c>
      <c r="J1633" s="146">
        <v>0</v>
      </c>
      <c r="K1633" s="146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8">
        <f t="shared" si="277"/>
        <v>-1.0348583877995643E-2</v>
      </c>
      <c r="Q1633" s="148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5" t="s">
        <v>2068</v>
      </c>
      <c r="C1634" s="144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6">
        <v>0</v>
      </c>
      <c r="J1634" s="146">
        <v>0</v>
      </c>
      <c r="K1634" s="146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8">
        <f t="shared" si="277"/>
        <v>1.6510731975784259E-3</v>
      </c>
      <c r="Q1634" s="148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5" t="s">
        <v>2067</v>
      </c>
      <c r="C1635" s="144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6">
        <v>0</v>
      </c>
      <c r="J1635" s="146">
        <v>0</v>
      </c>
      <c r="K1635" s="146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8">
        <f t="shared" si="277"/>
        <v>6.0439560439560442E-3</v>
      </c>
      <c r="Q1635" s="148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5" t="s">
        <v>2066</v>
      </c>
      <c r="C1636" s="144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7">
        <v>0</v>
      </c>
      <c r="J1636" s="147">
        <v>0</v>
      </c>
      <c r="K1636" s="147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8">
        <f t="shared" si="277"/>
        <v>-5.461496450027307E-4</v>
      </c>
      <c r="Q1636" s="148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5" t="s">
        <v>2065</v>
      </c>
      <c r="C1637" s="144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8">
        <f t="shared" si="277"/>
        <v>0</v>
      </c>
      <c r="Q1637" s="148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5" t="s">
        <v>2064</v>
      </c>
      <c r="C1638" s="144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6">
        <v>0</v>
      </c>
      <c r="J1638" s="146">
        <v>0</v>
      </c>
      <c r="K1638" s="146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8">
        <f t="shared" si="277"/>
        <v>-5.4644808743169399E-4</v>
      </c>
      <c r="Q1638" s="148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5" t="s">
        <v>2063</v>
      </c>
      <c r="C1639" s="144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6">
        <v>0</v>
      </c>
      <c r="J1639" s="146">
        <v>0</v>
      </c>
      <c r="K1639" s="146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8">
        <f t="shared" si="277"/>
        <v>6.0142154182613447E-3</v>
      </c>
      <c r="Q1639" s="148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5" t="s">
        <v>2062</v>
      </c>
      <c r="C1640" s="144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6">
        <v>0</v>
      </c>
      <c r="J1640" s="146">
        <v>0</v>
      </c>
      <c r="K1640" s="146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8">
        <f t="shared" si="277"/>
        <v>-2.1739130434782609E-3</v>
      </c>
      <c r="Q1640" s="148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5" t="s">
        <v>2061</v>
      </c>
      <c r="C1641" s="144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7">
        <v>0</v>
      </c>
      <c r="J1641" s="147">
        <v>0</v>
      </c>
      <c r="K1641" s="147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8">
        <f t="shared" si="277"/>
        <v>-2.1786492374727671E-3</v>
      </c>
      <c r="Q1641" s="148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5" t="s">
        <v>2060</v>
      </c>
      <c r="C1642" s="144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8">
        <f t="shared" si="277"/>
        <v>-8.7336244541484712E-3</v>
      </c>
      <c r="Q1642" s="148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5" t="s">
        <v>2059</v>
      </c>
      <c r="C1643" s="144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6">
        <v>0</v>
      </c>
      <c r="J1643" s="146">
        <v>0</v>
      </c>
      <c r="K1643" s="146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8">
        <f t="shared" si="277"/>
        <v>-1.6519823788546256E-3</v>
      </c>
      <c r="Q1643" s="148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5" t="s">
        <v>2058</v>
      </c>
      <c r="C1644" s="144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6">
        <v>0</v>
      </c>
      <c r="J1644" s="146">
        <v>0</v>
      </c>
      <c r="K1644" s="146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8">
        <f t="shared" si="277"/>
        <v>7.7220077220077222E-3</v>
      </c>
      <c r="Q1644" s="148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5" t="s">
        <v>2057</v>
      </c>
      <c r="C1645" s="144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6">
        <v>0</v>
      </c>
      <c r="J1645" s="146">
        <v>0</v>
      </c>
      <c r="K1645" s="146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8">
        <f t="shared" si="277"/>
        <v>-7.1154898741105635E-3</v>
      </c>
      <c r="Q1645" s="148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5" t="s">
        <v>2056</v>
      </c>
      <c r="C1646" s="144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7">
        <v>0</v>
      </c>
      <c r="J1646" s="147">
        <v>0</v>
      </c>
      <c r="K1646" s="147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8">
        <f t="shared" si="277"/>
        <v>1.1025358324145535E-3</v>
      </c>
      <c r="Q1646" s="148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5" t="s">
        <v>2055</v>
      </c>
      <c r="C1647" s="144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8">
        <f t="shared" si="277"/>
        <v>-4.955947136563877E-3</v>
      </c>
      <c r="Q1647" s="148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5" t="s">
        <v>2054</v>
      </c>
      <c r="C1648" s="144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6">
        <v>0</v>
      </c>
      <c r="J1648" s="146">
        <v>0</v>
      </c>
      <c r="K1648" s="146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8">
        <f t="shared" si="277"/>
        <v>4.9806308799114551E-3</v>
      </c>
      <c r="Q1648" s="148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5" t="s">
        <v>2053</v>
      </c>
      <c r="C1649" s="144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6">
        <v>0</v>
      </c>
      <c r="J1649" s="146">
        <v>0</v>
      </c>
      <c r="K1649" s="146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8">
        <f t="shared" si="277"/>
        <v>2.7533039647577094E-3</v>
      </c>
      <c r="Q1649" s="148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5" t="s">
        <v>2052</v>
      </c>
      <c r="C1650" s="144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6">
        <v>0</v>
      </c>
      <c r="J1650" s="146">
        <v>0</v>
      </c>
      <c r="K1650" s="146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8">
        <f t="shared" si="277"/>
        <v>1.0982976386600769E-3</v>
      </c>
      <c r="Q1650" s="148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5" t="s">
        <v>2051</v>
      </c>
      <c r="C1651" s="144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7">
        <v>0</v>
      </c>
      <c r="J1651" s="147">
        <v>0</v>
      </c>
      <c r="K1651" s="147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8">
        <f t="shared" si="277"/>
        <v>-6.034009873834339E-3</v>
      </c>
      <c r="Q1651" s="148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5" t="s">
        <v>2050</v>
      </c>
      <c r="C1652" s="144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8">
        <f t="shared" si="277"/>
        <v>2.7593818984547464E-3</v>
      </c>
      <c r="Q1652" s="148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5" t="s">
        <v>2049</v>
      </c>
      <c r="C1653" s="144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6">
        <v>0</v>
      </c>
      <c r="J1653" s="146">
        <v>0</v>
      </c>
      <c r="K1653" s="146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8">
        <f t="shared" si="277"/>
        <v>2.7517886626307101E-3</v>
      </c>
      <c r="Q1653" s="148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5" t="s">
        <v>2048</v>
      </c>
      <c r="C1654" s="144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6">
        <v>0</v>
      </c>
      <c r="J1654" s="146">
        <v>0</v>
      </c>
      <c r="K1654" s="146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8">
        <f t="shared" si="277"/>
        <v>3.8419319429198683E-3</v>
      </c>
      <c r="Q1654" s="148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5" t="s">
        <v>2047</v>
      </c>
      <c r="C1655" s="144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6">
        <v>0</v>
      </c>
      <c r="J1655" s="146">
        <v>0</v>
      </c>
      <c r="K1655" s="146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8">
        <f t="shared" si="277"/>
        <v>-4.3739748496446143E-3</v>
      </c>
      <c r="Q1655" s="148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5" t="s">
        <v>2046</v>
      </c>
      <c r="C1656" s="144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7">
        <v>0</v>
      </c>
      <c r="J1656" s="147">
        <v>0</v>
      </c>
      <c r="K1656" s="147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8">
        <f t="shared" si="277"/>
        <v>9.8846787479406912E-3</v>
      </c>
      <c r="Q1656" s="148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5" t="s">
        <v>2045</v>
      </c>
      <c r="C1657" s="144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8">
        <f t="shared" si="277"/>
        <v>1.6313213703099511E-3</v>
      </c>
      <c r="Q1657" s="148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5" t="s">
        <v>2044</v>
      </c>
      <c r="C1658" s="144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6">
        <v>0</v>
      </c>
      <c r="J1658" s="146">
        <v>0</v>
      </c>
      <c r="K1658" s="146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8">
        <f t="shared" si="277"/>
        <v>5.428881650380022E-4</v>
      </c>
      <c r="Q1658" s="148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5" t="s">
        <v>2043</v>
      </c>
      <c r="C1659" s="144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6">
        <v>0</v>
      </c>
      <c r="J1659" s="146">
        <v>0</v>
      </c>
      <c r="K1659" s="146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8">
        <f t="shared" si="277"/>
        <v>-1.6277807921866521E-3</v>
      </c>
      <c r="Q1659" s="148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5" t="s">
        <v>2042</v>
      </c>
      <c r="C1660" s="144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6">
        <v>0</v>
      </c>
      <c r="J1660" s="146">
        <v>0</v>
      </c>
      <c r="K1660" s="146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8">
        <f t="shared" si="277"/>
        <v>0</v>
      </c>
      <c r="Q1660" s="148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5" t="s">
        <v>2041</v>
      </c>
      <c r="C1661" s="144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7">
        <v>0</v>
      </c>
      <c r="J1661" s="147">
        <v>0</v>
      </c>
      <c r="K1661" s="147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8">
        <f t="shared" si="277"/>
        <v>-5.4347826086956522E-4</v>
      </c>
      <c r="Q1661" s="148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5" t="s">
        <v>2040</v>
      </c>
      <c r="C1662" s="144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8">
        <f t="shared" si="277"/>
        <v>1.6313213703099511E-3</v>
      </c>
      <c r="Q1662" s="148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5" t="s">
        <v>2039</v>
      </c>
      <c r="C1663" s="144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6">
        <v>0</v>
      </c>
      <c r="J1663" s="146">
        <v>0</v>
      </c>
      <c r="K1663" s="146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8">
        <f t="shared" si="277"/>
        <v>-4.8859934853420191E-3</v>
      </c>
      <c r="Q1663" s="148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5" t="s">
        <v>2038</v>
      </c>
      <c r="C1664" s="144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6">
        <v>0</v>
      </c>
      <c r="J1664" s="146">
        <v>0</v>
      </c>
      <c r="K1664" s="146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8">
        <f t="shared" si="277"/>
        <v>-9.2744135297326783E-3</v>
      </c>
      <c r="Q1664" s="148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5" t="s">
        <v>2037</v>
      </c>
      <c r="C1665" s="144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6">
        <v>0</v>
      </c>
      <c r="J1665" s="146">
        <v>0</v>
      </c>
      <c r="K1665" s="146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8">
        <f t="shared" si="277"/>
        <v>7.1585903083700442E-3</v>
      </c>
      <c r="Q1665" s="148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5" t="s">
        <v>2036</v>
      </c>
      <c r="C1666" s="144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7">
        <v>0</v>
      </c>
      <c r="J1666" s="147">
        <v>0</v>
      </c>
      <c r="K1666" s="147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8">
        <f t="shared" si="277"/>
        <v>-3.8272279934390375E-3</v>
      </c>
      <c r="Q1666" s="148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5" t="s">
        <v>2035</v>
      </c>
      <c r="C1667" s="144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8">
        <f t="shared" ref="P1667:P1730" si="288">O1667/G1666</f>
        <v>6.5861690450054883E-3</v>
      </c>
      <c r="Q1667" s="148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5" t="s">
        <v>2034</v>
      </c>
      <c r="C1668" s="144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6">
        <v>0</v>
      </c>
      <c r="J1668" s="146">
        <v>0</v>
      </c>
      <c r="K1668" s="146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8">
        <f t="shared" si="288"/>
        <v>5.4525627044711017E-4</v>
      </c>
      <c r="Q1668" s="148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5" t="s">
        <v>2033</v>
      </c>
      <c r="C1669" s="144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6">
        <v>0</v>
      </c>
      <c r="J1669" s="146">
        <v>0</v>
      </c>
      <c r="K1669" s="146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8">
        <f t="shared" si="288"/>
        <v>6.5395095367847414E-3</v>
      </c>
      <c r="Q1669" s="148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5" t="s">
        <v>2032</v>
      </c>
      <c r="C1670" s="144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6">
        <v>0</v>
      </c>
      <c r="J1670" s="146">
        <v>0</v>
      </c>
      <c r="K1670" s="146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8">
        <f t="shared" si="288"/>
        <v>2.1656740660530591E-3</v>
      </c>
      <c r="Q1670" s="148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5" t="s">
        <v>2031</v>
      </c>
      <c r="C1671" s="144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7">
        <v>0</v>
      </c>
      <c r="J1671" s="147">
        <v>0</v>
      </c>
      <c r="K1671" s="147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8">
        <f t="shared" si="288"/>
        <v>3.2414910858995136E-3</v>
      </c>
      <c r="Q1671" s="148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5" t="s">
        <v>2030</v>
      </c>
      <c r="C1672" s="144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8">
        <f t="shared" si="288"/>
        <v>3.7695207323640281E-3</v>
      </c>
      <c r="Q1672" s="148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5" t="s">
        <v>2029</v>
      </c>
      <c r="C1673" s="144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6">
        <v>0</v>
      </c>
      <c r="J1673" s="146">
        <v>0</v>
      </c>
      <c r="K1673" s="146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8">
        <f t="shared" si="288"/>
        <v>1.0729613733905579E-2</v>
      </c>
      <c r="Q1673" s="148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5" t="s">
        <v>2028</v>
      </c>
      <c r="C1674" s="144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6">
        <v>0</v>
      </c>
      <c r="J1674" s="146">
        <v>0</v>
      </c>
      <c r="K1674" s="146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8">
        <f t="shared" si="288"/>
        <v>0</v>
      </c>
      <c r="Q1674" s="148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5" t="s">
        <v>2027</v>
      </c>
      <c r="C1675" s="144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6">
        <v>0</v>
      </c>
      <c r="J1675" s="146">
        <v>0</v>
      </c>
      <c r="K1675" s="146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8">
        <f t="shared" si="288"/>
        <v>-7.9617834394904458E-3</v>
      </c>
      <c r="Q1675" s="148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5" t="s">
        <v>2026</v>
      </c>
      <c r="C1676" s="144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7">
        <v>0</v>
      </c>
      <c r="J1676" s="147">
        <v>0</v>
      </c>
      <c r="K1676" s="147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8">
        <f t="shared" si="288"/>
        <v>1.0700909577314071E-3</v>
      </c>
      <c r="Q1676" s="148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5" t="s">
        <v>2025</v>
      </c>
      <c r="C1677" s="144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8">
        <f t="shared" si="288"/>
        <v>-4.27578834847675E-3</v>
      </c>
      <c r="Q1677" s="148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5" t="s">
        <v>2024</v>
      </c>
      <c r="C1678" s="144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6">
        <v>0</v>
      </c>
      <c r="J1678" s="146">
        <v>0</v>
      </c>
      <c r="K1678" s="146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8">
        <f t="shared" si="288"/>
        <v>2.1470746108427268E-3</v>
      </c>
      <c r="Q1678" s="148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5" t="s">
        <v>2023</v>
      </c>
      <c r="C1679" s="144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6">
        <v>0</v>
      </c>
      <c r="J1679" s="146">
        <v>0</v>
      </c>
      <c r="K1679" s="146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8">
        <f t="shared" si="288"/>
        <v>-2.6780931976432779E-3</v>
      </c>
      <c r="Q1679" s="148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5" t="s">
        <v>2022</v>
      </c>
      <c r="C1680" s="144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6">
        <v>0</v>
      </c>
      <c r="J1680" s="146">
        <v>0</v>
      </c>
      <c r="K1680" s="146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8">
        <f t="shared" si="288"/>
        <v>3.22234156820623E-3</v>
      </c>
      <c r="Q1680" s="148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5" t="s">
        <v>2021</v>
      </c>
      <c r="C1681" s="144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7">
        <v>0</v>
      </c>
      <c r="J1681" s="147">
        <v>0</v>
      </c>
      <c r="K1681" s="147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8">
        <f t="shared" si="288"/>
        <v>6.4239828693790149E-3</v>
      </c>
      <c r="Q1681" s="148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5" t="s">
        <v>2020</v>
      </c>
      <c r="C1682" s="144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8">
        <f t="shared" si="288"/>
        <v>0</v>
      </c>
      <c r="Q1682" s="148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5" t="s">
        <v>2019</v>
      </c>
      <c r="C1683" s="144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6">
        <v>0</v>
      </c>
      <c r="J1683" s="146">
        <v>0</v>
      </c>
      <c r="K1683" s="146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8">
        <f t="shared" si="288"/>
        <v>6.382978723404255E-3</v>
      </c>
      <c r="Q1683" s="148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5" t="s">
        <v>2018</v>
      </c>
      <c r="C1684" s="144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6">
        <v>0</v>
      </c>
      <c r="J1684" s="146">
        <v>0</v>
      </c>
      <c r="K1684" s="146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8">
        <f t="shared" si="288"/>
        <v>8.4566596194503175E-3</v>
      </c>
      <c r="Q1684" s="148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5" t="s">
        <v>2017</v>
      </c>
      <c r="C1685" s="144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6">
        <v>0</v>
      </c>
      <c r="J1685" s="146">
        <v>0</v>
      </c>
      <c r="K1685" s="146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8">
        <f t="shared" si="288"/>
        <v>1.2054507337526206E-2</v>
      </c>
      <c r="Q1685" s="148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5" t="s">
        <v>2016</v>
      </c>
      <c r="C1686" s="144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7">
        <v>0</v>
      </c>
      <c r="J1686" s="147">
        <v>0</v>
      </c>
      <c r="K1686" s="147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8">
        <f t="shared" si="288"/>
        <v>-5.6965302951838426E-3</v>
      </c>
      <c r="Q1686" s="148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5" t="s">
        <v>2015</v>
      </c>
      <c r="C1687" s="144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8">
        <f t="shared" si="288"/>
        <v>-1.1979166666666667E-2</v>
      </c>
      <c r="Q1687" s="148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5" t="s">
        <v>2014</v>
      </c>
      <c r="C1688" s="144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6">
        <v>0</v>
      </c>
      <c r="J1688" s="146">
        <v>0</v>
      </c>
      <c r="K1688" s="146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8">
        <f t="shared" si="288"/>
        <v>-1.0542962572482868E-2</v>
      </c>
      <c r="Q1688" s="148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5" t="s">
        <v>2013</v>
      </c>
      <c r="C1689" s="144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6">
        <v>0</v>
      </c>
      <c r="J1689" s="146">
        <v>0</v>
      </c>
      <c r="K1689" s="146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8">
        <f t="shared" si="288"/>
        <v>-4.2621204049014382E-3</v>
      </c>
      <c r="Q1689" s="148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5" t="s">
        <v>2012</v>
      </c>
      <c r="C1690" s="144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6">
        <v>0</v>
      </c>
      <c r="J1690" s="146">
        <v>0</v>
      </c>
      <c r="K1690" s="146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8">
        <f t="shared" si="288"/>
        <v>-4.2803638309256284E-3</v>
      </c>
      <c r="Q1690" s="148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5" t="s">
        <v>2011</v>
      </c>
      <c r="C1691" s="144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7">
        <v>0</v>
      </c>
      <c r="J1691" s="147">
        <v>0</v>
      </c>
      <c r="K1691" s="147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8">
        <f t="shared" si="288"/>
        <v>-1.3433637829124127E-2</v>
      </c>
      <c r="Q1691" s="148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5" t="s">
        <v>2010</v>
      </c>
      <c r="C1692" s="144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8">
        <f t="shared" si="288"/>
        <v>9.8039215686274508E-3</v>
      </c>
      <c r="Q1692" s="148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5" t="s">
        <v>2009</v>
      </c>
      <c r="C1693" s="144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6">
        <v>0</v>
      </c>
      <c r="J1693" s="146">
        <v>0</v>
      </c>
      <c r="K1693" s="146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8">
        <f t="shared" si="288"/>
        <v>-7.551240560949299E-3</v>
      </c>
      <c r="Q1693" s="148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5" t="s">
        <v>2008</v>
      </c>
      <c r="C1694" s="144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6">
        <v>0</v>
      </c>
      <c r="J1694" s="146">
        <v>0</v>
      </c>
      <c r="K1694" s="146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8">
        <f t="shared" si="288"/>
        <v>0</v>
      </c>
      <c r="Q1694" s="148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5" t="s">
        <v>2007</v>
      </c>
      <c r="C1695" s="144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6">
        <v>0</v>
      </c>
      <c r="J1695" s="146">
        <v>0</v>
      </c>
      <c r="K1695" s="146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8">
        <f t="shared" si="288"/>
        <v>1.0869565217391304E-2</v>
      </c>
      <c r="Q1695" s="148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5" t="s">
        <v>2006</v>
      </c>
      <c r="C1696" s="144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7">
        <v>0</v>
      </c>
      <c r="J1696" s="147">
        <v>0</v>
      </c>
      <c r="K1696" s="147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8">
        <f t="shared" si="288"/>
        <v>5.3763440860215054E-4</v>
      </c>
      <c r="Q1696" s="148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5" t="s">
        <v>2005</v>
      </c>
      <c r="C1697" s="144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8">
        <f t="shared" si="288"/>
        <v>1.1284255776464266E-2</v>
      </c>
      <c r="Q1697" s="148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5" t="s">
        <v>2004</v>
      </c>
      <c r="C1698" s="144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6">
        <v>0</v>
      </c>
      <c r="J1698" s="146">
        <v>0</v>
      </c>
      <c r="K1698" s="146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8">
        <f t="shared" si="288"/>
        <v>-5.3134962805526037E-3</v>
      </c>
      <c r="Q1698" s="148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5" t="s">
        <v>2003</v>
      </c>
      <c r="C1699" s="144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6">
        <v>0</v>
      </c>
      <c r="J1699" s="146">
        <v>0</v>
      </c>
      <c r="K1699" s="146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8">
        <f t="shared" si="288"/>
        <v>9.0811965811965819E-3</v>
      </c>
      <c r="Q1699" s="148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5" t="s">
        <v>2002</v>
      </c>
      <c r="C1700" s="144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6">
        <v>0</v>
      </c>
      <c r="J1700" s="146">
        <v>0</v>
      </c>
      <c r="K1700" s="146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8">
        <f t="shared" si="288"/>
        <v>1.1116993118051879E-2</v>
      </c>
      <c r="Q1700" s="148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5" t="s">
        <v>2001</v>
      </c>
      <c r="C1701" s="144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7">
        <v>0</v>
      </c>
      <c r="J1701" s="147">
        <v>0</v>
      </c>
      <c r="K1701" s="147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8">
        <f t="shared" si="288"/>
        <v>-6.2827225130890054E-3</v>
      </c>
      <c r="Q1701" s="148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5" t="s">
        <v>2000</v>
      </c>
      <c r="C1702" s="144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8">
        <f t="shared" si="288"/>
        <v>-4.7418335089567968E-3</v>
      </c>
      <c r="Q1702" s="148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5" t="s">
        <v>1999</v>
      </c>
      <c r="C1703" s="144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6">
        <v>0</v>
      </c>
      <c r="J1703" s="146">
        <v>0</v>
      </c>
      <c r="K1703" s="146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8">
        <f t="shared" si="288"/>
        <v>1.5881418740074113E-3</v>
      </c>
      <c r="Q1703" s="148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5" t="s">
        <v>1998</v>
      </c>
      <c r="C1704" s="144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6">
        <v>0</v>
      </c>
      <c r="J1704" s="146">
        <v>0</v>
      </c>
      <c r="K1704" s="146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8">
        <f t="shared" si="288"/>
        <v>3.1712473572938688E-3</v>
      </c>
      <c r="Q1704" s="148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5" t="s">
        <v>1997</v>
      </c>
      <c r="C1705" s="144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6">
        <v>0</v>
      </c>
      <c r="J1705" s="146">
        <v>0</v>
      </c>
      <c r="K1705" s="146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8">
        <f t="shared" si="288"/>
        <v>6.3224446786090622E-3</v>
      </c>
      <c r="Q1705" s="148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5" t="s">
        <v>1996</v>
      </c>
      <c r="C1706" s="144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7">
        <v>0</v>
      </c>
      <c r="J1706" s="147">
        <v>0</v>
      </c>
      <c r="K1706" s="147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8">
        <f t="shared" si="288"/>
        <v>0</v>
      </c>
      <c r="Q1706" s="148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5" t="s">
        <v>1995</v>
      </c>
      <c r="C1707" s="144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8">
        <f t="shared" si="288"/>
        <v>3.6649214659685864E-3</v>
      </c>
      <c r="Q1707" s="148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5" t="s">
        <v>1994</v>
      </c>
      <c r="C1708" s="144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6">
        <v>0</v>
      </c>
      <c r="J1708" s="146">
        <v>0</v>
      </c>
      <c r="K1708" s="146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8">
        <f t="shared" si="288"/>
        <v>8.3463745435576418E-3</v>
      </c>
      <c r="Q1708" s="148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5" t="s">
        <v>1993</v>
      </c>
      <c r="C1709" s="144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6">
        <v>0</v>
      </c>
      <c r="J1709" s="146">
        <v>0</v>
      </c>
      <c r="K1709" s="146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8">
        <f t="shared" si="288"/>
        <v>1.8623900672529746E-2</v>
      </c>
      <c r="Q1709" s="148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5" t="s">
        <v>1992</v>
      </c>
      <c r="C1710" s="144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6">
        <v>0</v>
      </c>
      <c r="J1710" s="146">
        <v>0</v>
      </c>
      <c r="K1710" s="146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8">
        <f t="shared" si="288"/>
        <v>-1.2188928390045709E-2</v>
      </c>
      <c r="Q1710" s="148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5" t="s">
        <v>1991</v>
      </c>
      <c r="C1711" s="144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7">
        <v>0</v>
      </c>
      <c r="J1711" s="147">
        <v>0</v>
      </c>
      <c r="K1711" s="147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8">
        <f t="shared" si="288"/>
        <v>1.4395886889460155E-2</v>
      </c>
      <c r="Q1711" s="148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5" t="s">
        <v>1990</v>
      </c>
      <c r="C1712" s="144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8">
        <f t="shared" si="288"/>
        <v>-7.0957932083122151E-3</v>
      </c>
      <c r="Q1712" s="148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5" t="s">
        <v>1989</v>
      </c>
      <c r="C1713" s="144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6">
        <v>0</v>
      </c>
      <c r="J1713" s="146">
        <v>0</v>
      </c>
      <c r="K1713" s="146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8">
        <f t="shared" si="288"/>
        <v>-2.5523226135783562E-3</v>
      </c>
      <c r="Q1713" s="148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5" t="s">
        <v>1988</v>
      </c>
      <c r="C1714" s="144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6">
        <v>0</v>
      </c>
      <c r="J1714" s="146">
        <v>0</v>
      </c>
      <c r="K1714" s="146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8">
        <f t="shared" si="288"/>
        <v>2.9170931422722621E-2</v>
      </c>
      <c r="Q1714" s="148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5" t="s">
        <v>1987</v>
      </c>
      <c r="C1715" s="144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6">
        <v>0</v>
      </c>
      <c r="J1715" s="146">
        <v>0</v>
      </c>
      <c r="K1715" s="146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8">
        <f t="shared" si="288"/>
        <v>-5.9671805072103431E-3</v>
      </c>
      <c r="Q1715" s="148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5" t="s">
        <v>1986</v>
      </c>
      <c r="C1716" s="144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7">
        <v>0</v>
      </c>
      <c r="J1716" s="147">
        <v>0</v>
      </c>
      <c r="K1716" s="147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8">
        <f t="shared" si="288"/>
        <v>-2.351175587793897E-2</v>
      </c>
      <c r="Q1716" s="148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5" t="s">
        <v>1985</v>
      </c>
      <c r="C1717" s="144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8">
        <f t="shared" si="288"/>
        <v>2.5614754098360654E-3</v>
      </c>
      <c r="Q1717" s="148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5" t="s">
        <v>1984</v>
      </c>
      <c r="C1718" s="144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6">
        <v>0</v>
      </c>
      <c r="J1718" s="146">
        <v>0</v>
      </c>
      <c r="K1718" s="146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8">
        <f t="shared" si="288"/>
        <v>8.1757792539601439E-3</v>
      </c>
      <c r="Q1718" s="148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5" t="s">
        <v>1983</v>
      </c>
      <c r="C1719" s="144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6">
        <v>0</v>
      </c>
      <c r="J1719" s="146">
        <v>0</v>
      </c>
      <c r="K1719" s="146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8">
        <f t="shared" si="288"/>
        <v>2.5342118601115052E-3</v>
      </c>
      <c r="Q1719" s="148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5" t="s">
        <v>1982</v>
      </c>
      <c r="C1720" s="144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6">
        <v>0</v>
      </c>
      <c r="J1720" s="146">
        <v>0</v>
      </c>
      <c r="K1720" s="146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8">
        <f t="shared" si="288"/>
        <v>-4.0444893832153692E-3</v>
      </c>
      <c r="Q1720" s="148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5" t="s">
        <v>1981</v>
      </c>
      <c r="C1721" s="144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7">
        <v>0</v>
      </c>
      <c r="J1721" s="147">
        <v>0</v>
      </c>
      <c r="K1721" s="147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8">
        <f t="shared" si="288"/>
        <v>3.5532994923857869E-3</v>
      </c>
      <c r="Q1721" s="148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5" t="s">
        <v>1980</v>
      </c>
      <c r="C1722" s="144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8">
        <f t="shared" si="288"/>
        <v>-7.5872534142640367E-3</v>
      </c>
      <c r="Q1722" s="148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5" t="s">
        <v>1979</v>
      </c>
      <c r="C1723" s="144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6">
        <v>0</v>
      </c>
      <c r="J1723" s="146">
        <v>0</v>
      </c>
      <c r="K1723" s="146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8">
        <f t="shared" si="288"/>
        <v>1.27420998980632E-2</v>
      </c>
      <c r="Q1723" s="148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5" t="s">
        <v>1978</v>
      </c>
      <c r="C1724" s="144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6">
        <v>0</v>
      </c>
      <c r="J1724" s="146">
        <v>0</v>
      </c>
      <c r="K1724" s="146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8">
        <f t="shared" si="288"/>
        <v>1.4594866633115249E-2</v>
      </c>
      <c r="Q1724" s="148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5" t="s">
        <v>1977</v>
      </c>
      <c r="C1725" s="144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6">
        <v>0</v>
      </c>
      <c r="J1725" s="146">
        <v>0</v>
      </c>
      <c r="K1725" s="146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8">
        <f t="shared" si="288"/>
        <v>-2.976190476190476E-3</v>
      </c>
      <c r="Q1725" s="148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5" t="s">
        <v>1976</v>
      </c>
      <c r="C1726" s="144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7">
        <v>0</v>
      </c>
      <c r="J1726" s="147">
        <v>0</v>
      </c>
      <c r="K1726" s="147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8">
        <f t="shared" si="288"/>
        <v>-7.9601990049751239E-3</v>
      </c>
      <c r="Q1726" s="148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5" t="s">
        <v>1975</v>
      </c>
      <c r="C1727" s="144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8">
        <f t="shared" si="288"/>
        <v>-2.5075225677031092E-3</v>
      </c>
      <c r="Q1727" s="148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5" t="s">
        <v>1974</v>
      </c>
      <c r="C1728" s="144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6">
        <v>0</v>
      </c>
      <c r="J1728" s="146">
        <v>0</v>
      </c>
      <c r="K1728" s="146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8">
        <f t="shared" si="288"/>
        <v>9.0497737556561094E-3</v>
      </c>
      <c r="Q1728" s="148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5" t="s">
        <v>1973</v>
      </c>
      <c r="C1729" s="144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6">
        <v>0</v>
      </c>
      <c r="J1729" s="146">
        <v>0</v>
      </c>
      <c r="K1729" s="146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8">
        <f t="shared" si="288"/>
        <v>-1.9930244145490781E-3</v>
      </c>
      <c r="Q1729" s="148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5" t="s">
        <v>1972</v>
      </c>
      <c r="C1730" s="144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6">
        <v>0</v>
      </c>
      <c r="J1730" s="146">
        <v>0</v>
      </c>
      <c r="K1730" s="146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8">
        <f t="shared" si="288"/>
        <v>2.9955067398901645E-3</v>
      </c>
      <c r="Q1730" s="148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5" t="s">
        <v>1971</v>
      </c>
      <c r="C1731" s="144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7">
        <v>0</v>
      </c>
      <c r="J1731" s="147">
        <v>0</v>
      </c>
      <c r="K1731" s="147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8">
        <f t="shared" ref="P1731:P1794" si="299">O1731/G1730</f>
        <v>4.9776007964161271E-3</v>
      </c>
      <c r="Q1731" s="148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5" t="s">
        <v>1970</v>
      </c>
      <c r="C1732" s="144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8">
        <f t="shared" si="299"/>
        <v>3.4670629024269439E-3</v>
      </c>
      <c r="Q1732" s="148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5" t="s">
        <v>1969</v>
      </c>
      <c r="C1733" s="144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6">
        <v>0</v>
      </c>
      <c r="J1733" s="146">
        <v>0</v>
      </c>
      <c r="K1733" s="146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8">
        <f t="shared" si="299"/>
        <v>-1.4807502467917078E-3</v>
      </c>
      <c r="Q1733" s="148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5" t="s">
        <v>1968</v>
      </c>
      <c r="C1734" s="144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6">
        <v>0</v>
      </c>
      <c r="J1734" s="146">
        <v>0</v>
      </c>
      <c r="K1734" s="146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8">
        <f t="shared" si="299"/>
        <v>-2.9658922392486408E-3</v>
      </c>
      <c r="Q1734" s="148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5" t="s">
        <v>1967</v>
      </c>
      <c r="C1735" s="144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6">
        <v>0</v>
      </c>
      <c r="J1735" s="146">
        <v>0</v>
      </c>
      <c r="K1735" s="146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8">
        <f t="shared" si="299"/>
        <v>5.4536440257808624E-3</v>
      </c>
      <c r="Q1735" s="148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5" t="s">
        <v>1966</v>
      </c>
      <c r="C1736" s="144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7">
        <v>0</v>
      </c>
      <c r="J1736" s="147">
        <v>0</v>
      </c>
      <c r="K1736" s="147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8">
        <f t="shared" si="299"/>
        <v>-1.4792899408284023E-3</v>
      </c>
      <c r="Q1736" s="148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5" t="s">
        <v>1965</v>
      </c>
      <c r="C1737" s="144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8">
        <f t="shared" si="299"/>
        <v>9.8765432098765434E-4</v>
      </c>
      <c r="Q1737" s="148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5" t="s">
        <v>1964</v>
      </c>
      <c r="C1738" s="144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6">
        <v>0</v>
      </c>
      <c r="J1738" s="146">
        <v>0</v>
      </c>
      <c r="K1738" s="146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8">
        <f t="shared" si="299"/>
        <v>-2.9600394671928957E-3</v>
      </c>
      <c r="Q1738" s="148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5" t="s">
        <v>1963</v>
      </c>
      <c r="C1739" s="144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6">
        <v>0</v>
      </c>
      <c r="J1739" s="146">
        <v>0</v>
      </c>
      <c r="K1739" s="146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8">
        <f t="shared" si="299"/>
        <v>0</v>
      </c>
      <c r="Q1739" s="148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5" t="s">
        <v>1962</v>
      </c>
      <c r="C1740" s="144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6">
        <v>0</v>
      </c>
      <c r="J1740" s="146">
        <v>0</v>
      </c>
      <c r="K1740" s="146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8">
        <f t="shared" si="299"/>
        <v>-3.9584364176150424E-3</v>
      </c>
      <c r="Q1740" s="148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5" t="s">
        <v>1961</v>
      </c>
      <c r="C1741" s="144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7">
        <v>0</v>
      </c>
      <c r="J1741" s="147">
        <v>0</v>
      </c>
      <c r="K1741" s="147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8">
        <f t="shared" si="299"/>
        <v>6.4580228514654744E-3</v>
      </c>
      <c r="Q1741" s="148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5" t="s">
        <v>1960</v>
      </c>
      <c r="C1742" s="144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8">
        <f t="shared" si="299"/>
        <v>0</v>
      </c>
      <c r="Q1742" s="148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5" t="s">
        <v>1959</v>
      </c>
      <c r="C1743" s="144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6">
        <v>0</v>
      </c>
      <c r="J1743" s="146">
        <v>0</v>
      </c>
      <c r="K1743" s="146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8">
        <f t="shared" si="299"/>
        <v>1.9743336623889436E-3</v>
      </c>
      <c r="Q1743" s="148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5" t="s">
        <v>1958</v>
      </c>
      <c r="C1744" s="144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6">
        <v>0</v>
      </c>
      <c r="J1744" s="146">
        <v>0</v>
      </c>
      <c r="K1744" s="146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8">
        <f t="shared" si="299"/>
        <v>-9.852216748768473E-3</v>
      </c>
      <c r="Q1744" s="148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5" t="s">
        <v>1957</v>
      </c>
      <c r="C1745" s="144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6">
        <v>0</v>
      </c>
      <c r="J1745" s="146">
        <v>0</v>
      </c>
      <c r="K1745" s="146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8">
        <f t="shared" si="299"/>
        <v>1.990049751243781E-3</v>
      </c>
      <c r="Q1745" s="148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5" t="s">
        <v>1956</v>
      </c>
      <c r="C1746" s="144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7">
        <v>0</v>
      </c>
      <c r="J1746" s="147">
        <v>0</v>
      </c>
      <c r="K1746" s="147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8">
        <f t="shared" si="299"/>
        <v>1.9860973187686196E-3</v>
      </c>
      <c r="Q1746" s="148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5" t="s">
        <v>1955</v>
      </c>
      <c r="C1747" s="144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8">
        <f t="shared" si="299"/>
        <v>4.4598612487611496E-3</v>
      </c>
      <c r="Q1747" s="148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5" t="s">
        <v>1954</v>
      </c>
      <c r="C1748" s="144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6">
        <v>0</v>
      </c>
      <c r="J1748" s="146">
        <v>0</v>
      </c>
      <c r="K1748" s="146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8">
        <f t="shared" si="299"/>
        <v>5.4267390231869756E-3</v>
      </c>
      <c r="Q1748" s="148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5" t="s">
        <v>1953</v>
      </c>
      <c r="C1749" s="144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6">
        <v>0</v>
      </c>
      <c r="J1749" s="146">
        <v>0</v>
      </c>
      <c r="K1749" s="146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8">
        <f t="shared" si="299"/>
        <v>0</v>
      </c>
      <c r="Q1749" s="148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5" t="s">
        <v>1952</v>
      </c>
      <c r="C1750" s="144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6">
        <v>0</v>
      </c>
      <c r="J1750" s="146">
        <v>0</v>
      </c>
      <c r="K1750" s="146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8">
        <f t="shared" si="299"/>
        <v>9.813542688910696E-4</v>
      </c>
      <c r="Q1750" s="148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5" t="s">
        <v>1951</v>
      </c>
      <c r="C1751" s="144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7">
        <v>0</v>
      </c>
      <c r="J1751" s="147">
        <v>0</v>
      </c>
      <c r="K1751" s="147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8">
        <f t="shared" si="299"/>
        <v>-1.4705882352941176E-3</v>
      </c>
      <c r="Q1751" s="148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5" t="s">
        <v>1950</v>
      </c>
      <c r="C1752" s="144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8">
        <f t="shared" si="299"/>
        <v>-2.4545900834560628E-3</v>
      </c>
      <c r="Q1752" s="148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5" t="s">
        <v>1949</v>
      </c>
      <c r="C1753" s="144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6">
        <v>0</v>
      </c>
      <c r="J1753" s="146">
        <v>0</v>
      </c>
      <c r="K1753" s="146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8">
        <f t="shared" si="299"/>
        <v>1.2795275590551181E-2</v>
      </c>
      <c r="Q1753" s="148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5" t="s">
        <v>1948</v>
      </c>
      <c r="C1754" s="144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6">
        <v>0</v>
      </c>
      <c r="J1754" s="146">
        <v>0</v>
      </c>
      <c r="K1754" s="146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8">
        <f t="shared" si="299"/>
        <v>-5.8309037900874635E-3</v>
      </c>
      <c r="Q1754" s="148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5" t="s">
        <v>1947</v>
      </c>
      <c r="C1755" s="144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6">
        <v>0</v>
      </c>
      <c r="J1755" s="146">
        <v>0</v>
      </c>
      <c r="K1755" s="146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8">
        <f t="shared" si="299"/>
        <v>2.4437927663734115E-3</v>
      </c>
      <c r="Q1755" s="148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5" t="s">
        <v>1946</v>
      </c>
      <c r="C1756" s="144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7">
        <v>0</v>
      </c>
      <c r="J1756" s="147">
        <v>0</v>
      </c>
      <c r="K1756" s="147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8">
        <f t="shared" si="299"/>
        <v>7.3135056070209653E-3</v>
      </c>
      <c r="Q1756" s="148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5" t="s">
        <v>1945</v>
      </c>
      <c r="C1757" s="144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8">
        <f t="shared" si="299"/>
        <v>-9.6805421103581804E-4</v>
      </c>
      <c r="Q1757" s="148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5" t="s">
        <v>1944</v>
      </c>
      <c r="C1758" s="144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6">
        <v>0</v>
      </c>
      <c r="J1758" s="146">
        <v>0</v>
      </c>
      <c r="K1758" s="146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8">
        <f t="shared" si="299"/>
        <v>1.0174418604651164E-2</v>
      </c>
      <c r="Q1758" s="148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5" t="s">
        <v>1943</v>
      </c>
      <c r="C1759" s="144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6">
        <v>0</v>
      </c>
      <c r="J1759" s="146">
        <v>0</v>
      </c>
      <c r="K1759" s="146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8">
        <f t="shared" si="299"/>
        <v>-3.357314148681055E-3</v>
      </c>
      <c r="Q1759" s="148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5" t="s">
        <v>1942</v>
      </c>
      <c r="C1760" s="144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6">
        <v>0</v>
      </c>
      <c r="J1760" s="146">
        <v>0</v>
      </c>
      <c r="K1760" s="146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8">
        <f t="shared" si="299"/>
        <v>-5.7747834456207889E-3</v>
      </c>
      <c r="Q1760" s="148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5" t="s">
        <v>1941</v>
      </c>
      <c r="C1761" s="144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7">
        <v>0</v>
      </c>
      <c r="J1761" s="147">
        <v>0</v>
      </c>
      <c r="K1761" s="147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8">
        <f t="shared" si="299"/>
        <v>-1.016456921587609E-2</v>
      </c>
      <c r="Q1761" s="148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5" t="s">
        <v>1940</v>
      </c>
      <c r="C1762" s="144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8">
        <f t="shared" si="299"/>
        <v>3.4229828850855745E-3</v>
      </c>
      <c r="Q1762" s="148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5" t="s">
        <v>1939</v>
      </c>
      <c r="C1763" s="144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6">
        <v>0</v>
      </c>
      <c r="J1763" s="146">
        <v>0</v>
      </c>
      <c r="K1763" s="146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8">
        <f t="shared" si="299"/>
        <v>1.4619883040935672E-3</v>
      </c>
      <c r="Q1763" s="148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5" t="s">
        <v>1938</v>
      </c>
      <c r="C1764" s="144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6">
        <v>0</v>
      </c>
      <c r="J1764" s="146">
        <v>0</v>
      </c>
      <c r="K1764" s="146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8">
        <f t="shared" si="299"/>
        <v>-4.8661800486618007E-4</v>
      </c>
      <c r="Q1764" s="148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5" t="s">
        <v>1937</v>
      </c>
      <c r="C1765" s="144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6">
        <v>0</v>
      </c>
      <c r="J1765" s="146">
        <v>0</v>
      </c>
      <c r="K1765" s="146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8">
        <f t="shared" si="299"/>
        <v>3.8948393378773127E-3</v>
      </c>
      <c r="Q1765" s="148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5" t="s">
        <v>1936</v>
      </c>
      <c r="C1766" s="144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7">
        <v>0</v>
      </c>
      <c r="J1766" s="147">
        <v>0</v>
      </c>
      <c r="K1766" s="147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8">
        <f t="shared" si="299"/>
        <v>-9.6993210475266732E-4</v>
      </c>
      <c r="Q1766" s="148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5" t="s">
        <v>1935</v>
      </c>
      <c r="C1767" s="144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8">
        <f t="shared" si="299"/>
        <v>-4.8543689320388347E-4</v>
      </c>
      <c r="Q1767" s="148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5" t="s">
        <v>1934</v>
      </c>
      <c r="C1768" s="144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6">
        <v>0</v>
      </c>
      <c r="J1768" s="146">
        <v>0</v>
      </c>
      <c r="K1768" s="146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8">
        <f t="shared" si="299"/>
        <v>-8.7421078193297714E-3</v>
      </c>
      <c r="Q1768" s="148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5" t="s">
        <v>1933</v>
      </c>
      <c r="C1769" s="144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6">
        <v>0</v>
      </c>
      <c r="J1769" s="146">
        <v>0</v>
      </c>
      <c r="K1769" s="146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8">
        <f t="shared" si="299"/>
        <v>1.4698677119059284E-3</v>
      </c>
      <c r="Q1769" s="148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5" t="s">
        <v>1932</v>
      </c>
      <c r="C1770" s="144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6">
        <v>0</v>
      </c>
      <c r="J1770" s="146">
        <v>0</v>
      </c>
      <c r="K1770" s="146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8">
        <f t="shared" si="299"/>
        <v>9.7847358121330719E-4</v>
      </c>
      <c r="Q1770" s="148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5" t="s">
        <v>1931</v>
      </c>
      <c r="C1771" s="144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7">
        <v>0</v>
      </c>
      <c r="J1771" s="147">
        <v>0</v>
      </c>
      <c r="K1771" s="147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8">
        <f t="shared" si="299"/>
        <v>2.9325513196480938E-3</v>
      </c>
      <c r="Q1771" s="148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5" t="s">
        <v>1930</v>
      </c>
      <c r="C1772" s="144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8">
        <f t="shared" si="299"/>
        <v>2.4366471734892786E-3</v>
      </c>
      <c r="Q1772" s="148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5" t="s">
        <v>1929</v>
      </c>
      <c r="C1773" s="144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6">
        <v>0</v>
      </c>
      <c r="J1773" s="146">
        <v>0</v>
      </c>
      <c r="K1773" s="146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8">
        <f t="shared" si="299"/>
        <v>3.889158969372873E-3</v>
      </c>
      <c r="Q1773" s="148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5" t="s">
        <v>1928</v>
      </c>
      <c r="C1774" s="144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6">
        <v>0</v>
      </c>
      <c r="J1774" s="146">
        <v>0</v>
      </c>
      <c r="K1774" s="146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8">
        <f t="shared" si="299"/>
        <v>1.3075060532687652E-2</v>
      </c>
      <c r="Q1774" s="148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5" t="s">
        <v>1927</v>
      </c>
      <c r="C1775" s="144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6">
        <v>0</v>
      </c>
      <c r="J1775" s="146">
        <v>0</v>
      </c>
      <c r="K1775" s="146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8">
        <f t="shared" si="299"/>
        <v>1.4340344168260039E-3</v>
      </c>
      <c r="Q1775" s="148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5" t="s">
        <v>1926</v>
      </c>
      <c r="C1776" s="144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7">
        <v>0</v>
      </c>
      <c r="J1776" s="147">
        <v>0</v>
      </c>
      <c r="K1776" s="147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8">
        <f t="shared" si="299"/>
        <v>-5.7279236276849641E-3</v>
      </c>
      <c r="Q1776" s="148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5" t="s">
        <v>1925</v>
      </c>
      <c r="C1777" s="144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8">
        <f t="shared" si="299"/>
        <v>-1.4402304368698992E-3</v>
      </c>
      <c r="Q1777" s="148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5" t="s">
        <v>1924</v>
      </c>
      <c r="C1778" s="144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6">
        <v>0</v>
      </c>
      <c r="J1778" s="146">
        <v>0</v>
      </c>
      <c r="K1778" s="146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8">
        <f t="shared" si="299"/>
        <v>-6.2500000000000003E-3</v>
      </c>
      <c r="Q1778" s="148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5" t="s">
        <v>1923</v>
      </c>
      <c r="C1779" s="144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6">
        <v>0</v>
      </c>
      <c r="J1779" s="146">
        <v>0</v>
      </c>
      <c r="K1779" s="146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8">
        <f t="shared" si="299"/>
        <v>-4.8379293662312528E-4</v>
      </c>
      <c r="Q1779" s="148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5" t="s">
        <v>1922</v>
      </c>
      <c r="C1780" s="144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6">
        <v>0</v>
      </c>
      <c r="J1780" s="146">
        <v>0</v>
      </c>
      <c r="K1780" s="146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8">
        <f t="shared" si="299"/>
        <v>6.2923523717328175E-3</v>
      </c>
      <c r="Q1780" s="148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5" t="s">
        <v>1921</v>
      </c>
      <c r="C1781" s="144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7">
        <v>0</v>
      </c>
      <c r="J1781" s="147">
        <v>0</v>
      </c>
      <c r="K1781" s="147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8">
        <f t="shared" si="299"/>
        <v>-6.7340067340067344E-4</v>
      </c>
      <c r="Q1781" s="148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5" t="s">
        <v>1920</v>
      </c>
      <c r="C1782" s="144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8">
        <f t="shared" si="299"/>
        <v>-6.7385444743935314E-3</v>
      </c>
      <c r="Q1782" s="148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5" t="s">
        <v>1919</v>
      </c>
      <c r="C1783" s="144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6">
        <v>0</v>
      </c>
      <c r="J1783" s="146">
        <v>0</v>
      </c>
      <c r="K1783" s="146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8">
        <f t="shared" si="299"/>
        <v>-4.8459003682884278E-4</v>
      </c>
      <c r="Q1783" s="148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5" t="s">
        <v>1918</v>
      </c>
      <c r="C1784" s="144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6">
        <v>0</v>
      </c>
      <c r="J1784" s="146">
        <v>0</v>
      </c>
      <c r="K1784" s="146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8">
        <f t="shared" si="299"/>
        <v>2.2301948996412296E-3</v>
      </c>
      <c r="Q1784" s="148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5" t="s">
        <v>1917</v>
      </c>
      <c r="C1785" s="144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6">
        <v>0</v>
      </c>
      <c r="J1785" s="146">
        <v>0</v>
      </c>
      <c r="K1785" s="146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8">
        <f t="shared" si="299"/>
        <v>-3.3862229102167183E-3</v>
      </c>
      <c r="Q1785" s="148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5" t="s">
        <v>1916</v>
      </c>
      <c r="C1786" s="144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7">
        <v>0</v>
      </c>
      <c r="J1786" s="147">
        <v>0</v>
      </c>
      <c r="K1786" s="147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8">
        <f t="shared" si="299"/>
        <v>-5.6305213086108143E-3</v>
      </c>
      <c r="Q1786" s="148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5" t="s">
        <v>1915</v>
      </c>
      <c r="C1787" s="144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8">
        <f t="shared" si="299"/>
        <v>3.7098506296983306E-3</v>
      </c>
      <c r="Q1787" s="148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5" t="s">
        <v>1914</v>
      </c>
      <c r="C1788" s="144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6">
        <v>0</v>
      </c>
      <c r="J1788" s="146">
        <v>0</v>
      </c>
      <c r="K1788" s="146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8">
        <f t="shared" si="299"/>
        <v>-1.0699348312420971E-3</v>
      </c>
      <c r="Q1788" s="148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5" t="s">
        <v>1913</v>
      </c>
      <c r="C1789" s="144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6">
        <v>0</v>
      </c>
      <c r="J1789" s="146">
        <v>0</v>
      </c>
      <c r="K1789" s="146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8">
        <f t="shared" si="299"/>
        <v>-2.6290165530671859E-3</v>
      </c>
      <c r="Q1789" s="148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5" t="s">
        <v>1912</v>
      </c>
      <c r="C1790" s="144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6">
        <v>0</v>
      </c>
      <c r="J1790" s="146">
        <v>0</v>
      </c>
      <c r="K1790" s="146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8">
        <f t="shared" si="299"/>
        <v>-1.415600898174363E-2</v>
      </c>
      <c r="Q1790" s="148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5" t="s">
        <v>1911</v>
      </c>
      <c r="C1791" s="144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7">
        <v>0</v>
      </c>
      <c r="J1791" s="147">
        <v>0</v>
      </c>
      <c r="K1791" s="147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8">
        <f t="shared" si="299"/>
        <v>1.4656367597544068E-2</v>
      </c>
      <c r="Q1791" s="148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5" t="s">
        <v>1910</v>
      </c>
      <c r="C1792" s="144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8">
        <f t="shared" si="299"/>
        <v>-1.4835057583447199E-2</v>
      </c>
      <c r="Q1792" s="148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5" t="s">
        <v>1909</v>
      </c>
      <c r="C1793" s="144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6">
        <v>0</v>
      </c>
      <c r="J1793" s="146">
        <v>0</v>
      </c>
      <c r="K1793" s="146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8">
        <f t="shared" si="299"/>
        <v>1.7832375668714088E-3</v>
      </c>
      <c r="Q1793" s="148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5" t="s">
        <v>1908</v>
      </c>
      <c r="C1794" s="144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6">
        <v>0</v>
      </c>
      <c r="J1794" s="146">
        <v>0</v>
      </c>
      <c r="K1794" s="146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8">
        <f t="shared" si="299"/>
        <v>-1.4833860759493672E-3</v>
      </c>
      <c r="Q1794" s="148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5" t="s">
        <v>1907</v>
      </c>
      <c r="C1795" s="144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6">
        <v>0</v>
      </c>
      <c r="J1795" s="146">
        <v>0</v>
      </c>
      <c r="K1795" s="146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8">
        <f t="shared" ref="P1795:P1858" si="310">O1795/G1794</f>
        <v>-3.466376151332079E-3</v>
      </c>
      <c r="Q1795" s="148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5" t="s">
        <v>1906</v>
      </c>
      <c r="C1796" s="144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7">
        <v>0</v>
      </c>
      <c r="J1796" s="147">
        <v>0</v>
      </c>
      <c r="K1796" s="147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8">
        <f t="shared" si="310"/>
        <v>-7.3544027032399128E-3</v>
      </c>
      <c r="Q1796" s="148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5" t="s">
        <v>1905</v>
      </c>
      <c r="C1797" s="144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8">
        <f t="shared" si="310"/>
        <v>3.2038446135362435E-3</v>
      </c>
      <c r="Q1797" s="148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5" t="s">
        <v>1904</v>
      </c>
      <c r="C1798" s="144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6">
        <v>0</v>
      </c>
      <c r="J1798" s="146">
        <v>0</v>
      </c>
      <c r="K1798" s="146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8">
        <f t="shared" si="310"/>
        <v>-1.996007984031936E-3</v>
      </c>
      <c r="Q1798" s="148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5" t="s">
        <v>1903</v>
      </c>
      <c r="C1799" s="144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6">
        <v>0</v>
      </c>
      <c r="J1799" s="146">
        <v>0</v>
      </c>
      <c r="K1799" s="146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8">
        <f t="shared" si="310"/>
        <v>-2.5000000000000001E-3</v>
      </c>
      <c r="Q1799" s="148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5" t="s">
        <v>1902</v>
      </c>
      <c r="C1800" s="144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6">
        <v>0</v>
      </c>
      <c r="J1800" s="146">
        <v>0</v>
      </c>
      <c r="K1800" s="146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8">
        <f t="shared" si="310"/>
        <v>2.7067669172932329E-3</v>
      </c>
      <c r="Q1800" s="148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5" t="s">
        <v>1901</v>
      </c>
      <c r="C1801" s="144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7">
        <v>0</v>
      </c>
      <c r="J1801" s="147">
        <v>0</v>
      </c>
      <c r="K1801" s="147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8">
        <f t="shared" si="310"/>
        <v>1.1997600479904018E-3</v>
      </c>
      <c r="Q1801" s="148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5" t="s">
        <v>1900</v>
      </c>
      <c r="C1802" s="144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8">
        <f t="shared" si="310"/>
        <v>-2.7960854803275414E-3</v>
      </c>
      <c r="Q1802" s="148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5" t="s">
        <v>1899</v>
      </c>
      <c r="C1803" s="144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6">
        <v>0</v>
      </c>
      <c r="J1803" s="146">
        <v>0</v>
      </c>
      <c r="K1803" s="146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8">
        <f t="shared" si="310"/>
        <v>3.9054676547166031E-3</v>
      </c>
      <c r="Q1803" s="148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5" t="s">
        <v>1898</v>
      </c>
      <c r="C1804" s="144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6">
        <v>0</v>
      </c>
      <c r="J1804" s="146">
        <v>0</v>
      </c>
      <c r="K1804" s="146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8">
        <f t="shared" si="310"/>
        <v>1.0074812967581047E-2</v>
      </c>
      <c r="Q1804" s="148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5" t="s">
        <v>1897</v>
      </c>
      <c r="C1805" s="144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6">
        <v>0</v>
      </c>
      <c r="J1805" s="146">
        <v>0</v>
      </c>
      <c r="K1805" s="146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8">
        <f t="shared" si="310"/>
        <v>-4.5427612087695045E-3</v>
      </c>
      <c r="Q1805" s="148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5" t="s">
        <v>1896</v>
      </c>
      <c r="C1806" s="144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7">
        <v>0</v>
      </c>
      <c r="J1806" s="147">
        <v>0</v>
      </c>
      <c r="K1806" s="147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8">
        <f t="shared" si="310"/>
        <v>-3.968253968253968E-3</v>
      </c>
      <c r="Q1806" s="148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5" t="s">
        <v>1895</v>
      </c>
      <c r="C1807" s="144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8">
        <f t="shared" si="310"/>
        <v>1.2798804780876494E-2</v>
      </c>
      <c r="Q1807" s="148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5" t="s">
        <v>1894</v>
      </c>
      <c r="C1808" s="144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6">
        <v>0</v>
      </c>
      <c r="J1808" s="146">
        <v>0</v>
      </c>
      <c r="K1808" s="146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8">
        <f t="shared" si="310"/>
        <v>9.6867777941682647E-3</v>
      </c>
      <c r="Q1808" s="148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5" t="s">
        <v>1893</v>
      </c>
      <c r="C1809" s="144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6">
        <v>0</v>
      </c>
      <c r="J1809" s="146">
        <v>0</v>
      </c>
      <c r="K1809" s="146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8">
        <f t="shared" si="310"/>
        <v>2.7271841823317423E-3</v>
      </c>
      <c r="Q1809" s="148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5" t="s">
        <v>1892</v>
      </c>
      <c r="C1810" s="144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6">
        <v>0</v>
      </c>
      <c r="J1810" s="146">
        <v>0</v>
      </c>
      <c r="K1810" s="146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8">
        <f t="shared" si="310"/>
        <v>-6.7994171928120446E-4</v>
      </c>
      <c r="Q1810" s="148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5" t="s">
        <v>1891</v>
      </c>
      <c r="C1811" s="144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7">
        <v>0</v>
      </c>
      <c r="J1811" s="147">
        <v>0</v>
      </c>
      <c r="K1811" s="147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8">
        <f t="shared" si="310"/>
        <v>1.749611197511664E-3</v>
      </c>
      <c r="Q1811" s="148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5" t="s">
        <v>1890</v>
      </c>
      <c r="C1812" s="144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8">
        <f t="shared" si="310"/>
        <v>1.0673394139336309E-3</v>
      </c>
      <c r="Q1812" s="148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5" t="s">
        <v>1889</v>
      </c>
      <c r="C1813" s="144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6">
        <v>0</v>
      </c>
      <c r="J1813" s="146">
        <v>0</v>
      </c>
      <c r="K1813" s="146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8">
        <f t="shared" si="310"/>
        <v>-2.9078220412910729E-4</v>
      </c>
      <c r="Q1813" s="148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5" t="s">
        <v>1888</v>
      </c>
      <c r="C1814" s="144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6">
        <v>0</v>
      </c>
      <c r="J1814" s="146">
        <v>0</v>
      </c>
      <c r="K1814" s="146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8">
        <f t="shared" si="310"/>
        <v>1.7355051386464999E-2</v>
      </c>
      <c r="Q1814" s="148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5" t="s">
        <v>1887</v>
      </c>
      <c r="C1815" s="144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6">
        <v>0</v>
      </c>
      <c r="J1815" s="146">
        <v>0</v>
      </c>
      <c r="K1815" s="146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8">
        <f t="shared" si="310"/>
        <v>-6.7664157057085676E-3</v>
      </c>
      <c r="Q1815" s="148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5" t="s">
        <v>1886</v>
      </c>
      <c r="C1816" s="144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7">
        <v>0</v>
      </c>
      <c r="J1816" s="147">
        <v>0</v>
      </c>
      <c r="K1816" s="147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8">
        <f t="shared" si="310"/>
        <v>-9.5950873152945686E-5</v>
      </c>
      <c r="Q1816" s="148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5" t="s">
        <v>1885</v>
      </c>
      <c r="C1817" s="144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8">
        <f t="shared" si="310"/>
        <v>-7.7727665291238849E-3</v>
      </c>
      <c r="Q1817" s="148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5" t="s">
        <v>1884</v>
      </c>
      <c r="C1818" s="144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6">
        <v>0</v>
      </c>
      <c r="J1818" s="146">
        <v>0</v>
      </c>
      <c r="K1818" s="146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8">
        <f t="shared" si="310"/>
        <v>-5.125725338491296E-3</v>
      </c>
      <c r="Q1818" s="148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5" t="s">
        <v>1883</v>
      </c>
      <c r="C1819" s="144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6">
        <v>0</v>
      </c>
      <c r="J1819" s="146">
        <v>0</v>
      </c>
      <c r="K1819" s="146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8">
        <f t="shared" si="310"/>
        <v>-8.7489063867016625E-4</v>
      </c>
      <c r="Q1819" s="148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5" t="s">
        <v>1882</v>
      </c>
      <c r="C1820" s="144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6">
        <v>0</v>
      </c>
      <c r="J1820" s="146">
        <v>0</v>
      </c>
      <c r="K1820" s="146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8">
        <f t="shared" si="310"/>
        <v>-2.3350846468184472E-3</v>
      </c>
      <c r="Q1820" s="148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5" t="s">
        <v>1881</v>
      </c>
      <c r="C1821" s="144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7">
        <v>0</v>
      </c>
      <c r="J1821" s="147">
        <v>0</v>
      </c>
      <c r="K1821" s="147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8">
        <f t="shared" si="310"/>
        <v>3.5790910864053053E-2</v>
      </c>
      <c r="Q1821" s="148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5" t="s">
        <v>1880</v>
      </c>
      <c r="C1822" s="144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8">
        <f t="shared" si="310"/>
        <v>6.5907165050371908E-3</v>
      </c>
      <c r="Q1822" s="148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5" t="s">
        <v>1879</v>
      </c>
      <c r="C1823" s="144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6">
        <v>0</v>
      </c>
      <c r="J1823" s="146">
        <v>0</v>
      </c>
      <c r="K1823" s="146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8">
        <f t="shared" si="310"/>
        <v>6.173416892713497E-3</v>
      </c>
      <c r="Q1823" s="148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5" t="s">
        <v>1878</v>
      </c>
      <c r="C1824" s="144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6">
        <v>0</v>
      </c>
      <c r="J1824" s="146">
        <v>0</v>
      </c>
      <c r="K1824" s="146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8">
        <f t="shared" si="310"/>
        <v>-2.5099934926094635E-3</v>
      </c>
      <c r="Q1824" s="148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5" t="s">
        <v>1877</v>
      </c>
      <c r="C1825" s="144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6">
        <v>0</v>
      </c>
      <c r="J1825" s="146">
        <v>0</v>
      </c>
      <c r="K1825" s="146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8">
        <f t="shared" si="310"/>
        <v>1.4445479962721343E-2</v>
      </c>
      <c r="Q1825" s="148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5" t="s">
        <v>1876</v>
      </c>
      <c r="C1826" s="144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7">
        <v>0</v>
      </c>
      <c r="J1826" s="147">
        <v>0</v>
      </c>
      <c r="K1826" s="147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8">
        <f t="shared" si="310"/>
        <v>-6.6146072576940742E-3</v>
      </c>
      <c r="Q1826" s="148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5" t="s">
        <v>1875</v>
      </c>
      <c r="C1827" s="144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8">
        <f t="shared" si="310"/>
        <v>1.9698511051512067E-2</v>
      </c>
      <c r="Q1827" s="148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5" t="s">
        <v>1874</v>
      </c>
      <c r="C1828" s="144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6">
        <v>0</v>
      </c>
      <c r="J1828" s="146">
        <v>0</v>
      </c>
      <c r="K1828" s="146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8">
        <f t="shared" si="310"/>
        <v>-4.7161255214946494E-3</v>
      </c>
      <c r="Q1828" s="148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5" t="s">
        <v>1873</v>
      </c>
      <c r="C1829" s="144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6">
        <v>0</v>
      </c>
      <c r="J1829" s="146">
        <v>0</v>
      </c>
      <c r="K1829" s="146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8">
        <f t="shared" si="310"/>
        <v>2.5514853289593585E-3</v>
      </c>
      <c r="Q1829" s="148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5" t="s">
        <v>1872</v>
      </c>
      <c r="C1830" s="144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6">
        <v>0</v>
      </c>
      <c r="J1830" s="146">
        <v>0</v>
      </c>
      <c r="K1830" s="146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8">
        <f t="shared" si="310"/>
        <v>5.4535538992910384E-4</v>
      </c>
      <c r="Q1830" s="148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5" t="s">
        <v>1871</v>
      </c>
      <c r="C1831" s="144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7">
        <v>0</v>
      </c>
      <c r="J1831" s="147">
        <v>0</v>
      </c>
      <c r="K1831" s="147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8">
        <f t="shared" si="310"/>
        <v>1.7714389534883721E-2</v>
      </c>
      <c r="Q1831" s="148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5" t="s">
        <v>1870</v>
      </c>
      <c r="C1832" s="144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8">
        <f t="shared" si="310"/>
        <v>-1.4281888779791127E-3</v>
      </c>
      <c r="Q1832" s="148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5" t="s">
        <v>1869</v>
      </c>
      <c r="C1833" s="144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6">
        <v>0</v>
      </c>
      <c r="J1833" s="146">
        <v>0</v>
      </c>
      <c r="K1833" s="146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8">
        <f t="shared" si="310"/>
        <v>-2.0559578081701976E-3</v>
      </c>
      <c r="Q1833" s="148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5" t="s">
        <v>1868</v>
      </c>
      <c r="C1834" s="144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6">
        <v>0</v>
      </c>
      <c r="J1834" s="146">
        <v>0</v>
      </c>
      <c r="K1834" s="146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8">
        <f t="shared" si="310"/>
        <v>-8.4199211752060202E-3</v>
      </c>
      <c r="Q1834" s="148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5" t="s">
        <v>1867</v>
      </c>
      <c r="C1835" s="144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6">
        <v>0</v>
      </c>
      <c r="J1835" s="146">
        <v>0</v>
      </c>
      <c r="K1835" s="146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8">
        <f t="shared" si="310"/>
        <v>-4.2457091237579044E-3</v>
      </c>
      <c r="Q1835" s="148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5" t="s">
        <v>1866</v>
      </c>
      <c r="C1836" s="144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7">
        <v>0</v>
      </c>
      <c r="J1836" s="147">
        <v>0</v>
      </c>
      <c r="K1836" s="147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8">
        <f t="shared" si="310"/>
        <v>-7.5297106050984308E-3</v>
      </c>
      <c r="Q1836" s="148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5" t="s">
        <v>1865</v>
      </c>
      <c r="C1837" s="144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8">
        <f t="shared" si="310"/>
        <v>-2.3765996343692872E-3</v>
      </c>
      <c r="Q1837" s="148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5" t="s">
        <v>1864</v>
      </c>
      <c r="C1838" s="144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6">
        <v>0</v>
      </c>
      <c r="J1838" s="146">
        <v>0</v>
      </c>
      <c r="K1838" s="146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8">
        <f t="shared" si="310"/>
        <v>-1.8325087044163461E-3</v>
      </c>
      <c r="Q1838" s="148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5" t="s">
        <v>1863</v>
      </c>
      <c r="C1839" s="144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6">
        <v>0</v>
      </c>
      <c r="J1839" s="146">
        <v>0</v>
      </c>
      <c r="K1839" s="146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8">
        <f t="shared" si="310"/>
        <v>-4.5437855700385535E-3</v>
      </c>
      <c r="Q1839" s="148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5" t="s">
        <v>1862</v>
      </c>
      <c r="C1840" s="144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6">
        <v>0</v>
      </c>
      <c r="J1840" s="146">
        <v>0</v>
      </c>
      <c r="K1840" s="146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8">
        <f t="shared" si="310"/>
        <v>2.8124855917746323E-3</v>
      </c>
      <c r="Q1840" s="148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5" t="s">
        <v>1861</v>
      </c>
      <c r="C1841" s="144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7">
        <v>0</v>
      </c>
      <c r="J1841" s="147">
        <v>0</v>
      </c>
      <c r="K1841" s="147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8">
        <f t="shared" si="310"/>
        <v>-4.8735632183908046E-3</v>
      </c>
      <c r="Q1841" s="148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5" t="s">
        <v>1860</v>
      </c>
      <c r="C1842" s="144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8">
        <f t="shared" si="310"/>
        <v>6.8379227499537976E-3</v>
      </c>
      <c r="Q1842" s="148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5" t="s">
        <v>1859</v>
      </c>
      <c r="C1843" s="144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6">
        <v>0</v>
      </c>
      <c r="J1843" s="146">
        <v>0</v>
      </c>
      <c r="K1843" s="146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8">
        <f t="shared" si="310"/>
        <v>-2.2026431718061676E-3</v>
      </c>
      <c r="Q1843" s="148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5" t="s">
        <v>1858</v>
      </c>
      <c r="C1844" s="144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6">
        <v>0</v>
      </c>
      <c r="J1844" s="146">
        <v>0</v>
      </c>
      <c r="K1844" s="146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8">
        <f t="shared" si="310"/>
        <v>-1.3796909492273732E-3</v>
      </c>
      <c r="Q1844" s="148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5" t="s">
        <v>1857</v>
      </c>
      <c r="C1845" s="144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6">
        <v>0</v>
      </c>
      <c r="J1845" s="146">
        <v>0</v>
      </c>
      <c r="K1845" s="146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8">
        <f t="shared" si="310"/>
        <v>1.6579165515335729E-3</v>
      </c>
      <c r="Q1845" s="148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5" t="s">
        <v>1856</v>
      </c>
      <c r="C1846" s="144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7">
        <v>0</v>
      </c>
      <c r="J1846" s="147">
        <v>0</v>
      </c>
      <c r="K1846" s="147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8">
        <f t="shared" si="310"/>
        <v>4.32183908045977E-3</v>
      </c>
      <c r="Q1846" s="148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5" t="s">
        <v>1855</v>
      </c>
      <c r="C1847" s="144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8">
        <f t="shared" si="310"/>
        <v>5.2188243911371543E-3</v>
      </c>
      <c r="Q1847" s="148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5" t="s">
        <v>1854</v>
      </c>
      <c r="C1848" s="144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6">
        <v>0</v>
      </c>
      <c r="J1848" s="146">
        <v>0</v>
      </c>
      <c r="K1848" s="146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8">
        <f t="shared" si="310"/>
        <v>7.5598870571090262E-3</v>
      </c>
      <c r="Q1848" s="148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5" t="s">
        <v>1853</v>
      </c>
      <c r="C1849" s="144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6">
        <v>0</v>
      </c>
      <c r="J1849" s="146">
        <v>0</v>
      </c>
      <c r="K1849" s="146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8">
        <f t="shared" si="310"/>
        <v>9.0399566082082806E-3</v>
      </c>
      <c r="Q1849" s="148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5" t="s">
        <v>1852</v>
      </c>
      <c r="C1850" s="144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6">
        <v>0</v>
      </c>
      <c r="J1850" s="146">
        <v>0</v>
      </c>
      <c r="K1850" s="146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8">
        <f t="shared" si="310"/>
        <v>-4.4794839634474109E-4</v>
      </c>
      <c r="Q1850" s="148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5" t="s">
        <v>1851</v>
      </c>
      <c r="C1851" s="144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7">
        <v>0</v>
      </c>
      <c r="J1851" s="147">
        <v>0</v>
      </c>
      <c r="K1851" s="147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8">
        <f t="shared" si="310"/>
        <v>1.5237070897194587E-3</v>
      </c>
      <c r="Q1851" s="148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5" t="s">
        <v>1850</v>
      </c>
      <c r="C1852" s="144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8">
        <f t="shared" si="310"/>
        <v>1.0112761768390908E-2</v>
      </c>
      <c r="Q1852" s="148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5" t="s">
        <v>1849</v>
      </c>
      <c r="C1853" s="144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6">
        <v>0</v>
      </c>
      <c r="J1853" s="146">
        <v>0</v>
      </c>
      <c r="K1853" s="146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8">
        <f t="shared" si="310"/>
        <v>-7.8851776379906084E-3</v>
      </c>
      <c r="Q1853" s="148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5" t="s">
        <v>1848</v>
      </c>
      <c r="C1854" s="144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6">
        <v>0</v>
      </c>
      <c r="J1854" s="146">
        <v>0</v>
      </c>
      <c r="K1854" s="146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8">
        <f t="shared" si="310"/>
        <v>6.2511162707626366E-4</v>
      </c>
      <c r="Q1854" s="148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5" t="s">
        <v>1847</v>
      </c>
      <c r="C1855" s="144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6">
        <v>0</v>
      </c>
      <c r="J1855" s="146">
        <v>0</v>
      </c>
      <c r="K1855" s="146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8">
        <f t="shared" si="310"/>
        <v>-1.4100847835787595E-2</v>
      </c>
      <c r="Q1855" s="148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5" t="s">
        <v>1846</v>
      </c>
      <c r="C1856" s="144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7">
        <v>0</v>
      </c>
      <c r="J1856" s="147">
        <v>0</v>
      </c>
      <c r="K1856" s="147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8">
        <f t="shared" si="310"/>
        <v>1.176790078754413E-3</v>
      </c>
      <c r="Q1856" s="148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5" t="s">
        <v>1845</v>
      </c>
      <c r="C1857" s="144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8">
        <f t="shared" si="310"/>
        <v>9.9457504520795667E-4</v>
      </c>
      <c r="Q1857" s="148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5" t="s">
        <v>1844</v>
      </c>
      <c r="C1858" s="144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6">
        <v>0</v>
      </c>
      <c r="J1858" s="146">
        <v>0</v>
      </c>
      <c r="K1858" s="146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8">
        <f t="shared" si="310"/>
        <v>6.3228253996928914E-3</v>
      </c>
      <c r="Q1858" s="148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5" t="s">
        <v>1843</v>
      </c>
      <c r="C1859" s="144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6">
        <v>0</v>
      </c>
      <c r="J1859" s="146">
        <v>0</v>
      </c>
      <c r="K1859" s="146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8">
        <f t="shared" ref="P1859:P1922" si="321">O1859/G1858</f>
        <v>6.1933399156269631E-3</v>
      </c>
      <c r="Q1859" s="148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5" t="s">
        <v>1842</v>
      </c>
      <c r="C1860" s="144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6">
        <v>0</v>
      </c>
      <c r="J1860" s="146">
        <v>0</v>
      </c>
      <c r="K1860" s="146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8">
        <f t="shared" si="321"/>
        <v>-1.3380909901873326E-3</v>
      </c>
      <c r="Q1860" s="148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5" t="s">
        <v>1841</v>
      </c>
      <c r="C1861" s="144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7">
        <v>0</v>
      </c>
      <c r="J1861" s="147">
        <v>0</v>
      </c>
      <c r="K1861" s="147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8">
        <f t="shared" si="321"/>
        <v>-9.4685127288968284E-3</v>
      </c>
      <c r="Q1861" s="148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5" t="s">
        <v>1840</v>
      </c>
      <c r="C1862" s="144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8">
        <f t="shared" si="321"/>
        <v>-2.7053837135900444E-4</v>
      </c>
      <c r="Q1862" s="148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5" t="s">
        <v>1839</v>
      </c>
      <c r="C1863" s="144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6">
        <v>0</v>
      </c>
      <c r="J1863" s="146">
        <v>0</v>
      </c>
      <c r="K1863" s="146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8">
        <f t="shared" si="321"/>
        <v>3.6081544290095615E-3</v>
      </c>
      <c r="Q1863" s="148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5" t="s">
        <v>1838</v>
      </c>
      <c r="C1864" s="144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6">
        <v>0</v>
      </c>
      <c r="J1864" s="146">
        <v>0</v>
      </c>
      <c r="K1864" s="146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8">
        <f t="shared" si="321"/>
        <v>5.5725328060399065E-3</v>
      </c>
      <c r="Q1864" s="148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5" t="s">
        <v>1837</v>
      </c>
      <c r="C1865" s="144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6">
        <v>0</v>
      </c>
      <c r="J1865" s="146">
        <v>0</v>
      </c>
      <c r="K1865" s="146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8">
        <f t="shared" si="321"/>
        <v>-3.5752592062924561E-4</v>
      </c>
      <c r="Q1865" s="148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5" t="s">
        <v>1836</v>
      </c>
      <c r="C1866" s="144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7">
        <v>0</v>
      </c>
      <c r="J1866" s="147">
        <v>0</v>
      </c>
      <c r="K1866" s="147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8">
        <f t="shared" si="321"/>
        <v>1.8776824034334764E-3</v>
      </c>
      <c r="Q1866" s="148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5" t="s">
        <v>1835</v>
      </c>
      <c r="C1867" s="144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8">
        <f t="shared" si="321"/>
        <v>-5.8009817045961629E-3</v>
      </c>
      <c r="Q1867" s="148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5" t="s">
        <v>1834</v>
      </c>
      <c r="C1868" s="144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6">
        <v>0</v>
      </c>
      <c r="J1868" s="146">
        <v>0</v>
      </c>
      <c r="K1868" s="146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8">
        <f t="shared" si="321"/>
        <v>6.2836624775583483E-4</v>
      </c>
      <c r="Q1868" s="148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5" t="s">
        <v>1833</v>
      </c>
      <c r="C1869" s="144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6">
        <v>0</v>
      </c>
      <c r="J1869" s="146">
        <v>0</v>
      </c>
      <c r="K1869" s="146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8">
        <f t="shared" si="321"/>
        <v>-1.1662330671929667E-3</v>
      </c>
      <c r="Q1869" s="148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5" t="s">
        <v>1832</v>
      </c>
      <c r="C1870" s="144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6">
        <v>0</v>
      </c>
      <c r="J1870" s="146">
        <v>0</v>
      </c>
      <c r="K1870" s="146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8">
        <f t="shared" si="321"/>
        <v>2.6046344530267647E-3</v>
      </c>
      <c r="Q1870" s="148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5" t="s">
        <v>1831</v>
      </c>
      <c r="C1871" s="144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7">
        <v>0</v>
      </c>
      <c r="J1871" s="147">
        <v>0</v>
      </c>
      <c r="K1871" s="147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8">
        <f t="shared" si="321"/>
        <v>-5.9123891427035743E-3</v>
      </c>
      <c r="Q1871" s="148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5" t="s">
        <v>1830</v>
      </c>
      <c r="C1872" s="144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8">
        <f t="shared" si="321"/>
        <v>-6.3080111741912234E-4</v>
      </c>
      <c r="Q1872" s="148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5" t="s">
        <v>1829</v>
      </c>
      <c r="C1873" s="144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6">
        <v>0</v>
      </c>
      <c r="J1873" s="146">
        <v>0</v>
      </c>
      <c r="K1873" s="146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8">
        <f t="shared" si="321"/>
        <v>2.254283137962128E-3</v>
      </c>
      <c r="Q1873" s="148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5" t="s">
        <v>1828</v>
      </c>
      <c r="C1874" s="144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6">
        <v>0</v>
      </c>
      <c r="J1874" s="146">
        <v>0</v>
      </c>
      <c r="K1874" s="146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8">
        <f t="shared" si="321"/>
        <v>-8.9968511021142601E-5</v>
      </c>
      <c r="Q1874" s="148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5" t="s">
        <v>1827</v>
      </c>
      <c r="C1875" s="144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6">
        <v>0</v>
      </c>
      <c r="J1875" s="146">
        <v>0</v>
      </c>
      <c r="K1875" s="146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8">
        <f t="shared" si="321"/>
        <v>3.2391578189670685E-3</v>
      </c>
      <c r="Q1875" s="148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5" t="s">
        <v>1826</v>
      </c>
      <c r="C1876" s="144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7">
        <v>0</v>
      </c>
      <c r="J1876" s="147">
        <v>0</v>
      </c>
      <c r="K1876" s="147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8">
        <f t="shared" si="321"/>
        <v>-2.0627802690582958E-3</v>
      </c>
      <c r="Q1876" s="148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5" t="s">
        <v>1825</v>
      </c>
      <c r="C1877" s="144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8">
        <f t="shared" si="321"/>
        <v>-2.9657589646805067E-3</v>
      </c>
      <c r="Q1877" s="148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5" t="s">
        <v>1824</v>
      </c>
      <c r="C1878" s="144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6">
        <v>0</v>
      </c>
      <c r="J1878" s="146">
        <v>0</v>
      </c>
      <c r="K1878" s="146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8">
        <f t="shared" si="321"/>
        <v>1.8929150892374256E-3</v>
      </c>
      <c r="Q1878" s="148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5" t="s">
        <v>1823</v>
      </c>
      <c r="C1879" s="144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6">
        <v>0</v>
      </c>
      <c r="J1879" s="146">
        <v>0</v>
      </c>
      <c r="K1879" s="146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8">
        <f t="shared" si="321"/>
        <v>7.4673864147548358E-3</v>
      </c>
      <c r="Q1879" s="148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5" t="s">
        <v>1822</v>
      </c>
      <c r="C1880" s="144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6">
        <v>0</v>
      </c>
      <c r="J1880" s="146">
        <v>0</v>
      </c>
      <c r="K1880" s="146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8">
        <f t="shared" si="321"/>
        <v>-8.9301661010894801E-5</v>
      </c>
      <c r="Q1880" s="148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5" t="s">
        <v>1821</v>
      </c>
      <c r="C1881" s="144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7">
        <v>0</v>
      </c>
      <c r="J1881" s="147">
        <v>0</v>
      </c>
      <c r="K1881" s="147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8">
        <f t="shared" si="321"/>
        <v>-2.9472180048227205E-3</v>
      </c>
      <c r="Q1881" s="148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5" t="s">
        <v>1820</v>
      </c>
      <c r="C1882" s="144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8">
        <f t="shared" si="321"/>
        <v>5.911859548548907E-3</v>
      </c>
      <c r="Q1882" s="148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5" t="s">
        <v>1819</v>
      </c>
      <c r="C1883" s="144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6">
        <v>0</v>
      </c>
      <c r="J1883" s="146">
        <v>0</v>
      </c>
      <c r="K1883" s="146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8">
        <f t="shared" si="321"/>
        <v>-1.2466607301869991E-3</v>
      </c>
      <c r="Q1883" s="148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5" t="s">
        <v>1818</v>
      </c>
      <c r="C1884" s="144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6">
        <v>0</v>
      </c>
      <c r="J1884" s="146">
        <v>0</v>
      </c>
      <c r="K1884" s="146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8">
        <f t="shared" si="321"/>
        <v>2.674750356633381E-4</v>
      </c>
      <c r="Q1884" s="148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5" t="s">
        <v>1817</v>
      </c>
      <c r="C1885" s="144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6">
        <v>0</v>
      </c>
      <c r="J1885" s="146">
        <v>0</v>
      </c>
      <c r="K1885" s="146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8">
        <f t="shared" si="321"/>
        <v>-6.3285497816204656E-3</v>
      </c>
      <c r="Q1885" s="148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5" t="s">
        <v>1816</v>
      </c>
      <c r="C1886" s="144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7">
        <v>0</v>
      </c>
      <c r="J1886" s="147">
        <v>0</v>
      </c>
      <c r="K1886" s="147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8">
        <f t="shared" si="321"/>
        <v>1.9734481521349119E-3</v>
      </c>
      <c r="Q1886" s="148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5" t="s">
        <v>1815</v>
      </c>
      <c r="C1887" s="144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8">
        <f t="shared" si="321"/>
        <v>-1.3428827215756492E-3</v>
      </c>
      <c r="Q1887" s="148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5" t="s">
        <v>1814</v>
      </c>
      <c r="C1888" s="144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6">
        <v>0</v>
      </c>
      <c r="J1888" s="146">
        <v>0</v>
      </c>
      <c r="K1888" s="146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8">
        <f t="shared" si="321"/>
        <v>5.3787539220080682E-4</v>
      </c>
      <c r="Q1888" s="148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5" t="s">
        <v>1813</v>
      </c>
      <c r="C1889" s="144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6">
        <v>0</v>
      </c>
      <c r="J1889" s="146">
        <v>0</v>
      </c>
      <c r="K1889" s="146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8">
        <f t="shared" si="321"/>
        <v>-5.3758623779231248E-4</v>
      </c>
      <c r="Q1889" s="148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5" t="s">
        <v>1812</v>
      </c>
      <c r="C1890" s="144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6">
        <v>0</v>
      </c>
      <c r="J1890" s="146">
        <v>0</v>
      </c>
      <c r="K1890" s="146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8">
        <f t="shared" si="321"/>
        <v>0</v>
      </c>
      <c r="Q1890" s="148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5" t="s">
        <v>1811</v>
      </c>
      <c r="C1891" s="144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7">
        <v>0</v>
      </c>
      <c r="J1891" s="147">
        <v>0</v>
      </c>
      <c r="K1891" s="147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8">
        <f t="shared" si="321"/>
        <v>-2.5997310623038995E-3</v>
      </c>
      <c r="Q1891" s="148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5" t="s">
        <v>1810</v>
      </c>
      <c r="C1892" s="144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8">
        <f t="shared" si="321"/>
        <v>8.9879561387740429E-4</v>
      </c>
      <c r="Q1892" s="148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5" t="s">
        <v>1809</v>
      </c>
      <c r="C1893" s="144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6">
        <v>0</v>
      </c>
      <c r="J1893" s="146">
        <v>0</v>
      </c>
      <c r="K1893" s="146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8">
        <f t="shared" si="321"/>
        <v>-5.3879310344827585E-4</v>
      </c>
      <c r="Q1893" s="148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5" t="s">
        <v>1808</v>
      </c>
      <c r="C1894" s="144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6">
        <v>0</v>
      </c>
      <c r="J1894" s="146">
        <v>0</v>
      </c>
      <c r="K1894" s="146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8">
        <f t="shared" si="321"/>
        <v>5.3908355795148253E-4</v>
      </c>
      <c r="Q1894" s="148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5" t="s">
        <v>1807</v>
      </c>
      <c r="C1895" s="144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6">
        <v>0</v>
      </c>
      <c r="J1895" s="146">
        <v>0</v>
      </c>
      <c r="K1895" s="146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8">
        <f t="shared" si="321"/>
        <v>5.9267241379310342E-3</v>
      </c>
      <c r="Q1895" s="148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5" t="s">
        <v>1806</v>
      </c>
      <c r="C1896" s="144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7">
        <v>0</v>
      </c>
      <c r="J1896" s="147">
        <v>0</v>
      </c>
      <c r="K1896" s="147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8">
        <f t="shared" si="321"/>
        <v>-2.2317443313693984E-3</v>
      </c>
      <c r="Q1896" s="148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5" t="s">
        <v>1805</v>
      </c>
      <c r="C1897" s="144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8">
        <f t="shared" si="321"/>
        <v>0</v>
      </c>
      <c r="Q1897" s="148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5" t="s">
        <v>1804</v>
      </c>
      <c r="C1898" s="144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6">
        <v>0</v>
      </c>
      <c r="J1898" s="146">
        <v>0</v>
      </c>
      <c r="K1898" s="146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8">
        <f t="shared" si="321"/>
        <v>1.3420416927619218E-3</v>
      </c>
      <c r="Q1898" s="148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5" t="s">
        <v>1803</v>
      </c>
      <c r="C1899" s="144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6">
        <v>0</v>
      </c>
      <c r="J1899" s="146">
        <v>0</v>
      </c>
      <c r="K1899" s="146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8">
        <f t="shared" si="321"/>
        <v>-4.4674767691208004E-4</v>
      </c>
      <c r="Q1899" s="148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5" t="s">
        <v>1802</v>
      </c>
      <c r="C1900" s="144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6">
        <v>0</v>
      </c>
      <c r="J1900" s="146">
        <v>0</v>
      </c>
      <c r="K1900" s="146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8">
        <f t="shared" si="321"/>
        <v>-1.8771788683293108E-3</v>
      </c>
      <c r="Q1900" s="148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5" t="s">
        <v>1801</v>
      </c>
      <c r="C1901" s="144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7">
        <v>0</v>
      </c>
      <c r="J1901" s="147">
        <v>0</v>
      </c>
      <c r="K1901" s="147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8">
        <f t="shared" si="321"/>
        <v>-1.8807092960773778E-3</v>
      </c>
      <c r="Q1901" s="148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5" t="s">
        <v>1800</v>
      </c>
      <c r="C1902" s="144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8">
        <f t="shared" si="321"/>
        <v>5.3835800807537008E-4</v>
      </c>
      <c r="Q1902" s="148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5" t="s">
        <v>1799</v>
      </c>
      <c r="C1903" s="144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6">
        <v>0</v>
      </c>
      <c r="J1903" s="146">
        <v>0</v>
      </c>
      <c r="K1903" s="146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8">
        <f t="shared" si="321"/>
        <v>4.4839027889875349E-4</v>
      </c>
      <c r="Q1903" s="148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5" t="s">
        <v>1798</v>
      </c>
      <c r="C1904" s="144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6">
        <v>0</v>
      </c>
      <c r="J1904" s="146">
        <v>0</v>
      </c>
      <c r="K1904" s="146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8">
        <f t="shared" si="321"/>
        <v>1.0756543564001434E-3</v>
      </c>
      <c r="Q1904" s="148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5" t="s">
        <v>1797</v>
      </c>
      <c r="C1905" s="144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6">
        <v>0</v>
      </c>
      <c r="J1905" s="146">
        <v>0</v>
      </c>
      <c r="K1905" s="146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8">
        <f t="shared" si="321"/>
        <v>-7.1633237822349568E-4</v>
      </c>
      <c r="Q1905" s="148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5" t="s">
        <v>1796</v>
      </c>
      <c r="C1906" s="144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7">
        <v>0</v>
      </c>
      <c r="J1906" s="147">
        <v>0</v>
      </c>
      <c r="K1906" s="147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8">
        <f t="shared" si="321"/>
        <v>-2.2670250896057349E-2</v>
      </c>
      <c r="Q1906" s="148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5" t="s">
        <v>1795</v>
      </c>
      <c r="C1907" s="144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8">
        <f t="shared" si="321"/>
        <v>-2.9338956633354727E-3</v>
      </c>
      <c r="Q1907" s="148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5" t="s">
        <v>1794</v>
      </c>
      <c r="C1908" s="144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6">
        <v>0</v>
      </c>
      <c r="J1908" s="146">
        <v>0</v>
      </c>
      <c r="K1908" s="146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8">
        <f t="shared" si="321"/>
        <v>-3.8620689655172414E-3</v>
      </c>
      <c r="Q1908" s="148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5" t="s">
        <v>1793</v>
      </c>
      <c r="C1909" s="144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6">
        <v>0</v>
      </c>
      <c r="J1909" s="146">
        <v>0</v>
      </c>
      <c r="K1909" s="146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8">
        <f t="shared" si="321"/>
        <v>-4.6155266315886642E-4</v>
      </c>
      <c r="Q1909" s="148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5" t="s">
        <v>1792</v>
      </c>
      <c r="C1910" s="144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6">
        <v>0</v>
      </c>
      <c r="J1910" s="146">
        <v>0</v>
      </c>
      <c r="K1910" s="146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8">
        <f t="shared" si="321"/>
        <v>6.4647210934613961E-4</v>
      </c>
      <c r="Q1910" s="148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5" t="s">
        <v>1791</v>
      </c>
      <c r="C1911" s="144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7">
        <v>0</v>
      </c>
      <c r="J1911" s="147">
        <v>0</v>
      </c>
      <c r="K1911" s="147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8">
        <f t="shared" si="321"/>
        <v>1.1998154130133825E-3</v>
      </c>
      <c r="Q1911" s="148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5" t="s">
        <v>1790</v>
      </c>
      <c r="C1912" s="144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8">
        <f t="shared" si="321"/>
        <v>2.7654867256637168E-4</v>
      </c>
      <c r="Q1912" s="148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5" t="s">
        <v>1789</v>
      </c>
      <c r="C1913" s="144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6">
        <v>0</v>
      </c>
      <c r="J1913" s="146">
        <v>0</v>
      </c>
      <c r="K1913" s="146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8">
        <f t="shared" si="321"/>
        <v>-1.4745184775596719E-3</v>
      </c>
      <c r="Q1913" s="148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5" t="s">
        <v>1788</v>
      </c>
      <c r="C1914" s="144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6">
        <v>0</v>
      </c>
      <c r="J1914" s="146">
        <v>0</v>
      </c>
      <c r="K1914" s="146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8">
        <f t="shared" si="321"/>
        <v>1.5689893862482695E-3</v>
      </c>
      <c r="Q1914" s="148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5" t="s">
        <v>1787</v>
      </c>
      <c r="C1915" s="144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6">
        <v>0</v>
      </c>
      <c r="J1915" s="146">
        <v>0</v>
      </c>
      <c r="K1915" s="146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8">
        <f t="shared" si="321"/>
        <v>-1.2900847769996315E-3</v>
      </c>
      <c r="Q1915" s="148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5" t="s">
        <v>1786</v>
      </c>
      <c r="C1916" s="144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7">
        <v>0</v>
      </c>
      <c r="J1916" s="147">
        <v>0</v>
      </c>
      <c r="K1916" s="147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8">
        <f t="shared" si="321"/>
        <v>9.2267946115519469E-5</v>
      </c>
      <c r="Q1916" s="148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5" t="s">
        <v>1785</v>
      </c>
      <c r="C1917" s="144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8">
        <f t="shared" si="321"/>
        <v>4.0594150751914384E-3</v>
      </c>
      <c r="Q1917" s="148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5" t="s">
        <v>1784</v>
      </c>
      <c r="C1918" s="144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6">
        <v>0</v>
      </c>
      <c r="J1918" s="146">
        <v>0</v>
      </c>
      <c r="K1918" s="146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8">
        <f t="shared" si="321"/>
        <v>4.0430028484792794E-3</v>
      </c>
      <c r="Q1918" s="148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5" t="s">
        <v>1783</v>
      </c>
      <c r="C1919" s="144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6">
        <v>0</v>
      </c>
      <c r="J1919" s="146">
        <v>0</v>
      </c>
      <c r="K1919" s="146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8">
        <f t="shared" si="321"/>
        <v>-3.6606570879472864E-4</v>
      </c>
      <c r="Q1919" s="148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5" t="s">
        <v>1782</v>
      </c>
      <c r="C1920" s="144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6">
        <v>0</v>
      </c>
      <c r="J1920" s="146">
        <v>0</v>
      </c>
      <c r="K1920" s="146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8">
        <f t="shared" si="321"/>
        <v>1.9225487503433123E-3</v>
      </c>
      <c r="Q1920" s="148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5" t="s">
        <v>1781</v>
      </c>
      <c r="C1921" s="144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7">
        <v>0</v>
      </c>
      <c r="J1921" s="147">
        <v>0</v>
      </c>
      <c r="K1921" s="147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8">
        <f t="shared" si="321"/>
        <v>1.827485380116959E-3</v>
      </c>
      <c r="Q1921" s="148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5" t="s">
        <v>1780</v>
      </c>
      <c r="C1922" s="144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8">
        <f t="shared" si="321"/>
        <v>9.1207588471360818E-4</v>
      </c>
      <c r="Q1922" s="148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5" t="s">
        <v>1779</v>
      </c>
      <c r="C1923" s="144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6">
        <v>0</v>
      </c>
      <c r="J1923" s="146">
        <v>0</v>
      </c>
      <c r="K1923" s="146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8">
        <f t="shared" ref="P1923:P1986" si="332">O1923/G1922</f>
        <v>5.011846181884454E-3</v>
      </c>
      <c r="Q1923" s="148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5" t="s">
        <v>1778</v>
      </c>
      <c r="C1924" s="144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6">
        <v>0</v>
      </c>
      <c r="J1924" s="146">
        <v>0</v>
      </c>
      <c r="K1924" s="146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8">
        <f t="shared" si="332"/>
        <v>7.0722640311904981E-3</v>
      </c>
      <c r="Q1924" s="148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5" t="s">
        <v>1777</v>
      </c>
      <c r="C1925" s="144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6">
        <v>0</v>
      </c>
      <c r="J1925" s="146">
        <v>0</v>
      </c>
      <c r="K1925" s="146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8">
        <f t="shared" si="332"/>
        <v>-1.7106329341856487E-3</v>
      </c>
      <c r="Q1925" s="148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5" t="s">
        <v>1776</v>
      </c>
      <c r="C1926" s="144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7">
        <v>0</v>
      </c>
      <c r="J1926" s="147">
        <v>0</v>
      </c>
      <c r="K1926" s="147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8">
        <f t="shared" si="332"/>
        <v>7.215007215007215E-4</v>
      </c>
      <c r="Q1926" s="148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5" t="s">
        <v>1775</v>
      </c>
      <c r="C1927" s="144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8">
        <f t="shared" si="332"/>
        <v>4.5061283345349673E-4</v>
      </c>
      <c r="Q1927" s="148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5" t="s">
        <v>1774</v>
      </c>
      <c r="C1928" s="144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6">
        <v>0</v>
      </c>
      <c r="J1928" s="146">
        <v>0</v>
      </c>
      <c r="K1928" s="146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8">
        <f t="shared" si="332"/>
        <v>7.3867219169444194E-3</v>
      </c>
      <c r="Q1928" s="148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5" t="s">
        <v>1773</v>
      </c>
      <c r="C1929" s="144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6">
        <v>0</v>
      </c>
      <c r="J1929" s="146">
        <v>0</v>
      </c>
      <c r="K1929" s="146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8">
        <f t="shared" si="332"/>
        <v>-5.9018152552982204E-3</v>
      </c>
      <c r="Q1929" s="148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5" t="s">
        <v>1772</v>
      </c>
      <c r="C1930" s="144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6">
        <v>0</v>
      </c>
      <c r="J1930" s="146">
        <v>0</v>
      </c>
      <c r="K1930" s="146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8">
        <f t="shared" si="332"/>
        <v>5.5770441665917063E-3</v>
      </c>
      <c r="Q1930" s="148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5" t="s">
        <v>1771</v>
      </c>
      <c r="C1931" s="144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7">
        <v>0</v>
      </c>
      <c r="J1931" s="147">
        <v>0</v>
      </c>
      <c r="K1931" s="147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8">
        <f t="shared" si="332"/>
        <v>8.2297164325968331E-3</v>
      </c>
      <c r="Q1931" s="148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5" t="s">
        <v>1770</v>
      </c>
      <c r="C1932" s="144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8">
        <f t="shared" si="332"/>
        <v>-3.7263774287995743E-3</v>
      </c>
      <c r="Q1932" s="148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5" t="s">
        <v>1769</v>
      </c>
      <c r="C1933" s="144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6">
        <v>0</v>
      </c>
      <c r="J1933" s="146">
        <v>0</v>
      </c>
      <c r="K1933" s="146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8">
        <f t="shared" si="332"/>
        <v>1.4248820019592127E-3</v>
      </c>
      <c r="Q1933" s="148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5" t="s">
        <v>1768</v>
      </c>
      <c r="C1934" s="144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6">
        <v>0</v>
      </c>
      <c r="J1934" s="146">
        <v>0</v>
      </c>
      <c r="K1934" s="146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8">
        <f t="shared" si="332"/>
        <v>2.1342819030680301E-3</v>
      </c>
      <c r="Q1934" s="148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5" t="s">
        <v>1767</v>
      </c>
      <c r="C1935" s="144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6">
        <v>0</v>
      </c>
      <c r="J1935" s="146">
        <v>0</v>
      </c>
      <c r="K1935" s="146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8">
        <f t="shared" si="332"/>
        <v>-9.6725530215635812E-3</v>
      </c>
      <c r="Q1935" s="148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5" t="s">
        <v>1766</v>
      </c>
      <c r="C1936" s="144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7">
        <v>0</v>
      </c>
      <c r="J1936" s="147">
        <v>0</v>
      </c>
      <c r="K1936" s="147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8">
        <f t="shared" si="332"/>
        <v>8.960573476702509E-4</v>
      </c>
      <c r="Q1936" s="148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5" t="s">
        <v>1765</v>
      </c>
      <c r="C1937" s="144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8">
        <f t="shared" si="332"/>
        <v>6.2667860340196958E-3</v>
      </c>
      <c r="Q1937" s="148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5" t="s">
        <v>1764</v>
      </c>
      <c r="C1938" s="144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6">
        <v>0</v>
      </c>
      <c r="J1938" s="146">
        <v>0</v>
      </c>
      <c r="K1938" s="146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8">
        <f t="shared" si="332"/>
        <v>-7.1174377224199293E-4</v>
      </c>
      <c r="Q1938" s="148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5" t="s">
        <v>1763</v>
      </c>
      <c r="C1939" s="144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6">
        <v>0</v>
      </c>
      <c r="J1939" s="146">
        <v>0</v>
      </c>
      <c r="K1939" s="146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8">
        <f t="shared" si="332"/>
        <v>-1.4779202279202279E-2</v>
      </c>
      <c r="Q1939" s="148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5" t="s">
        <v>1762</v>
      </c>
      <c r="C1940" s="144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6">
        <v>0</v>
      </c>
      <c r="J1940" s="146">
        <v>0</v>
      </c>
      <c r="K1940" s="146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8">
        <f t="shared" si="332"/>
        <v>2.982107355864811E-3</v>
      </c>
      <c r="Q1940" s="148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5" t="s">
        <v>1761</v>
      </c>
      <c r="C1941" s="144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7">
        <v>0</v>
      </c>
      <c r="J1941" s="147">
        <v>0</v>
      </c>
      <c r="K1941" s="147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8">
        <f t="shared" si="332"/>
        <v>4.5950085593296696E-3</v>
      </c>
      <c r="Q1941" s="148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5" t="s">
        <v>1760</v>
      </c>
      <c r="C1942" s="144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8">
        <f t="shared" si="332"/>
        <v>-2.7802690582959641E-3</v>
      </c>
      <c r="Q1942" s="148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5" t="s">
        <v>1759</v>
      </c>
      <c r="C1943" s="144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6">
        <v>0</v>
      </c>
      <c r="J1943" s="146">
        <v>0</v>
      </c>
      <c r="K1943" s="146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8">
        <f t="shared" si="332"/>
        <v>9.892975987049195E-4</v>
      </c>
      <c r="Q1943" s="148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5" t="s">
        <v>1758</v>
      </c>
      <c r="C1944" s="144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6">
        <v>0</v>
      </c>
      <c r="J1944" s="146">
        <v>0</v>
      </c>
      <c r="K1944" s="146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8">
        <f t="shared" si="332"/>
        <v>-3.7735849056603774E-3</v>
      </c>
      <c r="Q1944" s="148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5" t="s">
        <v>1757</v>
      </c>
      <c r="C1945" s="144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6">
        <v>0</v>
      </c>
      <c r="J1945" s="146">
        <v>0</v>
      </c>
      <c r="K1945" s="146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8">
        <f t="shared" si="332"/>
        <v>-7.665945165945166E-3</v>
      </c>
      <c r="Q1945" s="148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5" t="s">
        <v>1756</v>
      </c>
      <c r="C1946" s="144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7">
        <v>0</v>
      </c>
      <c r="J1946" s="147">
        <v>0</v>
      </c>
      <c r="K1946" s="147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8">
        <f t="shared" si="332"/>
        <v>6.3619012996455509E-4</v>
      </c>
      <c r="Q1946" s="148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5" t="s">
        <v>1755</v>
      </c>
      <c r="C1947" s="144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8">
        <f t="shared" si="332"/>
        <v>1.0626702997275205E-2</v>
      </c>
      <c r="Q1947" s="148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5" t="s">
        <v>1754</v>
      </c>
      <c r="C1948" s="144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6">
        <v>0</v>
      </c>
      <c r="J1948" s="146">
        <v>0</v>
      </c>
      <c r="K1948" s="146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8">
        <f t="shared" si="332"/>
        <v>-3.1455019322369012E-3</v>
      </c>
      <c r="Q1948" s="148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5" t="s">
        <v>1753</v>
      </c>
      <c r="C1949" s="144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6">
        <v>0</v>
      </c>
      <c r="J1949" s="146">
        <v>0</v>
      </c>
      <c r="K1949" s="146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8">
        <f t="shared" si="332"/>
        <v>-1.1720158672917419E-3</v>
      </c>
      <c r="Q1949" s="148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5" t="s">
        <v>1752</v>
      </c>
      <c r="C1950" s="144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6">
        <v>0</v>
      </c>
      <c r="J1950" s="146">
        <v>0</v>
      </c>
      <c r="K1950" s="146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8">
        <f t="shared" si="332"/>
        <v>-2.798086469898005E-3</v>
      </c>
      <c r="Q1950" s="148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5" t="s">
        <v>1751</v>
      </c>
      <c r="C1951" s="144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7">
        <v>0</v>
      </c>
      <c r="J1951" s="147">
        <v>0</v>
      </c>
      <c r="K1951" s="147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8">
        <f t="shared" si="332"/>
        <v>8.6893555394641567E-3</v>
      </c>
      <c r="Q1951" s="148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5" t="s">
        <v>1750</v>
      </c>
      <c r="C1952" s="144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8">
        <f t="shared" si="332"/>
        <v>5.2045944005743002E-3</v>
      </c>
      <c r="Q1952" s="148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5" t="s">
        <v>1749</v>
      </c>
      <c r="C1953" s="144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6">
        <v>0</v>
      </c>
      <c r="J1953" s="146">
        <v>0</v>
      </c>
      <c r="K1953" s="146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8">
        <f t="shared" si="332"/>
        <v>6.9630423138725226E-3</v>
      </c>
      <c r="Q1953" s="148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5" t="s">
        <v>1748</v>
      </c>
      <c r="C1954" s="144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6">
        <v>0</v>
      </c>
      <c r="J1954" s="146">
        <v>0</v>
      </c>
      <c r="K1954" s="146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8">
        <f t="shared" si="332"/>
        <v>-1.0815602836879433E-2</v>
      </c>
      <c r="Q1954" s="148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5" t="s">
        <v>1747</v>
      </c>
      <c r="C1955" s="144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6">
        <v>0</v>
      </c>
      <c r="J1955" s="146">
        <v>0</v>
      </c>
      <c r="K1955" s="146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8">
        <f t="shared" si="332"/>
        <v>1.4160243771285176E-2</v>
      </c>
      <c r="Q1955" s="148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5" t="s">
        <v>1746</v>
      </c>
      <c r="C1956" s="144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7">
        <v>0</v>
      </c>
      <c r="J1956" s="147">
        <v>0</v>
      </c>
      <c r="K1956" s="147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8">
        <f t="shared" si="332"/>
        <v>6.2743018734535173E-3</v>
      </c>
      <c r="Q1956" s="148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5" t="s">
        <v>1745</v>
      </c>
      <c r="C1957" s="144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8">
        <f t="shared" si="332"/>
        <v>-5.2691665934837971E-4</v>
      </c>
      <c r="Q1957" s="148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5" t="s">
        <v>1744</v>
      </c>
      <c r="C1958" s="144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6">
        <v>0</v>
      </c>
      <c r="J1958" s="146">
        <v>0</v>
      </c>
      <c r="K1958" s="146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8">
        <f t="shared" si="332"/>
        <v>-2.7238379755733242E-3</v>
      </c>
      <c r="Q1958" s="148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5" t="s">
        <v>1743</v>
      </c>
      <c r="C1959" s="144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6">
        <v>0</v>
      </c>
      <c r="J1959" s="146">
        <v>0</v>
      </c>
      <c r="K1959" s="146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8">
        <f t="shared" si="332"/>
        <v>2.0264317180616739E-3</v>
      </c>
      <c r="Q1959" s="148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5" t="s">
        <v>1742</v>
      </c>
      <c r="C1960" s="144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6">
        <v>0</v>
      </c>
      <c r="J1960" s="146">
        <v>0</v>
      </c>
      <c r="K1960" s="146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8">
        <f t="shared" si="332"/>
        <v>1.2309856678097248E-3</v>
      </c>
      <c r="Q1960" s="148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5" t="s">
        <v>1741</v>
      </c>
      <c r="C1961" s="144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7">
        <v>0</v>
      </c>
      <c r="J1961" s="147">
        <v>0</v>
      </c>
      <c r="K1961" s="147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8">
        <f t="shared" si="332"/>
        <v>-4.3909721612364979E-4</v>
      </c>
      <c r="Q1961" s="148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5" t="s">
        <v>1740</v>
      </c>
      <c r="C1962" s="144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8">
        <f t="shared" si="332"/>
        <v>-1.6693024073097874E-3</v>
      </c>
      <c r="Q1962" s="148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5" t="s">
        <v>1739</v>
      </c>
      <c r="C1963" s="144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6">
        <v>0</v>
      </c>
      <c r="J1963" s="146">
        <v>0</v>
      </c>
      <c r="K1963" s="146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8">
        <f t="shared" si="332"/>
        <v>4.4882513420751559E-3</v>
      </c>
      <c r="Q1963" s="148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5" t="s">
        <v>1738</v>
      </c>
      <c r="C1964" s="144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6">
        <v>0</v>
      </c>
      <c r="J1964" s="146">
        <v>0</v>
      </c>
      <c r="K1964" s="146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8">
        <f t="shared" si="332"/>
        <v>1.0513404590853338E-3</v>
      </c>
      <c r="Q1964" s="148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5" t="s">
        <v>1737</v>
      </c>
      <c r="C1965" s="144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6">
        <v>0</v>
      </c>
      <c r="J1965" s="146">
        <v>0</v>
      </c>
      <c r="K1965" s="146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8">
        <f t="shared" si="332"/>
        <v>2.5380710659898475E-3</v>
      </c>
      <c r="Q1965" s="148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5" t="s">
        <v>1736</v>
      </c>
      <c r="C1966" s="144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7">
        <v>0</v>
      </c>
      <c r="J1966" s="147">
        <v>0</v>
      </c>
      <c r="K1966" s="147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8">
        <f t="shared" si="332"/>
        <v>-6.3727629855958095E-3</v>
      </c>
      <c r="Q1966" s="148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5" t="s">
        <v>1735</v>
      </c>
      <c r="C1967" s="144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8">
        <f t="shared" si="332"/>
        <v>4.3929010718678614E-4</v>
      </c>
      <c r="Q1967" s="148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5" t="s">
        <v>1734</v>
      </c>
      <c r="C1968" s="144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6">
        <v>0</v>
      </c>
      <c r="J1968" s="146">
        <v>0</v>
      </c>
      <c r="K1968" s="146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8">
        <f t="shared" si="332"/>
        <v>-7.0255554579783965E-4</v>
      </c>
      <c r="Q1968" s="148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5" t="s">
        <v>1733</v>
      </c>
      <c r="C1969" s="144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6">
        <v>0</v>
      </c>
      <c r="J1969" s="146">
        <v>0</v>
      </c>
      <c r="K1969" s="146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8">
        <f t="shared" si="332"/>
        <v>7.9093066174532034E-4</v>
      </c>
      <c r="Q1969" s="148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5" t="s">
        <v>1732</v>
      </c>
      <c r="C1970" s="144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6">
        <v>0</v>
      </c>
      <c r="J1970" s="146">
        <v>0</v>
      </c>
      <c r="K1970" s="146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8">
        <f t="shared" si="332"/>
        <v>2.1074815595363539E-3</v>
      </c>
      <c r="Q1970" s="148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5" t="s">
        <v>1731</v>
      </c>
      <c r="C1971" s="144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7">
        <v>0</v>
      </c>
      <c r="J1971" s="147">
        <v>0</v>
      </c>
      <c r="K1971" s="147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8">
        <f t="shared" si="332"/>
        <v>4.29372590255871E-3</v>
      </c>
      <c r="Q1971" s="148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5" t="s">
        <v>1730</v>
      </c>
      <c r="C1972" s="144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8">
        <f t="shared" si="332"/>
        <v>1.3960387400750371E-3</v>
      </c>
      <c r="Q1972" s="148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5" t="s">
        <v>1729</v>
      </c>
      <c r="C1973" s="144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6">
        <v>0</v>
      </c>
      <c r="J1973" s="146">
        <v>0</v>
      </c>
      <c r="K1973" s="146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8">
        <f t="shared" si="332"/>
        <v>7.9289012808225149E-3</v>
      </c>
      <c r="Q1973" s="148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5" t="s">
        <v>1728</v>
      </c>
      <c r="C1974" s="144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6">
        <v>0</v>
      </c>
      <c r="J1974" s="146">
        <v>0</v>
      </c>
      <c r="K1974" s="146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8">
        <f t="shared" si="332"/>
        <v>1.2534578146611342E-2</v>
      </c>
      <c r="Q1974" s="148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5" t="s">
        <v>1727</v>
      </c>
      <c r="C1975" s="144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6">
        <v>0</v>
      </c>
      <c r="J1975" s="146">
        <v>0</v>
      </c>
      <c r="K1975" s="146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8">
        <f t="shared" si="332"/>
        <v>1.2891658840604456E-2</v>
      </c>
      <c r="Q1975" s="148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5" t="s">
        <v>1726</v>
      </c>
      <c r="C1976" s="144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7">
        <v>0</v>
      </c>
      <c r="J1976" s="147">
        <v>0</v>
      </c>
      <c r="K1976" s="147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8">
        <f t="shared" si="332"/>
        <v>2.5202292650033715E-2</v>
      </c>
      <c r="Q1976" s="148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5" t="s">
        <v>1725</v>
      </c>
      <c r="C1977" s="144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8">
        <f t="shared" si="332"/>
        <v>-2.2856203239332403E-2</v>
      </c>
      <c r="Q1977" s="148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5" t="s">
        <v>1724</v>
      </c>
      <c r="C1978" s="144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6">
        <v>0</v>
      </c>
      <c r="J1978" s="146">
        <v>0</v>
      </c>
      <c r="K1978" s="146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8">
        <f t="shared" si="332"/>
        <v>-1.7080353386621793E-2</v>
      </c>
      <c r="Q1978" s="148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5" t="s">
        <v>1723</v>
      </c>
      <c r="C1979" s="144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6">
        <v>0</v>
      </c>
      <c r="J1979" s="146">
        <v>0</v>
      </c>
      <c r="K1979" s="146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8">
        <f t="shared" si="332"/>
        <v>-3.2528676596473204E-2</v>
      </c>
      <c r="Q1979" s="148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5" t="s">
        <v>1722</v>
      </c>
      <c r="C1980" s="144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6">
        <v>0</v>
      </c>
      <c r="J1980" s="146">
        <v>0</v>
      </c>
      <c r="K1980" s="146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8">
        <f t="shared" si="332"/>
        <v>1.3979826579366484E-2</v>
      </c>
      <c r="Q1980" s="148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5" t="s">
        <v>1721</v>
      </c>
      <c r="C1981" s="144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7">
        <v>0</v>
      </c>
      <c r="J1981" s="147">
        <v>0</v>
      </c>
      <c r="K1981" s="147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8">
        <f t="shared" si="332"/>
        <v>9.1623036649214652E-3</v>
      </c>
      <c r="Q1981" s="148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5" t="s">
        <v>1720</v>
      </c>
      <c r="C1982" s="144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8">
        <f t="shared" si="332"/>
        <v>-6.9174232598357116E-4</v>
      </c>
      <c r="Q1982" s="148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5" t="s">
        <v>1719</v>
      </c>
      <c r="C1983" s="144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6">
        <v>0</v>
      </c>
      <c r="J1983" s="146">
        <v>0</v>
      </c>
      <c r="K1983" s="146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8">
        <f t="shared" si="332"/>
        <v>6.0569351907934586E-3</v>
      </c>
      <c r="Q1983" s="148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5" t="s">
        <v>1718</v>
      </c>
      <c r="C1984" s="144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6">
        <v>0</v>
      </c>
      <c r="J1984" s="146">
        <v>0</v>
      </c>
      <c r="K1984" s="146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8">
        <f t="shared" si="332"/>
        <v>9.7187580631289249E-3</v>
      </c>
      <c r="Q1984" s="148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5" t="s">
        <v>1717</v>
      </c>
      <c r="C1985" s="144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6">
        <v>0</v>
      </c>
      <c r="J1985" s="146">
        <v>0</v>
      </c>
      <c r="K1985" s="146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8">
        <f t="shared" si="332"/>
        <v>1.252129471890971E-2</v>
      </c>
      <c r="Q1985" s="148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5" t="s">
        <v>1716</v>
      </c>
      <c r="C1986" s="144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7">
        <v>0</v>
      </c>
      <c r="J1986" s="147">
        <v>0</v>
      </c>
      <c r="K1986" s="147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8">
        <f t="shared" si="332"/>
        <v>-6.9824177673088244E-3</v>
      </c>
      <c r="Q1986" s="148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5" t="s">
        <v>1715</v>
      </c>
      <c r="C1987" s="144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8">
        <f t="shared" ref="P1987:P2050" si="343">O1987/G1986</f>
        <v>5.5913249745848867E-3</v>
      </c>
      <c r="Q1987" s="148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5" t="s">
        <v>1714</v>
      </c>
      <c r="C1988" s="144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6">
        <v>0</v>
      </c>
      <c r="J1988" s="146">
        <v>0</v>
      </c>
      <c r="K1988" s="146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8">
        <f t="shared" si="343"/>
        <v>2.3588879528222409E-3</v>
      </c>
      <c r="Q1988" s="148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5" t="s">
        <v>1713</v>
      </c>
      <c r="C1989" s="144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6">
        <v>0</v>
      </c>
      <c r="J1989" s="146">
        <v>0</v>
      </c>
      <c r="K1989" s="146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8">
        <f t="shared" si="343"/>
        <v>4.1183392166750715E-3</v>
      </c>
      <c r="Q1989" s="148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5" t="s">
        <v>1712</v>
      </c>
      <c r="C1990" s="144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6">
        <v>0</v>
      </c>
      <c r="J1990" s="146">
        <v>0</v>
      </c>
      <c r="K1990" s="146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8">
        <f t="shared" si="343"/>
        <v>4.6873692140286267E-3</v>
      </c>
      <c r="Q1990" s="148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5" t="s">
        <v>1711</v>
      </c>
      <c r="C1991" s="144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7">
        <v>0</v>
      </c>
      <c r="J1991" s="147">
        <v>0</v>
      </c>
      <c r="K1991" s="147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8">
        <f t="shared" si="343"/>
        <v>-2.0078313754894609E-2</v>
      </c>
      <c r="Q1991" s="148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5" t="s">
        <v>1710</v>
      </c>
      <c r="C1992" s="144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8">
        <f t="shared" si="343"/>
        <v>8.5869750042509782E-3</v>
      </c>
      <c r="Q1992" s="148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5" t="s">
        <v>1709</v>
      </c>
      <c r="C1993" s="144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6">
        <v>0</v>
      </c>
      <c r="J1993" s="146">
        <v>0</v>
      </c>
      <c r="K1993" s="146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8">
        <f t="shared" si="343"/>
        <v>-2.1916884430582483E-3</v>
      </c>
      <c r="Q1993" s="148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5" t="s">
        <v>1708</v>
      </c>
      <c r="C1994" s="144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6">
        <v>0</v>
      </c>
      <c r="J1994" s="146">
        <v>0</v>
      </c>
      <c r="K1994" s="146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8">
        <f t="shared" si="343"/>
        <v>6.7584692067246765E-4</v>
      </c>
      <c r="Q1994" s="148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5" t="s">
        <v>1707</v>
      </c>
      <c r="C1995" s="144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6">
        <v>0</v>
      </c>
      <c r="J1995" s="146">
        <v>0</v>
      </c>
      <c r="K1995" s="146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8">
        <f t="shared" si="343"/>
        <v>1.6884761502743774E-4</v>
      </c>
      <c r="Q1995" s="148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5" t="s">
        <v>1706</v>
      </c>
      <c r="C1996" s="144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7">
        <v>0</v>
      </c>
      <c r="J1996" s="147">
        <v>0</v>
      </c>
      <c r="K1996" s="147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8">
        <f t="shared" si="343"/>
        <v>-8.4409555161644295E-4</v>
      </c>
      <c r="Q1996" s="148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5" t="s">
        <v>1705</v>
      </c>
      <c r="C1997" s="144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8">
        <f t="shared" si="343"/>
        <v>-1.6811692151727634E-2</v>
      </c>
      <c r="Q1997" s="148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5" t="s">
        <v>1704</v>
      </c>
      <c r="C1998" s="144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6">
        <v>0</v>
      </c>
      <c r="J1998" s="146">
        <v>0</v>
      </c>
      <c r="K1998" s="146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8">
        <f t="shared" si="343"/>
        <v>1.2373260010311049E-2</v>
      </c>
      <c r="Q1998" s="148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5" t="s">
        <v>1703</v>
      </c>
      <c r="C1999" s="144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6">
        <v>0</v>
      </c>
      <c r="J1999" s="146">
        <v>0</v>
      </c>
      <c r="K1999" s="146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8">
        <f t="shared" si="343"/>
        <v>6.9597691393651333E-3</v>
      </c>
      <c r="Q1999" s="148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5" t="s">
        <v>1702</v>
      </c>
      <c r="C2000" s="144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6">
        <v>0</v>
      </c>
      <c r="J2000" s="146">
        <v>0</v>
      </c>
      <c r="K2000" s="146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8">
        <f t="shared" si="343"/>
        <v>-3.1186783546864466E-3</v>
      </c>
      <c r="Q2000" s="148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5" t="s">
        <v>1701</v>
      </c>
      <c r="C2001" s="144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7">
        <v>0</v>
      </c>
      <c r="J2001" s="147">
        <v>0</v>
      </c>
      <c r="K2001" s="147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8">
        <f t="shared" si="343"/>
        <v>-3.4666441193878413E-3</v>
      </c>
      <c r="Q2001" s="148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5" t="s">
        <v>1700</v>
      </c>
      <c r="C2002" s="144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8">
        <f t="shared" si="343"/>
        <v>-5.260478533853725E-3</v>
      </c>
      <c r="Q2002" s="148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5" t="s">
        <v>1699</v>
      </c>
      <c r="C2003" s="144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6">
        <v>0</v>
      </c>
      <c r="J2003" s="146">
        <v>0</v>
      </c>
      <c r="K2003" s="146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8">
        <f t="shared" si="343"/>
        <v>1.3647219379051519E-3</v>
      </c>
      <c r="Q2003" s="148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5" t="s">
        <v>1698</v>
      </c>
      <c r="C2004" s="144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6">
        <v>0</v>
      </c>
      <c r="J2004" s="146">
        <v>0</v>
      </c>
      <c r="K2004" s="146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8">
        <f t="shared" si="343"/>
        <v>1.2776831345826234E-3</v>
      </c>
      <c r="Q2004" s="148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5" t="s">
        <v>1697</v>
      </c>
      <c r="C2005" s="144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6">
        <v>0</v>
      </c>
      <c r="J2005" s="146">
        <v>0</v>
      </c>
      <c r="K2005" s="146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8">
        <f t="shared" si="343"/>
        <v>-5.3594215227562737E-3</v>
      </c>
      <c r="Q2005" s="148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5" t="s">
        <v>1696</v>
      </c>
      <c r="C2006" s="144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7">
        <v>0</v>
      </c>
      <c r="J2006" s="147">
        <v>0</v>
      </c>
      <c r="K2006" s="147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8">
        <f t="shared" si="343"/>
        <v>1.5224084844338008E-2</v>
      </c>
      <c r="Q2006" s="148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5" t="s">
        <v>1695</v>
      </c>
      <c r="C2007" s="144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8">
        <f t="shared" si="343"/>
        <v>-2.7801179443976412E-3</v>
      </c>
      <c r="Q2007" s="148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5" t="s">
        <v>1694</v>
      </c>
      <c r="C2008" s="144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6">
        <v>0</v>
      </c>
      <c r="J2008" s="146">
        <v>0</v>
      </c>
      <c r="K2008" s="146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8">
        <f t="shared" si="343"/>
        <v>4.139562389118865E-3</v>
      </c>
      <c r="Q2008" s="148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5" t="s">
        <v>1693</v>
      </c>
      <c r="C2009" s="144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6">
        <v>0</v>
      </c>
      <c r="J2009" s="146">
        <v>0</v>
      </c>
      <c r="K2009" s="146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8">
        <f t="shared" si="343"/>
        <v>6.6464748443547028E-3</v>
      </c>
      <c r="Q2009" s="148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5" t="s">
        <v>1692</v>
      </c>
      <c r="C2010" s="144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6">
        <v>0</v>
      </c>
      <c r="J2010" s="146">
        <v>0</v>
      </c>
      <c r="K2010" s="146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8">
        <f t="shared" si="343"/>
        <v>5.8503969912244048E-4</v>
      </c>
      <c r="Q2010" s="148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5" t="s">
        <v>1691</v>
      </c>
      <c r="C2011" s="144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7">
        <v>0</v>
      </c>
      <c r="J2011" s="147">
        <v>0</v>
      </c>
      <c r="K2011" s="147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8">
        <f t="shared" si="343"/>
        <v>1.3615101904443701E-2</v>
      </c>
      <c r="Q2011" s="148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5" t="s">
        <v>1690</v>
      </c>
      <c r="C2012" s="144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8">
        <f t="shared" si="343"/>
        <v>-3.131437989287186E-3</v>
      </c>
      <c r="Q2012" s="148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5" t="s">
        <v>1689</v>
      </c>
      <c r="C2013" s="144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6">
        <v>0</v>
      </c>
      <c r="J2013" s="146">
        <v>0</v>
      </c>
      <c r="K2013" s="146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8">
        <f t="shared" si="343"/>
        <v>-5.2905679093990243E-3</v>
      </c>
      <c r="Q2013" s="148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5" t="s">
        <v>1688</v>
      </c>
      <c r="C2014" s="144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6">
        <v>0</v>
      </c>
      <c r="J2014" s="146">
        <v>0</v>
      </c>
      <c r="K2014" s="146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8">
        <f t="shared" si="343"/>
        <v>-3.3241918058671987E-3</v>
      </c>
      <c r="Q2014" s="148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5" t="s">
        <v>1687</v>
      </c>
      <c r="C2015" s="144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6">
        <v>0</v>
      </c>
      <c r="J2015" s="146">
        <v>0</v>
      </c>
      <c r="K2015" s="146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8">
        <f t="shared" si="343"/>
        <v>2.5014591845243057E-3</v>
      </c>
      <c r="Q2015" s="148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5" t="s">
        <v>1686</v>
      </c>
      <c r="C2016" s="144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7">
        <v>0</v>
      </c>
      <c r="J2016" s="147">
        <v>0</v>
      </c>
      <c r="K2016" s="147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8">
        <f t="shared" si="343"/>
        <v>-6.6539133327788401E-4</v>
      </c>
      <c r="Q2016" s="148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5" t="s">
        <v>1685</v>
      </c>
      <c r="C2017" s="144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8">
        <f t="shared" si="343"/>
        <v>-1.4565126924677487E-2</v>
      </c>
      <c r="Q2017" s="148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5" t="s">
        <v>1684</v>
      </c>
      <c r="C2018" s="144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6">
        <v>0</v>
      </c>
      <c r="J2018" s="146">
        <v>0</v>
      </c>
      <c r="K2018" s="146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8">
        <f t="shared" si="343"/>
        <v>3.1250000000000002E-3</v>
      </c>
      <c r="Q2018" s="148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5" t="s">
        <v>1683</v>
      </c>
      <c r="C2019" s="144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6">
        <v>0</v>
      </c>
      <c r="J2019" s="146">
        <v>0</v>
      </c>
      <c r="K2019" s="146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8">
        <f t="shared" si="343"/>
        <v>2.1891049928433105E-3</v>
      </c>
      <c r="Q2019" s="148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5" t="s">
        <v>1682</v>
      </c>
      <c r="C2020" s="144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6">
        <v>0</v>
      </c>
      <c r="J2020" s="146">
        <v>0</v>
      </c>
      <c r="K2020" s="146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8">
        <f t="shared" si="343"/>
        <v>6.048895236495001E-3</v>
      </c>
      <c r="Q2020" s="148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5" t="s">
        <v>1681</v>
      </c>
      <c r="C2021" s="144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7">
        <v>0</v>
      </c>
      <c r="J2021" s="147">
        <v>0</v>
      </c>
      <c r="K2021" s="147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8">
        <f t="shared" si="343"/>
        <v>-7.0981210855949892E-3</v>
      </c>
      <c r="Q2021" s="148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5" t="s">
        <v>1680</v>
      </c>
      <c r="C2022" s="144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8">
        <f t="shared" si="343"/>
        <v>0</v>
      </c>
      <c r="Q2022" s="148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5" t="s">
        <v>1679</v>
      </c>
      <c r="C2023" s="144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6">
        <v>0</v>
      </c>
      <c r="J2023" s="146">
        <v>0</v>
      </c>
      <c r="K2023" s="146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8">
        <f t="shared" si="343"/>
        <v>3.3641715727502101E-3</v>
      </c>
      <c r="Q2023" s="148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5" t="s">
        <v>1678</v>
      </c>
      <c r="C2024" s="144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6">
        <v>0</v>
      </c>
      <c r="J2024" s="146">
        <v>0</v>
      </c>
      <c r="K2024" s="146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8">
        <f t="shared" si="343"/>
        <v>-8.3822296730930428E-4</v>
      </c>
      <c r="Q2024" s="148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5" t="s">
        <v>1677</v>
      </c>
      <c r="C2025" s="144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6">
        <v>0</v>
      </c>
      <c r="J2025" s="146">
        <v>0</v>
      </c>
      <c r="K2025" s="146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8">
        <f t="shared" si="343"/>
        <v>1.2583892617449664E-3</v>
      </c>
      <c r="Q2025" s="148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5" t="s">
        <v>1676</v>
      </c>
      <c r="C2026" s="144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7">
        <v>0</v>
      </c>
      <c r="J2026" s="147">
        <v>0</v>
      </c>
      <c r="K2026" s="147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8">
        <f t="shared" si="343"/>
        <v>5.4461667364893171E-3</v>
      </c>
      <c r="Q2026" s="148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5" t="s">
        <v>1675</v>
      </c>
      <c r="C2027" s="144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8">
        <f t="shared" si="343"/>
        <v>6.7499999999999999E-3</v>
      </c>
      <c r="Q2027" s="148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5" t="s">
        <v>1674</v>
      </c>
      <c r="C2028" s="144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6">
        <v>0</v>
      </c>
      <c r="J2028" s="146">
        <v>0</v>
      </c>
      <c r="K2028" s="146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8">
        <f t="shared" si="343"/>
        <v>5.2975747040807878E-3</v>
      </c>
      <c r="Q2028" s="148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5" t="s">
        <v>1673</v>
      </c>
      <c r="C2029" s="144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6">
        <v>0</v>
      </c>
      <c r="J2029" s="146">
        <v>0</v>
      </c>
      <c r="K2029" s="146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8">
        <f t="shared" si="343"/>
        <v>-8.6455331412103754E-3</v>
      </c>
      <c r="Q2029" s="148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5" t="s">
        <v>1672</v>
      </c>
      <c r="C2030" s="144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6">
        <v>0</v>
      </c>
      <c r="J2030" s="146">
        <v>0</v>
      </c>
      <c r="K2030" s="146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8">
        <f t="shared" si="343"/>
        <v>-2.2425249169435216E-3</v>
      </c>
      <c r="Q2030" s="148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5" t="s">
        <v>1671</v>
      </c>
      <c r="C2031" s="144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7">
        <v>0</v>
      </c>
      <c r="J2031" s="147">
        <v>0</v>
      </c>
      <c r="K2031" s="147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8">
        <f t="shared" si="343"/>
        <v>-2.3308082910180636E-3</v>
      </c>
      <c r="Q2031" s="148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5" t="s">
        <v>1670</v>
      </c>
      <c r="C2032" s="144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8">
        <f t="shared" si="343"/>
        <v>3.6712557363370881E-3</v>
      </c>
      <c r="Q2032" s="148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5" t="s">
        <v>1669</v>
      </c>
      <c r="C2033" s="144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6">
        <v>0</v>
      </c>
      <c r="J2033" s="146">
        <v>0</v>
      </c>
      <c r="K2033" s="146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8">
        <f t="shared" si="343"/>
        <v>-1.413251309335772E-3</v>
      </c>
      <c r="Q2033" s="148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5" t="s">
        <v>1668</v>
      </c>
      <c r="C2034" s="144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6">
        <v>0</v>
      </c>
      <c r="J2034" s="146">
        <v>0</v>
      </c>
      <c r="K2034" s="146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8">
        <f t="shared" si="343"/>
        <v>2.4975024975024975E-4</v>
      </c>
      <c r="Q2034" s="148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5" t="s">
        <v>1667</v>
      </c>
      <c r="C2035" s="144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6">
        <v>0</v>
      </c>
      <c r="J2035" s="146">
        <v>0</v>
      </c>
      <c r="K2035" s="146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8">
        <f t="shared" si="343"/>
        <v>-1.6645859342488557E-3</v>
      </c>
      <c r="Q2035" s="148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5" t="s">
        <v>1666</v>
      </c>
      <c r="C2036" s="144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7">
        <v>0</v>
      </c>
      <c r="J2036" s="147">
        <v>0</v>
      </c>
      <c r="K2036" s="147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8">
        <f t="shared" si="343"/>
        <v>-9.7540641934139218E-3</v>
      </c>
      <c r="Q2036" s="148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5" t="s">
        <v>1665</v>
      </c>
      <c r="C2037" s="144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8">
        <f t="shared" si="343"/>
        <v>5.6406802492002025E-3</v>
      </c>
      <c r="Q2037" s="148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5" t="s">
        <v>1664</v>
      </c>
      <c r="C2038" s="144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6">
        <v>0</v>
      </c>
      <c r="J2038" s="146">
        <v>0</v>
      </c>
      <c r="K2038" s="146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8">
        <f t="shared" si="343"/>
        <v>-4.5207199665131858E-3</v>
      </c>
      <c r="Q2038" s="148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5" t="s">
        <v>1663</v>
      </c>
      <c r="C2039" s="144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6">
        <v>0</v>
      </c>
      <c r="J2039" s="146">
        <v>0</v>
      </c>
      <c r="K2039" s="146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8">
        <f t="shared" si="343"/>
        <v>1.757631822386679E-2</v>
      </c>
      <c r="Q2039" s="148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5" t="s">
        <v>1662</v>
      </c>
      <c r="C2040" s="144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6">
        <v>0</v>
      </c>
      <c r="J2040" s="146">
        <v>0</v>
      </c>
      <c r="K2040" s="146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8">
        <f t="shared" si="343"/>
        <v>-9.6694214876033059E-3</v>
      </c>
      <c r="Q2040" s="148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5" t="s">
        <v>1661</v>
      </c>
      <c r="C2041" s="144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7">
        <v>0</v>
      </c>
      <c r="J2041" s="147">
        <v>0</v>
      </c>
      <c r="K2041" s="147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8">
        <f t="shared" si="343"/>
        <v>-8.5955103062672119E-3</v>
      </c>
      <c r="Q2041" s="148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5" t="s">
        <v>1660</v>
      </c>
      <c r="C2042" s="144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8">
        <f t="shared" si="343"/>
        <v>4.2087542087542086E-4</v>
      </c>
      <c r="Q2042" s="148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5" t="s">
        <v>1659</v>
      </c>
      <c r="C2043" s="144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6">
        <v>0</v>
      </c>
      <c r="J2043" s="146">
        <v>0</v>
      </c>
      <c r="K2043" s="146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8">
        <f t="shared" si="343"/>
        <v>5.6373580143037443E-3</v>
      </c>
      <c r="Q2043" s="148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5" t="s">
        <v>1658</v>
      </c>
      <c r="C2044" s="144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6">
        <v>0</v>
      </c>
      <c r="J2044" s="146">
        <v>0</v>
      </c>
      <c r="K2044" s="146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8">
        <f t="shared" si="343"/>
        <v>1.3386880856760374E-3</v>
      </c>
      <c r="Q2044" s="148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5" t="s">
        <v>1657</v>
      </c>
      <c r="C2045" s="144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6">
        <v>0</v>
      </c>
      <c r="J2045" s="146">
        <v>0</v>
      </c>
      <c r="K2045" s="146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8">
        <f t="shared" si="343"/>
        <v>3.3422459893048127E-3</v>
      </c>
      <c r="Q2045" s="148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5" t="s">
        <v>1656</v>
      </c>
      <c r="C2046" s="144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7">
        <v>0</v>
      </c>
      <c r="J2046" s="147">
        <v>0</v>
      </c>
      <c r="K2046" s="147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8">
        <f t="shared" si="343"/>
        <v>1.6655562958027982E-4</v>
      </c>
      <c r="Q2046" s="148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5" t="s">
        <v>1655</v>
      </c>
      <c r="C2047" s="144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8">
        <f t="shared" si="343"/>
        <v>3.4970857618651123E-3</v>
      </c>
      <c r="Q2047" s="148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5" t="s">
        <v>1654</v>
      </c>
      <c r="C2048" s="144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6">
        <v>0</v>
      </c>
      <c r="J2048" s="146">
        <v>0</v>
      </c>
      <c r="K2048" s="146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8">
        <f t="shared" si="343"/>
        <v>2.074344507135745E-3</v>
      </c>
      <c r="Q2048" s="148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5" t="s">
        <v>1653</v>
      </c>
      <c r="C2049" s="144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6">
        <v>0</v>
      </c>
      <c r="J2049" s="146">
        <v>0</v>
      </c>
      <c r="K2049" s="146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8">
        <f t="shared" si="343"/>
        <v>-2.6496646518175044E-3</v>
      </c>
      <c r="Q2049" s="148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5" t="s">
        <v>1652</v>
      </c>
      <c r="C2050" s="144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6">
        <v>0</v>
      </c>
      <c r="J2050" s="146">
        <v>0</v>
      </c>
      <c r="K2050" s="146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8">
        <f t="shared" si="343"/>
        <v>0</v>
      </c>
      <c r="Q2050" s="148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5" t="s">
        <v>1651</v>
      </c>
      <c r="C2051" s="144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7">
        <v>0</v>
      </c>
      <c r="J2051" s="147">
        <v>0</v>
      </c>
      <c r="K2051" s="147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8">
        <f t="shared" ref="P2051:P2114" si="354">O2051/G2050</f>
        <v>-8.3022000830220008E-4</v>
      </c>
      <c r="Q2051" s="148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5" t="s">
        <v>1650</v>
      </c>
      <c r="C2052" s="144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8">
        <f t="shared" si="354"/>
        <v>4.1545492314083921E-4</v>
      </c>
      <c r="Q2052" s="148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5" t="s">
        <v>1649</v>
      </c>
      <c r="C2053" s="144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6">
        <v>0</v>
      </c>
      <c r="J2053" s="146">
        <v>0</v>
      </c>
      <c r="K2053" s="146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8">
        <f t="shared" si="354"/>
        <v>3.7375415282392029E-3</v>
      </c>
      <c r="Q2053" s="148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5" t="s">
        <v>1648</v>
      </c>
      <c r="C2054" s="144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6">
        <v>0</v>
      </c>
      <c r="J2054" s="146">
        <v>0</v>
      </c>
      <c r="K2054" s="146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8">
        <f t="shared" si="354"/>
        <v>1.2412081092263137E-3</v>
      </c>
      <c r="Q2054" s="148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5" t="s">
        <v>1647</v>
      </c>
      <c r="C2055" s="144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6">
        <v>0</v>
      </c>
      <c r="J2055" s="146">
        <v>0</v>
      </c>
      <c r="K2055" s="146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8">
        <f t="shared" si="354"/>
        <v>-4.1322314049586776E-4</v>
      </c>
      <c r="Q2055" s="148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5" t="s">
        <v>1646</v>
      </c>
      <c r="C2056" s="144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7">
        <v>0</v>
      </c>
      <c r="J2056" s="147">
        <v>0</v>
      </c>
      <c r="K2056" s="147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8">
        <f t="shared" si="354"/>
        <v>-5.7875155022736671E-3</v>
      </c>
      <c r="Q2056" s="148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5" t="s">
        <v>1645</v>
      </c>
      <c r="C2057" s="144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8">
        <f t="shared" si="354"/>
        <v>-8.7318087318087319E-4</v>
      </c>
      <c r="Q2057" s="148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5" t="s">
        <v>1644</v>
      </c>
      <c r="C2058" s="144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6">
        <v>0</v>
      </c>
      <c r="J2058" s="146">
        <v>0</v>
      </c>
      <c r="K2058" s="146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8">
        <f t="shared" si="354"/>
        <v>-1.2068750260102376E-3</v>
      </c>
      <c r="Q2058" s="148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5" t="s">
        <v>1643</v>
      </c>
      <c r="C2059" s="144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6">
        <v>0</v>
      </c>
      <c r="J2059" s="146">
        <v>0</v>
      </c>
      <c r="K2059" s="146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8">
        <f t="shared" si="354"/>
        <v>1.0416666666666667E-3</v>
      </c>
      <c r="Q2059" s="148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5" t="s">
        <v>1642</v>
      </c>
      <c r="C2060" s="144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6">
        <v>0</v>
      </c>
      <c r="J2060" s="146">
        <v>0</v>
      </c>
      <c r="K2060" s="146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8">
        <f t="shared" si="354"/>
        <v>4.0790842872008327E-3</v>
      </c>
      <c r="Q2060" s="148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5" t="s">
        <v>1641</v>
      </c>
      <c r="C2061" s="144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7">
        <v>0</v>
      </c>
      <c r="J2061" s="147">
        <v>0</v>
      </c>
      <c r="K2061" s="147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8">
        <f t="shared" si="354"/>
        <v>9.9490113170003724E-4</v>
      </c>
      <c r="Q2061" s="148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5" t="s">
        <v>1640</v>
      </c>
      <c r="C2062" s="144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8">
        <f t="shared" si="354"/>
        <v>7.4957551662732432E-3</v>
      </c>
      <c r="Q2062" s="148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5" t="s">
        <v>1639</v>
      </c>
      <c r="C2063" s="144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6">
        <v>0</v>
      </c>
      <c r="J2063" s="146">
        <v>0</v>
      </c>
      <c r="K2063" s="146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8">
        <f t="shared" si="354"/>
        <v>5.0970075633015458E-3</v>
      </c>
      <c r="Q2063" s="148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5" t="s">
        <v>1638</v>
      </c>
      <c r="C2064" s="144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6">
        <v>0</v>
      </c>
      <c r="J2064" s="146">
        <v>0</v>
      </c>
      <c r="K2064" s="146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8">
        <f t="shared" si="354"/>
        <v>4.3350237199411088E-3</v>
      </c>
      <c r="Q2064" s="148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5" t="s">
        <v>1637</v>
      </c>
      <c r="C2065" s="144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6">
        <v>0</v>
      </c>
      <c r="J2065" s="146">
        <v>0</v>
      </c>
      <c r="K2065" s="146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8">
        <f t="shared" si="354"/>
        <v>-4.7235116866194311E-3</v>
      </c>
      <c r="Q2065" s="148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5" t="s">
        <v>1636</v>
      </c>
      <c r="C2066" s="144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7">
        <v>0</v>
      </c>
      <c r="J2066" s="147">
        <v>0</v>
      </c>
      <c r="K2066" s="147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8">
        <f t="shared" si="354"/>
        <v>-4.4186236805498734E-3</v>
      </c>
      <c r="Q2066" s="148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5" t="s">
        <v>1635</v>
      </c>
      <c r="C2067" s="144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8">
        <f t="shared" si="354"/>
        <v>2.4656858716199558E-4</v>
      </c>
      <c r="Q2067" s="148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5" t="s">
        <v>1634</v>
      </c>
      <c r="C2068" s="144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6">
        <v>0</v>
      </c>
      <c r="J2068" s="146">
        <v>0</v>
      </c>
      <c r="K2068" s="146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8">
        <f t="shared" si="354"/>
        <v>4.9301561216105174E-3</v>
      </c>
      <c r="Q2068" s="148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5" t="s">
        <v>1633</v>
      </c>
      <c r="C2069" s="144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6">
        <v>0</v>
      </c>
      <c r="J2069" s="146">
        <v>0</v>
      </c>
      <c r="K2069" s="146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8">
        <f t="shared" si="354"/>
        <v>1.6353229762878169E-3</v>
      </c>
      <c r="Q2069" s="148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5" t="s">
        <v>1632</v>
      </c>
      <c r="C2070" s="144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6">
        <v>0</v>
      </c>
      <c r="J2070" s="146">
        <v>0</v>
      </c>
      <c r="K2070" s="146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8">
        <f t="shared" si="354"/>
        <v>-3.7959183673469386E-3</v>
      </c>
      <c r="Q2070" s="148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5" t="s">
        <v>1631</v>
      </c>
      <c r="C2071" s="144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7">
        <v>0</v>
      </c>
      <c r="J2071" s="147">
        <v>0</v>
      </c>
      <c r="K2071" s="147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8">
        <f t="shared" si="354"/>
        <v>-6.1457778506166265E-4</v>
      </c>
      <c r="Q2071" s="148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5" t="s">
        <v>1630</v>
      </c>
      <c r="C2072" s="144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8">
        <f t="shared" si="354"/>
        <v>2.869793374877009E-4</v>
      </c>
      <c r="Q2072" s="148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5" t="s">
        <v>1629</v>
      </c>
      <c r="C2073" s="144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6">
        <v>0</v>
      </c>
      <c r="J2073" s="146">
        <v>0</v>
      </c>
      <c r="K2073" s="146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8">
        <f t="shared" si="354"/>
        <v>3.6886757654002215E-4</v>
      </c>
      <c r="Q2073" s="148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5" t="s">
        <v>1628</v>
      </c>
      <c r="C2074" s="144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6">
        <v>0</v>
      </c>
      <c r="J2074" s="146">
        <v>0</v>
      </c>
      <c r="K2074" s="146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8">
        <f t="shared" si="354"/>
        <v>-1.3110455588331695E-3</v>
      </c>
      <c r="Q2074" s="148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5" t="s">
        <v>1627</v>
      </c>
      <c r="C2075" s="144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6">
        <v>0</v>
      </c>
      <c r="J2075" s="146">
        <v>0</v>
      </c>
      <c r="K2075" s="146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8">
        <f t="shared" si="354"/>
        <v>1.1486708237610766E-3</v>
      </c>
      <c r="Q2075" s="148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5" t="s">
        <v>1626</v>
      </c>
      <c r="C2076" s="144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7">
        <v>0</v>
      </c>
      <c r="J2076" s="147">
        <v>0</v>
      </c>
      <c r="K2076" s="147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8">
        <f t="shared" si="354"/>
        <v>-5.5728569087034911E-3</v>
      </c>
      <c r="Q2076" s="148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5" t="s">
        <v>1625</v>
      </c>
      <c r="C2077" s="144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8">
        <f t="shared" si="354"/>
        <v>-3.4613482775671667E-3</v>
      </c>
      <c r="Q2077" s="148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5" t="s">
        <v>1624</v>
      </c>
      <c r="C2078" s="144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6">
        <v>0</v>
      </c>
      <c r="J2078" s="146">
        <v>0</v>
      </c>
      <c r="K2078" s="146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8">
        <f t="shared" si="354"/>
        <v>1.7366854118425405E-3</v>
      </c>
      <c r="Q2078" s="148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5" t="s">
        <v>1623</v>
      </c>
      <c r="C2079" s="144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6">
        <v>0</v>
      </c>
      <c r="J2079" s="146">
        <v>0</v>
      </c>
      <c r="K2079" s="146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8">
        <f t="shared" si="354"/>
        <v>-2.7243457442417238E-3</v>
      </c>
      <c r="Q2079" s="148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5" t="s">
        <v>1622</v>
      </c>
      <c r="C2080" s="144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6">
        <v>0</v>
      </c>
      <c r="J2080" s="146">
        <v>0</v>
      </c>
      <c r="K2080" s="146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8">
        <f t="shared" si="354"/>
        <v>-1.0099337748344371E-2</v>
      </c>
      <c r="Q2080" s="148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5" t="s">
        <v>1621</v>
      </c>
      <c r="C2081" s="144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7">
        <v>0</v>
      </c>
      <c r="J2081" s="147">
        <v>0</v>
      </c>
      <c r="K2081" s="147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8">
        <f t="shared" si="354"/>
        <v>-1.6725204883759825E-4</v>
      </c>
      <c r="Q2081" s="148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5" t="s">
        <v>1620</v>
      </c>
      <c r="C2082" s="144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8">
        <f t="shared" si="354"/>
        <v>6.3566410170625628E-3</v>
      </c>
      <c r="Q2082" s="148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5" t="s">
        <v>1619</v>
      </c>
      <c r="C2083" s="144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6">
        <v>0</v>
      </c>
      <c r="J2083" s="146">
        <v>0</v>
      </c>
      <c r="K2083" s="146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8">
        <f t="shared" si="354"/>
        <v>8.3111702127659572E-5</v>
      </c>
      <c r="Q2083" s="148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5" t="s">
        <v>1618</v>
      </c>
      <c r="C2084" s="144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6">
        <v>0</v>
      </c>
      <c r="J2084" s="146">
        <v>0</v>
      </c>
      <c r="K2084" s="146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8">
        <f t="shared" si="354"/>
        <v>2.243829468960359E-3</v>
      </c>
      <c r="Q2084" s="148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5" t="s">
        <v>1617</v>
      </c>
      <c r="C2085" s="144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6">
        <v>0</v>
      </c>
      <c r="J2085" s="146">
        <v>0</v>
      </c>
      <c r="K2085" s="146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8">
        <f t="shared" si="354"/>
        <v>1.9485903814262023E-3</v>
      </c>
      <c r="Q2085" s="148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5" t="s">
        <v>1616</v>
      </c>
      <c r="C2086" s="144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7">
        <v>0</v>
      </c>
      <c r="J2086" s="147">
        <v>0</v>
      </c>
      <c r="K2086" s="147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8">
        <f t="shared" si="354"/>
        <v>8.2757479207183344E-4</v>
      </c>
      <c r="Q2086" s="148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5" t="s">
        <v>1615</v>
      </c>
      <c r="C2087" s="144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8">
        <f t="shared" si="354"/>
        <v>3.8863852482738663E-3</v>
      </c>
      <c r="Q2087" s="148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5" t="s">
        <v>1614</v>
      </c>
      <c r="C2088" s="144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6">
        <v>0</v>
      </c>
      <c r="J2088" s="146">
        <v>0</v>
      </c>
      <c r="K2088" s="146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8">
        <f t="shared" si="354"/>
        <v>-1.5238252131296074E-3</v>
      </c>
      <c r="Q2088" s="148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5" t="s">
        <v>1613</v>
      </c>
      <c r="C2089" s="144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6">
        <v>0</v>
      </c>
      <c r="J2089" s="146">
        <v>0</v>
      </c>
      <c r="K2089" s="146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8">
        <f t="shared" si="354"/>
        <v>2.3510971786833857E-3</v>
      </c>
      <c r="Q2089" s="148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5" t="s">
        <v>1612</v>
      </c>
      <c r="C2090" s="144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6">
        <v>0</v>
      </c>
      <c r="J2090" s="146">
        <v>0</v>
      </c>
      <c r="K2090" s="146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8">
        <f t="shared" si="354"/>
        <v>8.7239208263034437E-3</v>
      </c>
      <c r="Q2090" s="148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5" t="s">
        <v>1611</v>
      </c>
      <c r="C2091" s="144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7">
        <v>0</v>
      </c>
      <c r="J2091" s="147">
        <v>0</v>
      </c>
      <c r="K2091" s="147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8">
        <f t="shared" si="354"/>
        <v>-3.7123159140048136E-3</v>
      </c>
      <c r="Q2091" s="148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5" t="s">
        <v>1610</v>
      </c>
      <c r="C2092" s="144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8">
        <f t="shared" si="354"/>
        <v>-7.8208172958807633E-3</v>
      </c>
      <c r="Q2092" s="148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5" t="s">
        <v>1609</v>
      </c>
      <c r="C2093" s="144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6">
        <v>0</v>
      </c>
      <c r="J2093" s="146">
        <v>0</v>
      </c>
      <c r="K2093" s="146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8">
        <f t="shared" si="354"/>
        <v>4.2920226156576285E-3</v>
      </c>
      <c r="Q2093" s="148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5" t="s">
        <v>1608</v>
      </c>
      <c r="C2094" s="144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6">
        <v>0</v>
      </c>
      <c r="J2094" s="146">
        <v>0</v>
      </c>
      <c r="K2094" s="146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8">
        <f t="shared" si="354"/>
        <v>-8.876104376412574E-3</v>
      </c>
      <c r="Q2094" s="148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5" t="s">
        <v>1607</v>
      </c>
      <c r="C2095" s="144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6">
        <v>0</v>
      </c>
      <c r="J2095" s="146">
        <v>0</v>
      </c>
      <c r="K2095" s="146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8">
        <f t="shared" si="354"/>
        <v>7.6288403333471533E-3</v>
      </c>
      <c r="Q2095" s="148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5" t="s">
        <v>1606</v>
      </c>
      <c r="C2096" s="144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7">
        <v>0</v>
      </c>
      <c r="J2096" s="147">
        <v>0</v>
      </c>
      <c r="K2096" s="147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8">
        <f t="shared" si="354"/>
        <v>-1.3743159280747232E-2</v>
      </c>
      <c r="Q2096" s="148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5" t="s">
        <v>1605</v>
      </c>
      <c r="C2097" s="144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8">
        <f t="shared" si="354"/>
        <v>3.7131294588843922E-3</v>
      </c>
      <c r="Q2097" s="148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5" t="s">
        <v>1604</v>
      </c>
      <c r="C2098" s="144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6">
        <v>0</v>
      </c>
      <c r="J2098" s="146">
        <v>0</v>
      </c>
      <c r="K2098" s="146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8">
        <f t="shared" si="354"/>
        <v>2.1614431789841217E-3</v>
      </c>
      <c r="Q2098" s="148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5" t="s">
        <v>1603</v>
      </c>
      <c r="C2099" s="144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6">
        <v>0</v>
      </c>
      <c r="J2099" s="146">
        <v>0</v>
      </c>
      <c r="K2099" s="146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8">
        <f t="shared" si="354"/>
        <v>8.7100788054749064E-4</v>
      </c>
      <c r="Q2099" s="148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5" t="s">
        <v>1602</v>
      </c>
      <c r="C2100" s="144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6">
        <v>0</v>
      </c>
      <c r="J2100" s="146">
        <v>0</v>
      </c>
      <c r="K2100" s="146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8">
        <f t="shared" si="354"/>
        <v>-1.6576188305499151E-3</v>
      </c>
      <c r="Q2100" s="148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5" t="s">
        <v>1601</v>
      </c>
      <c r="C2101" s="144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7">
        <v>0</v>
      </c>
      <c r="J2101" s="147">
        <v>0</v>
      </c>
      <c r="K2101" s="147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8">
        <f t="shared" si="354"/>
        <v>-4.1094184550246977E-3</v>
      </c>
      <c r="Q2101" s="148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5" t="s">
        <v>1600</v>
      </c>
      <c r="C2102" s="144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8">
        <f t="shared" si="354"/>
        <v>-5.0016672224074694E-4</v>
      </c>
      <c r="Q2102" s="148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5" t="s">
        <v>1599</v>
      </c>
      <c r="C2103" s="144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6">
        <v>0</v>
      </c>
      <c r="J2103" s="146">
        <v>0</v>
      </c>
      <c r="K2103" s="146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8">
        <f t="shared" si="354"/>
        <v>1.1676396997497916E-3</v>
      </c>
      <c r="Q2103" s="148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5" t="s">
        <v>1598</v>
      </c>
      <c r="C2104" s="144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6">
        <v>0</v>
      </c>
      <c r="J2104" s="146">
        <v>0</v>
      </c>
      <c r="K2104" s="146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8">
        <f t="shared" si="354"/>
        <v>1.9160279906697767E-3</v>
      </c>
      <c r="Q2104" s="148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5" t="s">
        <v>1597</v>
      </c>
      <c r="C2105" s="144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6">
        <v>0</v>
      </c>
      <c r="J2105" s="146">
        <v>0</v>
      </c>
      <c r="K2105" s="146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8">
        <f t="shared" si="354"/>
        <v>1.2471938139186831E-4</v>
      </c>
      <c r="Q2105" s="148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5" t="s">
        <v>1596</v>
      </c>
      <c r="C2106" s="144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7">
        <v>0</v>
      </c>
      <c r="J2106" s="147">
        <v>0</v>
      </c>
      <c r="K2106" s="147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8">
        <f t="shared" si="354"/>
        <v>-9.5606268445774616E-4</v>
      </c>
      <c r="Q2106" s="148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5" t="s">
        <v>1595</v>
      </c>
      <c r="C2107" s="144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8">
        <f t="shared" si="354"/>
        <v>2.8293251227427809E-3</v>
      </c>
      <c r="Q2107" s="148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5" t="s">
        <v>1594</v>
      </c>
      <c r="C2108" s="144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6">
        <v>0</v>
      </c>
      <c r="J2108" s="146">
        <v>0</v>
      </c>
      <c r="K2108" s="146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8">
        <f t="shared" si="354"/>
        <v>1.2447099825740602E-4</v>
      </c>
      <c r="Q2108" s="148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5" t="s">
        <v>1593</v>
      </c>
      <c r="C2109" s="144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6">
        <v>0</v>
      </c>
      <c r="J2109" s="146">
        <v>0</v>
      </c>
      <c r="K2109" s="146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8">
        <f t="shared" si="354"/>
        <v>-1.9083177763949389E-3</v>
      </c>
      <c r="Q2109" s="148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5" t="s">
        <v>1592</v>
      </c>
      <c r="C2110" s="144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6">
        <v>0</v>
      </c>
      <c r="J2110" s="146">
        <v>0</v>
      </c>
      <c r="K2110" s="146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8">
        <f t="shared" si="354"/>
        <v>-3.782368344486471E-3</v>
      </c>
      <c r="Q2110" s="148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5" t="s">
        <v>1591</v>
      </c>
      <c r="C2111" s="144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7">
        <v>0</v>
      </c>
      <c r="J2111" s="147">
        <v>0</v>
      </c>
      <c r="K2111" s="147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8">
        <f t="shared" si="354"/>
        <v>1.3351134846461949E-3</v>
      </c>
      <c r="Q2111" s="148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5" t="s">
        <v>1590</v>
      </c>
      <c r="C2112" s="144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8">
        <f t="shared" si="354"/>
        <v>-8.3333333333333339E-4</v>
      </c>
      <c r="Q2112" s="148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5" t="s">
        <v>1589</v>
      </c>
      <c r="C2113" s="144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6">
        <v>0</v>
      </c>
      <c r="J2113" s="146">
        <v>0</v>
      </c>
      <c r="K2113" s="146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8">
        <f t="shared" si="354"/>
        <v>1.5012510425354462E-3</v>
      </c>
      <c r="Q2113" s="148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5" t="s">
        <v>1588</v>
      </c>
      <c r="C2114" s="144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6">
        <v>0</v>
      </c>
      <c r="J2114" s="146">
        <v>0</v>
      </c>
      <c r="K2114" s="146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8">
        <f t="shared" si="354"/>
        <v>5.4130579613590943E-4</v>
      </c>
      <c r="Q2114" s="148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5" t="s">
        <v>1587</v>
      </c>
      <c r="C2115" s="144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6">
        <v>0</v>
      </c>
      <c r="J2115" s="146">
        <v>0</v>
      </c>
      <c r="K2115" s="146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8">
        <f t="shared" ref="P2115:P2178" si="365">O2115/G2114</f>
        <v>-1.2068750260102376E-3</v>
      </c>
      <c r="Q2115" s="148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5" t="s">
        <v>1586</v>
      </c>
      <c r="C2116" s="144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7">
        <v>0</v>
      </c>
      <c r="J2116" s="147">
        <v>0</v>
      </c>
      <c r="K2116" s="147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8">
        <f t="shared" si="365"/>
        <v>1.3708333333333333E-2</v>
      </c>
      <c r="Q2116" s="148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5" t="s">
        <v>1585</v>
      </c>
      <c r="C2117" s="144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8">
        <f t="shared" si="365"/>
        <v>2.5072958198035268E-3</v>
      </c>
      <c r="Q2117" s="148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5" t="s">
        <v>1584</v>
      </c>
      <c r="C2118" s="144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6">
        <v>0</v>
      </c>
      <c r="J2118" s="146">
        <v>0</v>
      </c>
      <c r="K2118" s="146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8">
        <f t="shared" si="365"/>
        <v>-6.2730627306273063E-3</v>
      </c>
      <c r="Q2118" s="148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5" t="s">
        <v>1583</v>
      </c>
      <c r="C2119" s="144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6">
        <v>0</v>
      </c>
      <c r="J2119" s="146">
        <v>0</v>
      </c>
      <c r="K2119" s="146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8">
        <f t="shared" si="365"/>
        <v>4.1259231753104757E-5</v>
      </c>
      <c r="Q2119" s="148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5" t="s">
        <v>1582</v>
      </c>
      <c r="C2120" s="144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6">
        <v>0</v>
      </c>
      <c r="J2120" s="146">
        <v>0</v>
      </c>
      <c r="K2120" s="146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8">
        <f t="shared" si="365"/>
        <v>-2.4341942404488819E-3</v>
      </c>
      <c r="Q2120" s="148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5" t="s">
        <v>1581</v>
      </c>
      <c r="C2121" s="144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7">
        <v>0</v>
      </c>
      <c r="J2121" s="147">
        <v>0</v>
      </c>
      <c r="K2121" s="147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8">
        <f t="shared" si="365"/>
        <v>2.2747011869804377E-3</v>
      </c>
      <c r="Q2121" s="148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5" t="s">
        <v>1580</v>
      </c>
      <c r="C2122" s="144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8">
        <f t="shared" si="365"/>
        <v>-6.602294297268301E-4</v>
      </c>
      <c r="Q2122" s="148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5" t="s">
        <v>1579</v>
      </c>
      <c r="C2123" s="144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6">
        <v>0</v>
      </c>
      <c r="J2123" s="146">
        <v>0</v>
      </c>
      <c r="K2123" s="146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8">
        <f t="shared" si="365"/>
        <v>2.3949128747212819E-3</v>
      </c>
      <c r="Q2123" s="148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5" t="s">
        <v>1578</v>
      </c>
      <c r="C2124" s="144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6">
        <v>0</v>
      </c>
      <c r="J2124" s="146">
        <v>0</v>
      </c>
      <c r="K2124" s="146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8">
        <f t="shared" si="365"/>
        <v>-1.0298236941835557E-3</v>
      </c>
      <c r="Q2124" s="148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5" t="s">
        <v>1577</v>
      </c>
      <c r="C2125" s="144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6">
        <v>0</v>
      </c>
      <c r="J2125" s="146">
        <v>0</v>
      </c>
      <c r="K2125" s="146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8">
        <f t="shared" si="365"/>
        <v>3.7111871675394827E-4</v>
      </c>
      <c r="Q2125" s="148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5" t="s">
        <v>1576</v>
      </c>
      <c r="C2126" s="144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7">
        <v>0</v>
      </c>
      <c r="J2126" s="147">
        <v>0</v>
      </c>
      <c r="K2126" s="147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8">
        <f t="shared" si="365"/>
        <v>1.5251442704039572E-3</v>
      </c>
      <c r="Q2126" s="148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5" t="s">
        <v>1575</v>
      </c>
      <c r="C2127" s="144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8">
        <f t="shared" si="365"/>
        <v>8.6430423509075197E-4</v>
      </c>
      <c r="Q2127" s="148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5" t="s">
        <v>1574</v>
      </c>
      <c r="C2128" s="144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6">
        <v>0</v>
      </c>
      <c r="J2128" s="146">
        <v>0</v>
      </c>
      <c r="K2128" s="146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8">
        <f t="shared" si="365"/>
        <v>1.8093593223126902E-3</v>
      </c>
      <c r="Q2128" s="148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5" t="s">
        <v>1573</v>
      </c>
      <c r="C2129" s="144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6">
        <v>0</v>
      </c>
      <c r="J2129" s="146">
        <v>0</v>
      </c>
      <c r="K2129" s="146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8">
        <f t="shared" si="365"/>
        <v>3.2838026434611279E-4</v>
      </c>
      <c r="Q2129" s="148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5" t="s">
        <v>1572</v>
      </c>
      <c r="C2130" s="144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6">
        <v>0</v>
      </c>
      <c r="J2130" s="146">
        <v>0</v>
      </c>
      <c r="K2130" s="146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8">
        <f t="shared" si="365"/>
        <v>-3.4878949528108329E-3</v>
      </c>
      <c r="Q2130" s="148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5" t="s">
        <v>1571</v>
      </c>
      <c r="C2131" s="144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7">
        <v>0</v>
      </c>
      <c r="J2131" s="147">
        <v>0</v>
      </c>
      <c r="K2131" s="147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8">
        <f t="shared" si="365"/>
        <v>-1.9353510397364629E-3</v>
      </c>
      <c r="Q2131" s="148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5" t="s">
        <v>1570</v>
      </c>
      <c r="C2132" s="144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8">
        <f t="shared" si="365"/>
        <v>2.4754517699480158E-4</v>
      </c>
      <c r="Q2132" s="148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5" t="s">
        <v>1569</v>
      </c>
      <c r="C2133" s="144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6">
        <v>0</v>
      </c>
      <c r="J2133" s="146">
        <v>0</v>
      </c>
      <c r="K2133" s="146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8">
        <f t="shared" si="365"/>
        <v>-2.4748391354561953E-4</v>
      </c>
      <c r="Q2133" s="148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5" t="s">
        <v>1568</v>
      </c>
      <c r="C2134" s="144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6">
        <v>0</v>
      </c>
      <c r="J2134" s="146">
        <v>0</v>
      </c>
      <c r="K2134" s="146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8">
        <f t="shared" si="365"/>
        <v>-4.4970707154055618E-3</v>
      </c>
      <c r="Q2134" s="148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5" t="s">
        <v>1567</v>
      </c>
      <c r="C2135" s="144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6">
        <v>0</v>
      </c>
      <c r="J2135" s="146">
        <v>0</v>
      </c>
      <c r="K2135" s="146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8">
        <f t="shared" si="365"/>
        <v>3.5641758879356791E-3</v>
      </c>
      <c r="Q2135" s="148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5" t="s">
        <v>1566</v>
      </c>
      <c r="C2136" s="144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7">
        <v>0</v>
      </c>
      <c r="J2136" s="147">
        <v>0</v>
      </c>
      <c r="K2136" s="147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8">
        <f t="shared" si="365"/>
        <v>8.2593433822011151E-5</v>
      </c>
      <c r="Q2136" s="148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5" t="s">
        <v>1565</v>
      </c>
      <c r="C2137" s="144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8">
        <f t="shared" si="365"/>
        <v>-2.0646653177519924E-4</v>
      </c>
      <c r="Q2137" s="148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5" t="s">
        <v>1564</v>
      </c>
      <c r="C2138" s="144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6">
        <v>0</v>
      </c>
      <c r="J2138" s="146">
        <v>0</v>
      </c>
      <c r="K2138" s="146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8">
        <f t="shared" si="365"/>
        <v>-8.6733850982983649E-4</v>
      </c>
      <c r="Q2138" s="148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5" t="s">
        <v>1563</v>
      </c>
      <c r="C2139" s="144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6">
        <v>0</v>
      </c>
      <c r="J2139" s="146">
        <v>0</v>
      </c>
      <c r="K2139" s="146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8">
        <f t="shared" si="365"/>
        <v>-2.3149105039064113E-3</v>
      </c>
      <c r="Q2139" s="148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5" t="s">
        <v>1562</v>
      </c>
      <c r="C2140" s="144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6">
        <v>0</v>
      </c>
      <c r="J2140" s="146">
        <v>0</v>
      </c>
      <c r="K2140" s="146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8">
        <f t="shared" si="365"/>
        <v>1.5744769007665217E-3</v>
      </c>
      <c r="Q2140" s="148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5" t="s">
        <v>1561</v>
      </c>
      <c r="C2141" s="144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7">
        <v>0</v>
      </c>
      <c r="J2141" s="147">
        <v>0</v>
      </c>
      <c r="K2141" s="147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8">
        <f t="shared" si="365"/>
        <v>-1.1996855996359575E-3</v>
      </c>
      <c r="Q2141" s="148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5" t="s">
        <v>1560</v>
      </c>
      <c r="C2142" s="144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8">
        <f t="shared" si="365"/>
        <v>-9.526176275679258E-4</v>
      </c>
      <c r="Q2142" s="148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5" t="s">
        <v>1559</v>
      </c>
      <c r="C2143" s="144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6">
        <v>0</v>
      </c>
      <c r="J2143" s="146">
        <v>0</v>
      </c>
      <c r="K2143" s="146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8">
        <f t="shared" si="365"/>
        <v>-8.7061067119936981E-4</v>
      </c>
      <c r="Q2143" s="148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5" t="s">
        <v>1558</v>
      </c>
      <c r="C2144" s="144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6">
        <v>0</v>
      </c>
      <c r="J2144" s="146">
        <v>0</v>
      </c>
      <c r="K2144" s="146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8">
        <f t="shared" si="365"/>
        <v>-4.1493775933609957E-4</v>
      </c>
      <c r="Q2144" s="148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5" t="s">
        <v>1557</v>
      </c>
      <c r="C2145" s="144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6">
        <v>0</v>
      </c>
      <c r="J2145" s="146">
        <v>0</v>
      </c>
      <c r="K2145" s="146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8">
        <f t="shared" si="365"/>
        <v>1.2453300124533001E-4</v>
      </c>
      <c r="Q2145" s="148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5" t="s">
        <v>1556</v>
      </c>
      <c r="C2146" s="144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7">
        <v>0</v>
      </c>
      <c r="J2146" s="147">
        <v>0</v>
      </c>
      <c r="K2146" s="147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8">
        <f t="shared" si="365"/>
        <v>-3.2374548624081682E-3</v>
      </c>
      <c r="Q2146" s="148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5" t="s">
        <v>1555</v>
      </c>
      <c r="C2147" s="144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8">
        <f t="shared" si="365"/>
        <v>1.2908598792421404E-3</v>
      </c>
      <c r="Q2147" s="148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5" t="s">
        <v>1554</v>
      </c>
      <c r="C2148" s="144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6">
        <v>0</v>
      </c>
      <c r="J2148" s="146">
        <v>0</v>
      </c>
      <c r="K2148" s="146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8">
        <f t="shared" si="365"/>
        <v>-2.495217499792065E-3</v>
      </c>
      <c r="Q2148" s="148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5" t="s">
        <v>1553</v>
      </c>
      <c r="C2149" s="144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6">
        <v>0</v>
      </c>
      <c r="J2149" s="146">
        <v>0</v>
      </c>
      <c r="K2149" s="146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8">
        <f t="shared" si="365"/>
        <v>2.7099141165679982E-3</v>
      </c>
      <c r="Q2149" s="148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5" t="s">
        <v>1552</v>
      </c>
      <c r="C2150" s="144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6">
        <v>0</v>
      </c>
      <c r="J2150" s="146">
        <v>0</v>
      </c>
      <c r="K2150" s="146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8">
        <f t="shared" si="365"/>
        <v>7.6504095463806078E-3</v>
      </c>
      <c r="Q2150" s="148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5" t="s">
        <v>1551</v>
      </c>
      <c r="C2151" s="144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7">
        <v>0</v>
      </c>
      <c r="J2151" s="147">
        <v>0</v>
      </c>
      <c r="K2151" s="147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8">
        <f t="shared" si="365"/>
        <v>8.6651537033216423E-4</v>
      </c>
      <c r="Q2151" s="148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5" t="s">
        <v>1550</v>
      </c>
      <c r="C2152" s="144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8">
        <f t="shared" si="365"/>
        <v>7.1734828496042213E-3</v>
      </c>
      <c r="Q2152" s="148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5" t="s">
        <v>1549</v>
      </c>
      <c r="C2153" s="144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6">
        <v>0</v>
      </c>
      <c r="J2153" s="146">
        <v>0</v>
      </c>
      <c r="K2153" s="146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8">
        <f t="shared" si="365"/>
        <v>-1.8010642652476463E-3</v>
      </c>
      <c r="Q2153" s="148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5" t="s">
        <v>1548</v>
      </c>
      <c r="C2154" s="144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6">
        <v>0</v>
      </c>
      <c r="J2154" s="146">
        <v>0</v>
      </c>
      <c r="K2154" s="146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8">
        <f t="shared" si="365"/>
        <v>-2.0093496268350692E-3</v>
      </c>
      <c r="Q2154" s="148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5" t="s">
        <v>1547</v>
      </c>
      <c r="C2155" s="144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6">
        <v>0</v>
      </c>
      <c r="J2155" s="146">
        <v>0</v>
      </c>
      <c r="K2155" s="146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8">
        <f t="shared" si="365"/>
        <v>7.3961457862513867E-4</v>
      </c>
      <c r="Q2155" s="148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5" t="s">
        <v>1546</v>
      </c>
      <c r="C2156" s="144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7">
        <v>0</v>
      </c>
      <c r="J2156" s="147">
        <v>0</v>
      </c>
      <c r="K2156" s="147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8">
        <f t="shared" si="365"/>
        <v>2.135085198111271E-3</v>
      </c>
      <c r="Q2156" s="148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5" t="s">
        <v>1545</v>
      </c>
      <c r="C2157" s="144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8">
        <f t="shared" si="365"/>
        <v>-5.7360593272421843E-4</v>
      </c>
      <c r="Q2157" s="148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5" t="s">
        <v>1544</v>
      </c>
      <c r="C2158" s="144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6">
        <v>0</v>
      </c>
      <c r="J2158" s="146">
        <v>0</v>
      </c>
      <c r="K2158" s="146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8">
        <f t="shared" si="365"/>
        <v>-1.2298610257040954E-3</v>
      </c>
      <c r="Q2158" s="148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5" t="s">
        <v>1543</v>
      </c>
      <c r="C2159" s="144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6">
        <v>0</v>
      </c>
      <c r="J2159" s="146">
        <v>0</v>
      </c>
      <c r="K2159" s="146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8">
        <f t="shared" si="365"/>
        <v>-2.7911176784468253E-3</v>
      </c>
      <c r="Q2159" s="148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5" t="s">
        <v>1542</v>
      </c>
      <c r="C2160" s="144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6">
        <v>0</v>
      </c>
      <c r="J2160" s="146">
        <v>0</v>
      </c>
      <c r="K2160" s="146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8">
        <f t="shared" si="365"/>
        <v>2.8812512862728956E-3</v>
      </c>
      <c r="Q2160" s="148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5" t="s">
        <v>1541</v>
      </c>
      <c r="C2161" s="144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7">
        <v>0</v>
      </c>
      <c r="J2161" s="147">
        <v>0</v>
      </c>
      <c r="K2161" s="147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8">
        <f t="shared" si="365"/>
        <v>1.8058690744920992E-3</v>
      </c>
      <c r="Q2161" s="148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5" t="s">
        <v>1540</v>
      </c>
      <c r="C2162" s="144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8">
        <f t="shared" si="365"/>
        <v>-4.5065344749887338E-4</v>
      </c>
      <c r="Q2162" s="148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5" t="s">
        <v>1539</v>
      </c>
      <c r="C2163" s="144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6">
        <v>0</v>
      </c>
      <c r="J2163" s="146">
        <v>0</v>
      </c>
      <c r="K2163" s="146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8">
        <f t="shared" si="365"/>
        <v>1.6394786457906386E-3</v>
      </c>
      <c r="Q2163" s="148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5" t="s">
        <v>1538</v>
      </c>
      <c r="C2164" s="144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6">
        <v>0</v>
      </c>
      <c r="J2164" s="146">
        <v>0</v>
      </c>
      <c r="K2164" s="146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8">
        <f t="shared" si="365"/>
        <v>1.3503560029462312E-3</v>
      </c>
      <c r="Q2164" s="148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5" t="s">
        <v>1537</v>
      </c>
      <c r="C2165" s="144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6">
        <v>0</v>
      </c>
      <c r="J2165" s="146">
        <v>0</v>
      </c>
      <c r="K2165" s="146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8">
        <f t="shared" si="365"/>
        <v>-7.7642924277716483E-4</v>
      </c>
      <c r="Q2165" s="148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5" t="s">
        <v>1536</v>
      </c>
      <c r="C2166" s="144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7">
        <v>0</v>
      </c>
      <c r="J2166" s="147">
        <v>0</v>
      </c>
      <c r="K2166" s="147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8">
        <f t="shared" si="365"/>
        <v>-4.0078521184361195E-3</v>
      </c>
      <c r="Q2166" s="148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5" t="s">
        <v>1535</v>
      </c>
      <c r="C2167" s="144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8">
        <f t="shared" si="365"/>
        <v>-3.8597355670526401E-3</v>
      </c>
      <c r="Q2167" s="148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5" t="s">
        <v>1534</v>
      </c>
      <c r="C2168" s="144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6">
        <v>0</v>
      </c>
      <c r="J2168" s="146">
        <v>0</v>
      </c>
      <c r="K2168" s="146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8">
        <f t="shared" si="365"/>
        <v>-6.5952184666117069E-4</v>
      </c>
      <c r="Q2168" s="148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5" t="s">
        <v>1533</v>
      </c>
      <c r="C2169" s="144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6">
        <v>0</v>
      </c>
      <c r="J2169" s="146">
        <v>0</v>
      </c>
      <c r="K2169" s="146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8">
        <f t="shared" si="365"/>
        <v>0</v>
      </c>
      <c r="Q2169" s="148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5" t="s">
        <v>1532</v>
      </c>
      <c r="C2170" s="144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6">
        <v>0</v>
      </c>
      <c r="J2170" s="146">
        <v>0</v>
      </c>
      <c r="K2170" s="146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8">
        <f t="shared" si="365"/>
        <v>-2.8048176868503546E-3</v>
      </c>
      <c r="Q2170" s="148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5" t="s">
        <v>1531</v>
      </c>
      <c r="C2171" s="144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7">
        <v>0</v>
      </c>
      <c r="J2171" s="147">
        <v>0</v>
      </c>
      <c r="K2171" s="147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8">
        <f t="shared" si="365"/>
        <v>-1.240900066181337E-3</v>
      </c>
      <c r="Q2171" s="148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5" t="s">
        <v>1530</v>
      </c>
      <c r="C2172" s="144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8">
        <f t="shared" si="365"/>
        <v>5.6324028824650046E-3</v>
      </c>
      <c r="Q2172" s="148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5" t="s">
        <v>1529</v>
      </c>
      <c r="C2173" s="144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6">
        <v>0</v>
      </c>
      <c r="J2173" s="146">
        <v>0</v>
      </c>
      <c r="K2173" s="146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8">
        <f t="shared" si="365"/>
        <v>-2.8004283007989459E-3</v>
      </c>
      <c r="Q2173" s="148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5" t="s">
        <v>1528</v>
      </c>
      <c r="C2174" s="144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6">
        <v>0</v>
      </c>
      <c r="J2174" s="146">
        <v>0</v>
      </c>
      <c r="K2174" s="146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8">
        <f t="shared" si="365"/>
        <v>-8.2596844800528625E-5</v>
      </c>
      <c r="Q2174" s="148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5" t="s">
        <v>1527</v>
      </c>
      <c r="C2175" s="144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6">
        <v>0</v>
      </c>
      <c r="J2175" s="146">
        <v>0</v>
      </c>
      <c r="K2175" s="146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8">
        <f t="shared" si="365"/>
        <v>1.321658681645465E-3</v>
      </c>
      <c r="Q2175" s="148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5" t="s">
        <v>1526</v>
      </c>
      <c r="C2176" s="144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7">
        <v>0</v>
      </c>
      <c r="J2176" s="147">
        <v>0</v>
      </c>
      <c r="K2176" s="147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8">
        <f t="shared" si="365"/>
        <v>4.2072265302755324E-3</v>
      </c>
      <c r="Q2176" s="148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5" t="s">
        <v>1525</v>
      </c>
      <c r="C2177" s="144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8">
        <f t="shared" si="365"/>
        <v>2.8752156411730881E-3</v>
      </c>
      <c r="Q2177" s="148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5" t="s">
        <v>1524</v>
      </c>
      <c r="C2178" s="144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6">
        <v>0</v>
      </c>
      <c r="J2178" s="146">
        <v>0</v>
      </c>
      <c r="K2178" s="146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8">
        <f t="shared" si="365"/>
        <v>3.9318479685452159E-3</v>
      </c>
      <c r="Q2178" s="148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5" t="s">
        <v>1523</v>
      </c>
      <c r="C2179" s="144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6">
        <v>0</v>
      </c>
      <c r="J2179" s="146">
        <v>0</v>
      </c>
      <c r="K2179" s="146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8">
        <f t="shared" ref="P2179:P2242" si="376">O2179/G2178</f>
        <v>8.159268929503916E-4</v>
      </c>
      <c r="Q2179" s="148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5" t="s">
        <v>1522</v>
      </c>
      <c r="C2180" s="144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6">
        <v>0</v>
      </c>
      <c r="J2180" s="146">
        <v>0</v>
      </c>
      <c r="K2180" s="146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8">
        <f t="shared" si="376"/>
        <v>-3.0979944562204466E-3</v>
      </c>
      <c r="Q2180" s="148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5" t="s">
        <v>1521</v>
      </c>
      <c r="C2181" s="144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7">
        <v>0</v>
      </c>
      <c r="J2181" s="147">
        <v>0</v>
      </c>
      <c r="K2181" s="147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8">
        <f t="shared" si="376"/>
        <v>2.8622832842656199E-3</v>
      </c>
      <c r="Q2181" s="148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5" t="s">
        <v>1520</v>
      </c>
      <c r="C2182" s="144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8">
        <f t="shared" si="376"/>
        <v>2.1854358639810813E-2</v>
      </c>
      <c r="Q2182" s="148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5" t="s">
        <v>1519</v>
      </c>
      <c r="C2183" s="144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6">
        <v>0</v>
      </c>
      <c r="J2183" s="146">
        <v>0</v>
      </c>
      <c r="K2183" s="146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8">
        <f t="shared" si="376"/>
        <v>1.7396855797621898E-2</v>
      </c>
      <c r="Q2183" s="148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5" t="s">
        <v>1518</v>
      </c>
      <c r="C2184" s="144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6">
        <v>0</v>
      </c>
      <c r="J2184" s="146">
        <v>0</v>
      </c>
      <c r="K2184" s="146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8">
        <f t="shared" si="376"/>
        <v>-1.4903129657228018E-2</v>
      </c>
      <c r="Q2184" s="148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5" t="s">
        <v>1517</v>
      </c>
      <c r="C2185" s="144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6">
        <v>0</v>
      </c>
      <c r="J2185" s="146">
        <v>0</v>
      </c>
      <c r="K2185" s="146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8">
        <f t="shared" si="376"/>
        <v>1.5924834779839159E-3</v>
      </c>
      <c r="Q2185" s="148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5" t="s">
        <v>1516</v>
      </c>
      <c r="C2186" s="144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7">
        <v>0</v>
      </c>
      <c r="J2186" s="147">
        <v>0</v>
      </c>
      <c r="K2186" s="147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8">
        <f t="shared" si="376"/>
        <v>6.4393036012401622E-3</v>
      </c>
      <c r="Q2186" s="148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5" t="s">
        <v>1515</v>
      </c>
      <c r="C2187" s="144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8">
        <f t="shared" si="376"/>
        <v>5.371248025276461E-3</v>
      </c>
      <c r="Q2187" s="148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5" t="s">
        <v>1514</v>
      </c>
      <c r="C2188" s="144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6">
        <v>0</v>
      </c>
      <c r="J2188" s="146">
        <v>0</v>
      </c>
      <c r="K2188" s="146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8">
        <f t="shared" si="376"/>
        <v>1.257071024512885E-3</v>
      </c>
      <c r="Q2188" s="148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5" t="s">
        <v>1513</v>
      </c>
      <c r="C2189" s="144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6">
        <v>0</v>
      </c>
      <c r="J2189" s="146">
        <v>0</v>
      </c>
      <c r="K2189" s="146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8">
        <f t="shared" si="376"/>
        <v>-4.8650345260514748E-3</v>
      </c>
      <c r="Q2189" s="148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5" t="s">
        <v>1512</v>
      </c>
      <c r="C2190" s="144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6">
        <v>0</v>
      </c>
      <c r="J2190" s="146">
        <v>0</v>
      </c>
      <c r="K2190" s="146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8">
        <f t="shared" si="376"/>
        <v>-8.6737107711717387E-3</v>
      </c>
      <c r="Q2190" s="148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5" t="s">
        <v>1511</v>
      </c>
      <c r="C2191" s="144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7">
        <v>0</v>
      </c>
      <c r="J2191" s="147">
        <v>0</v>
      </c>
      <c r="K2191" s="147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8">
        <f t="shared" si="376"/>
        <v>4.4543429844097994E-3</v>
      </c>
      <c r="Q2191" s="148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5" t="s">
        <v>1510</v>
      </c>
      <c r="C2192" s="144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8">
        <f t="shared" si="376"/>
        <v>-2.6924295216978144E-3</v>
      </c>
      <c r="Q2192" s="148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5" t="s">
        <v>1509</v>
      </c>
      <c r="C2193" s="144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6">
        <v>0</v>
      </c>
      <c r="J2193" s="146">
        <v>0</v>
      </c>
      <c r="K2193" s="146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8">
        <f t="shared" si="376"/>
        <v>-4.1289502937906942E-3</v>
      </c>
      <c r="Q2193" s="148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5" t="s">
        <v>1508</v>
      </c>
      <c r="C2194" s="144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6">
        <v>0</v>
      </c>
      <c r="J2194" s="146">
        <v>0</v>
      </c>
      <c r="K2194" s="146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8">
        <f t="shared" si="376"/>
        <v>-5.0231223090416201E-3</v>
      </c>
      <c r="Q2194" s="148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5" t="s">
        <v>1507</v>
      </c>
      <c r="C2195" s="144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6">
        <v>0</v>
      </c>
      <c r="J2195" s="146">
        <v>0</v>
      </c>
      <c r="K2195" s="146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8">
        <f t="shared" si="376"/>
        <v>-2.8848465421908807E-3</v>
      </c>
      <c r="Q2195" s="148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5" t="s">
        <v>1506</v>
      </c>
      <c r="C2196" s="144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7">
        <v>0</v>
      </c>
      <c r="J2196" s="147">
        <v>0</v>
      </c>
      <c r="K2196" s="147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8">
        <f t="shared" si="376"/>
        <v>-2.4913606043558629E-3</v>
      </c>
      <c r="Q2196" s="148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5" t="s">
        <v>1505</v>
      </c>
      <c r="C2197" s="144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8">
        <f t="shared" si="376"/>
        <v>1.0473735095069287E-3</v>
      </c>
      <c r="Q2197" s="148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5" t="s">
        <v>1504</v>
      </c>
      <c r="C2198" s="144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6">
        <v>0</v>
      </c>
      <c r="J2198" s="146">
        <v>0</v>
      </c>
      <c r="K2198" s="146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8">
        <f t="shared" si="376"/>
        <v>2.8973843058350099E-3</v>
      </c>
      <c r="Q2198" s="148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5" t="s">
        <v>1503</v>
      </c>
      <c r="C2199" s="144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6">
        <v>0</v>
      </c>
      <c r="J2199" s="146">
        <v>0</v>
      </c>
      <c r="K2199" s="146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8">
        <f t="shared" si="376"/>
        <v>-8.0250381189310646E-3</v>
      </c>
      <c r="Q2199" s="148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5" t="s">
        <v>1502</v>
      </c>
      <c r="C2200" s="144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6">
        <v>0</v>
      </c>
      <c r="J2200" s="146">
        <v>0</v>
      </c>
      <c r="K2200" s="146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8">
        <f t="shared" si="376"/>
        <v>1.2943936574710785E-3</v>
      </c>
      <c r="Q2200" s="148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5" t="s">
        <v>1501</v>
      </c>
      <c r="C2201" s="144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7">
        <v>0</v>
      </c>
      <c r="J2201" s="147">
        <v>0</v>
      </c>
      <c r="K2201" s="147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8">
        <f t="shared" si="376"/>
        <v>2.9086208289569363E-3</v>
      </c>
      <c r="Q2201" s="148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5" t="s">
        <v>1500</v>
      </c>
      <c r="C2202" s="144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8">
        <f t="shared" si="376"/>
        <v>5.7198098767421253E-3</v>
      </c>
      <c r="Q2202" s="148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5" t="s">
        <v>1499</v>
      </c>
      <c r="C2203" s="144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6">
        <v>0</v>
      </c>
      <c r="J2203" s="146">
        <v>0</v>
      </c>
      <c r="K2203" s="146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8">
        <f t="shared" si="376"/>
        <v>-2.8035885933995514E-3</v>
      </c>
      <c r="Q2203" s="148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5" t="s">
        <v>1498</v>
      </c>
      <c r="C2204" s="144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6">
        <v>0</v>
      </c>
      <c r="J2204" s="146">
        <v>0</v>
      </c>
      <c r="K2204" s="146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8">
        <f t="shared" si="376"/>
        <v>9.6393284601172782E-4</v>
      </c>
      <c r="Q2204" s="148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5" t="s">
        <v>1497</v>
      </c>
      <c r="C2205" s="144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6">
        <v>0</v>
      </c>
      <c r="J2205" s="146">
        <v>0</v>
      </c>
      <c r="K2205" s="146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8">
        <f t="shared" si="376"/>
        <v>4.0125190594655322E-4</v>
      </c>
      <c r="Q2205" s="148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5" t="s">
        <v>1496</v>
      </c>
      <c r="C2206" s="144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7">
        <v>0</v>
      </c>
      <c r="J2206" s="147">
        <v>0</v>
      </c>
      <c r="K2206" s="147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8">
        <f t="shared" si="376"/>
        <v>-1.6043638697256538E-3</v>
      </c>
      <c r="Q2206" s="148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5" t="s">
        <v>1495</v>
      </c>
      <c r="C2207" s="144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8">
        <f t="shared" si="376"/>
        <v>-4.0173549734854572E-4</v>
      </c>
      <c r="Q2207" s="148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5" t="s">
        <v>1494</v>
      </c>
      <c r="C2208" s="144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6">
        <v>0</v>
      </c>
      <c r="J2208" s="146">
        <v>0</v>
      </c>
      <c r="K2208" s="146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8">
        <f t="shared" si="376"/>
        <v>2.6525198938992041E-3</v>
      </c>
      <c r="Q2208" s="148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5" t="s">
        <v>1493</v>
      </c>
      <c r="C2209" s="144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6">
        <v>0</v>
      </c>
      <c r="J2209" s="146">
        <v>0</v>
      </c>
      <c r="K2209" s="146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8">
        <f t="shared" si="376"/>
        <v>4.6496713163379829E-3</v>
      </c>
      <c r="Q2209" s="148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5" t="s">
        <v>1492</v>
      </c>
      <c r="C2210" s="144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6">
        <v>0</v>
      </c>
      <c r="J2210" s="146">
        <v>0</v>
      </c>
      <c r="K2210" s="146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8">
        <f t="shared" si="376"/>
        <v>-1.5959144589849984E-4</v>
      </c>
      <c r="Q2210" s="148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5" t="s">
        <v>1491</v>
      </c>
      <c r="C2211" s="144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7">
        <v>0</v>
      </c>
      <c r="J2211" s="147">
        <v>0</v>
      </c>
      <c r="K2211" s="147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8">
        <f t="shared" si="376"/>
        <v>2.7533918595371111E-2</v>
      </c>
      <c r="Q2211" s="148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5" t="s">
        <v>1490</v>
      </c>
      <c r="C2212" s="144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8">
        <f t="shared" si="376"/>
        <v>7.3786407766990294E-3</v>
      </c>
      <c r="Q2212" s="148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5" t="s">
        <v>1489</v>
      </c>
      <c r="C2213" s="144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6">
        <v>0</v>
      </c>
      <c r="J2213" s="146">
        <v>0</v>
      </c>
      <c r="K2213" s="146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8">
        <f t="shared" si="376"/>
        <v>1.1950655358519661E-2</v>
      </c>
      <c r="Q2213" s="148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5" t="s">
        <v>1488</v>
      </c>
      <c r="C2214" s="144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6">
        <v>0</v>
      </c>
      <c r="J2214" s="146">
        <v>0</v>
      </c>
      <c r="K2214" s="146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8">
        <f t="shared" si="376"/>
        <v>-4.952380952380952E-3</v>
      </c>
      <c r="Q2214" s="148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5" t="s">
        <v>1487</v>
      </c>
      <c r="C2215" s="144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6">
        <v>0</v>
      </c>
      <c r="J2215" s="146">
        <v>0</v>
      </c>
      <c r="K2215" s="146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8">
        <f t="shared" si="376"/>
        <v>9.1883614088820824E-4</v>
      </c>
      <c r="Q2215" s="148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5" t="s">
        <v>1486</v>
      </c>
      <c r="C2216" s="144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7">
        <v>0</v>
      </c>
      <c r="J2216" s="147">
        <v>0</v>
      </c>
      <c r="K2216" s="147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8">
        <f t="shared" si="376"/>
        <v>9.7919216646266821E-3</v>
      </c>
      <c r="Q2216" s="148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5" t="s">
        <v>1485</v>
      </c>
      <c r="C2217" s="144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8">
        <f t="shared" si="376"/>
        <v>-6.8181818181818179E-3</v>
      </c>
      <c r="Q2217" s="148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5" t="s">
        <v>1484</v>
      </c>
      <c r="C2218" s="144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6">
        <v>0</v>
      </c>
      <c r="J2218" s="146">
        <v>0</v>
      </c>
      <c r="K2218" s="146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8">
        <f t="shared" si="376"/>
        <v>1.983218916857361E-3</v>
      </c>
      <c r="Q2218" s="148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5" t="s">
        <v>1483</v>
      </c>
      <c r="C2219" s="144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6">
        <v>0</v>
      </c>
      <c r="J2219" s="146">
        <v>0</v>
      </c>
      <c r="K2219" s="146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8">
        <f t="shared" si="376"/>
        <v>3.0450669914738123E-4</v>
      </c>
      <c r="Q2219" s="148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5" t="s">
        <v>1482</v>
      </c>
      <c r="C2220" s="144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6">
        <v>0</v>
      </c>
      <c r="J2220" s="146">
        <v>0</v>
      </c>
      <c r="K2220" s="146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8">
        <f t="shared" si="376"/>
        <v>-3.8812785388127853E-3</v>
      </c>
      <c r="Q2220" s="148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5" t="s">
        <v>1481</v>
      </c>
      <c r="C2221" s="144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7">
        <v>0</v>
      </c>
      <c r="J2221" s="147">
        <v>0</v>
      </c>
      <c r="K2221" s="147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8">
        <f t="shared" si="376"/>
        <v>-3.0560012224004892E-4</v>
      </c>
      <c r="Q2221" s="148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5" t="s">
        <v>1480</v>
      </c>
      <c r="C2222" s="144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8">
        <f t="shared" si="376"/>
        <v>1.3756209400076424E-3</v>
      </c>
      <c r="Q2222" s="148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5" t="s">
        <v>1479</v>
      </c>
      <c r="C2223" s="144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6">
        <v>0</v>
      </c>
      <c r="J2223" s="146">
        <v>0</v>
      </c>
      <c r="K2223" s="146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8">
        <f t="shared" si="376"/>
        <v>-1.1524078455315577E-2</v>
      </c>
      <c r="Q2223" s="148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5" t="s">
        <v>1478</v>
      </c>
      <c r="C2224" s="144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6">
        <v>0</v>
      </c>
      <c r="J2224" s="146">
        <v>0</v>
      </c>
      <c r="K2224" s="146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8">
        <f t="shared" si="376"/>
        <v>1.0037059913526869E-3</v>
      </c>
      <c r="Q2224" s="148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5" t="s">
        <v>1477</v>
      </c>
      <c r="C2225" s="144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6">
        <v>0</v>
      </c>
      <c r="J2225" s="146">
        <v>0</v>
      </c>
      <c r="K2225" s="146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8">
        <f t="shared" si="376"/>
        <v>7.018897030466641E-3</v>
      </c>
      <c r="Q2225" s="148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5" t="s">
        <v>1476</v>
      </c>
      <c r="C2226" s="144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7">
        <v>0</v>
      </c>
      <c r="J2226" s="147">
        <v>0</v>
      </c>
      <c r="K2226" s="147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8">
        <f t="shared" si="376"/>
        <v>4.1360294117647059E-3</v>
      </c>
      <c r="Q2226" s="148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5" t="s">
        <v>1475</v>
      </c>
      <c r="C2227" s="144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8">
        <f t="shared" si="376"/>
        <v>-2.2883295194508009E-3</v>
      </c>
      <c r="Q2227" s="148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5" t="s">
        <v>1474</v>
      </c>
      <c r="C2228" s="144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6">
        <v>0</v>
      </c>
      <c r="J2228" s="146">
        <v>0</v>
      </c>
      <c r="K2228" s="146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8">
        <f t="shared" si="376"/>
        <v>-4.1284403669724773E-3</v>
      </c>
      <c r="Q2228" s="148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5" t="s">
        <v>1473</v>
      </c>
      <c r="C2229" s="144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6">
        <v>0</v>
      </c>
      <c r="J2229" s="146">
        <v>0</v>
      </c>
      <c r="K2229" s="146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8">
        <f t="shared" si="376"/>
        <v>1.1361891601412559E-2</v>
      </c>
      <c r="Q2229" s="148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5" t="s">
        <v>1472</v>
      </c>
      <c r="C2230" s="144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6">
        <v>0</v>
      </c>
      <c r="J2230" s="146">
        <v>0</v>
      </c>
      <c r="K2230" s="146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8">
        <f t="shared" si="376"/>
        <v>1.2145134355548808E-3</v>
      </c>
      <c r="Q2230" s="148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5" t="s">
        <v>1471</v>
      </c>
      <c r="C2231" s="144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7">
        <v>0</v>
      </c>
      <c r="J2231" s="147">
        <v>0</v>
      </c>
      <c r="K2231" s="147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8">
        <f t="shared" si="376"/>
        <v>-3.4874905231235785E-3</v>
      </c>
      <c r="Q2231" s="148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5" t="s">
        <v>1470</v>
      </c>
      <c r="C2232" s="144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8">
        <f t="shared" si="376"/>
        <v>-8.3688374923919658E-4</v>
      </c>
      <c r="Q2232" s="148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5" t="s">
        <v>1469</v>
      </c>
      <c r="C2233" s="144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6">
        <v>0</v>
      </c>
      <c r="J2233" s="146">
        <v>0</v>
      </c>
      <c r="K2233" s="146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8">
        <f t="shared" si="376"/>
        <v>3.5787710347978375E-3</v>
      </c>
      <c r="Q2233" s="148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5" t="s">
        <v>1468</v>
      </c>
      <c r="C2234" s="144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6">
        <v>0</v>
      </c>
      <c r="J2234" s="146">
        <v>0</v>
      </c>
      <c r="K2234" s="146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8">
        <f t="shared" si="376"/>
        <v>1.1380880121396055E-3</v>
      </c>
      <c r="Q2234" s="148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5" t="s">
        <v>1467</v>
      </c>
      <c r="C2235" s="144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6">
        <v>0</v>
      </c>
      <c r="J2235" s="146">
        <v>0</v>
      </c>
      <c r="K2235" s="146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8">
        <f t="shared" si="376"/>
        <v>-6.0629026146267529E-4</v>
      </c>
      <c r="Q2235" s="148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5" t="s">
        <v>1466</v>
      </c>
      <c r="C2236" s="144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7">
        <v>0</v>
      </c>
      <c r="J2236" s="147">
        <v>0</v>
      </c>
      <c r="K2236" s="147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8">
        <f t="shared" si="376"/>
        <v>8.7207097899446428E-3</v>
      </c>
      <c r="Q2236" s="148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5" t="s">
        <v>1465</v>
      </c>
      <c r="C2237" s="144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8">
        <f t="shared" si="376"/>
        <v>9.622613140881071E-3</v>
      </c>
      <c r="Q2237" s="148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5" t="s">
        <v>1464</v>
      </c>
      <c r="C2238" s="144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6">
        <v>0</v>
      </c>
      <c r="J2238" s="146">
        <v>0</v>
      </c>
      <c r="K2238" s="146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8">
        <f t="shared" si="376"/>
        <v>-2.7550260610573344E-3</v>
      </c>
      <c r="Q2238" s="148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5" t="s">
        <v>1463</v>
      </c>
      <c r="C2239" s="144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6">
        <v>0</v>
      </c>
      <c r="J2239" s="146">
        <v>0</v>
      </c>
      <c r="K2239" s="146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8">
        <f t="shared" si="376"/>
        <v>7.7652505039946243E-3</v>
      </c>
      <c r="Q2239" s="148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5" t="s">
        <v>1462</v>
      </c>
      <c r="C2240" s="144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6">
        <v>0</v>
      </c>
      <c r="J2240" s="146">
        <v>0</v>
      </c>
      <c r="K2240" s="146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8">
        <f t="shared" si="376"/>
        <v>6.2976957842483519E-3</v>
      </c>
      <c r="Q2240" s="148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5" t="s">
        <v>1461</v>
      </c>
      <c r="C2241" s="144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7">
        <v>0</v>
      </c>
      <c r="J2241" s="147">
        <v>0</v>
      </c>
      <c r="K2241" s="147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8">
        <f t="shared" si="376"/>
        <v>-6.2582830216462966E-3</v>
      </c>
      <c r="Q2241" s="148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5" t="s">
        <v>1460</v>
      </c>
      <c r="C2242" s="144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8">
        <f t="shared" si="376"/>
        <v>1.7263095502704304E-2</v>
      </c>
      <c r="Q2242" s="148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5" t="s">
        <v>1459</v>
      </c>
      <c r="C2243" s="144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6">
        <v>0</v>
      </c>
      <c r="J2243" s="146">
        <v>0</v>
      </c>
      <c r="K2243" s="146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8">
        <f t="shared" ref="P2243:P2306" si="385">O2243/G2242</f>
        <v>1.0924981791697014E-2</v>
      </c>
      <c r="Q2243" s="148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5" t="s">
        <v>1458</v>
      </c>
      <c r="C2244" s="144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6">
        <v>0</v>
      </c>
      <c r="J2244" s="146">
        <v>0</v>
      </c>
      <c r="K2244" s="146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8">
        <f t="shared" si="385"/>
        <v>1.0806916426512969E-3</v>
      </c>
      <c r="Q2244" s="148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5" t="s">
        <v>1457</v>
      </c>
      <c r="C2245" s="144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6">
        <v>0</v>
      </c>
      <c r="J2245" s="146">
        <v>0</v>
      </c>
      <c r="K2245" s="146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8">
        <f t="shared" si="385"/>
        <v>-8.6362000719683335E-4</v>
      </c>
      <c r="Q2245" s="148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5" t="s">
        <v>1456</v>
      </c>
      <c r="C2246" s="144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7">
        <v>0</v>
      </c>
      <c r="J2246" s="147">
        <v>0</v>
      </c>
      <c r="K2246" s="147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8">
        <f t="shared" si="385"/>
        <v>8.6436649139235041E-4</v>
      </c>
      <c r="Q2246" s="148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5" t="s">
        <v>1455</v>
      </c>
      <c r="C2247" s="144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8">
        <f t="shared" si="385"/>
        <v>1.7992083483267363E-2</v>
      </c>
      <c r="Q2247" s="148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5" t="s">
        <v>1454</v>
      </c>
      <c r="C2248" s="144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6">
        <v>0</v>
      </c>
      <c r="J2248" s="146">
        <v>0</v>
      </c>
      <c r="K2248" s="146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8">
        <f t="shared" si="385"/>
        <v>7.0696359137504422E-4</v>
      </c>
      <c r="Q2248" s="148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5" t="s">
        <v>1453</v>
      </c>
      <c r="C2249" s="144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6">
        <v>0</v>
      </c>
      <c r="J2249" s="146">
        <v>0</v>
      </c>
      <c r="K2249" s="146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8">
        <f t="shared" si="385"/>
        <v>3.885552808194984E-3</v>
      </c>
      <c r="Q2249" s="148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5" t="s">
        <v>1452</v>
      </c>
      <c r="C2250" s="144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6">
        <v>0</v>
      </c>
      <c r="J2250" s="146">
        <v>0</v>
      </c>
      <c r="K2250" s="146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8">
        <f t="shared" si="385"/>
        <v>1.6256157635467981E-2</v>
      </c>
      <c r="Q2250" s="148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5" t="s">
        <v>1451</v>
      </c>
      <c r="C2251" s="144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7">
        <v>0</v>
      </c>
      <c r="J2251" s="147">
        <v>0</v>
      </c>
      <c r="K2251" s="147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8">
        <f t="shared" si="385"/>
        <v>-1.8419777023751818E-2</v>
      </c>
      <c r="Q2251" s="148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5" t="s">
        <v>1450</v>
      </c>
      <c r="C2252" s="144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8">
        <f t="shared" si="385"/>
        <v>-1.9188712522045855E-2</v>
      </c>
      <c r="Q2252" s="148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5" t="s">
        <v>1449</v>
      </c>
      <c r="C2253" s="144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6">
        <v>0</v>
      </c>
      <c r="J2253" s="146">
        <v>0</v>
      </c>
      <c r="K2253" s="146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8">
        <f t="shared" si="385"/>
        <v>-2.0571099762641157E-2</v>
      </c>
      <c r="Q2253" s="148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5" t="s">
        <v>1448</v>
      </c>
      <c r="C2254" s="144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6">
        <v>0</v>
      </c>
      <c r="J2254" s="146">
        <v>0</v>
      </c>
      <c r="K2254" s="146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8">
        <f t="shared" si="385"/>
        <v>-3.4515678930748328E-3</v>
      </c>
      <c r="Q2254" s="148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5" t="s">
        <v>1447</v>
      </c>
      <c r="C2255" s="144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6">
        <v>0</v>
      </c>
      <c r="J2255" s="146">
        <v>0</v>
      </c>
      <c r="K2255" s="146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8">
        <f t="shared" si="385"/>
        <v>2.5792188651436992E-3</v>
      </c>
      <c r="Q2255" s="148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5" t="s">
        <v>1446</v>
      </c>
      <c r="C2256" s="144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7">
        <v>0</v>
      </c>
      <c r="J2256" s="147">
        <v>0</v>
      </c>
      <c r="K2256" s="147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8">
        <f t="shared" si="385"/>
        <v>-3.3076074972436605E-3</v>
      </c>
      <c r="Q2256" s="148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5" t="s">
        <v>1445</v>
      </c>
      <c r="C2257" s="144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8">
        <f t="shared" si="385"/>
        <v>1.5044247787610619E-2</v>
      </c>
      <c r="Q2257" s="148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5" t="s">
        <v>1444</v>
      </c>
      <c r="C2258" s="144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6">
        <v>0</v>
      </c>
      <c r="J2258" s="146">
        <v>0</v>
      </c>
      <c r="K2258" s="146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8">
        <f t="shared" si="385"/>
        <v>3.7053182214472537E-3</v>
      </c>
      <c r="Q2258" s="148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5" t="s">
        <v>1443</v>
      </c>
      <c r="C2259" s="144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6">
        <v>0</v>
      </c>
      <c r="J2259" s="146">
        <v>0</v>
      </c>
      <c r="K2259" s="146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8">
        <f t="shared" si="385"/>
        <v>8.9033659066232364E-3</v>
      </c>
      <c r="Q2259" s="148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5" t="s">
        <v>1442</v>
      </c>
      <c r="C2260" s="144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6">
        <v>0</v>
      </c>
      <c r="J2260" s="146">
        <v>0</v>
      </c>
      <c r="K2260" s="146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8">
        <f t="shared" si="385"/>
        <v>-2.1523891519586742E-4</v>
      </c>
      <c r="Q2260" s="148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5" t="s">
        <v>1441</v>
      </c>
      <c r="C2261" s="144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7">
        <v>0</v>
      </c>
      <c r="J2261" s="147">
        <v>0</v>
      </c>
      <c r="K2261" s="147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8">
        <f t="shared" si="385"/>
        <v>2.3179045568711875E-2</v>
      </c>
      <c r="Q2261" s="148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5" t="s">
        <v>1440</v>
      </c>
      <c r="C2262" s="144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8">
        <f t="shared" si="385"/>
        <v>-7.2240145883013043E-3</v>
      </c>
      <c r="Q2262" s="148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5" t="s">
        <v>1439</v>
      </c>
      <c r="C2263" s="144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6">
        <v>0</v>
      </c>
      <c r="J2263" s="146">
        <v>0</v>
      </c>
      <c r="K2263" s="146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8">
        <f t="shared" si="385"/>
        <v>-1.0596962204168139E-3</v>
      </c>
      <c r="Q2263" s="148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5" t="s">
        <v>1438</v>
      </c>
      <c r="C2264" s="144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6">
        <v>0</v>
      </c>
      <c r="J2264" s="146">
        <v>0</v>
      </c>
      <c r="K2264" s="146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8">
        <f t="shared" si="385"/>
        <v>3.5360678925035362E-4</v>
      </c>
      <c r="Q2264" s="148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5" t="s">
        <v>1437</v>
      </c>
      <c r="C2265" s="144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6">
        <v>0</v>
      </c>
      <c r="J2265" s="146">
        <v>0</v>
      </c>
      <c r="K2265" s="146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8">
        <f t="shared" si="385"/>
        <v>7.0696359137504422E-4</v>
      </c>
      <c r="Q2265" s="148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5" t="s">
        <v>1436</v>
      </c>
      <c r="C2266" s="144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7">
        <v>0</v>
      </c>
      <c r="J2266" s="147">
        <v>0</v>
      </c>
      <c r="K2266" s="147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8">
        <f t="shared" si="385"/>
        <v>-4.8039561992228898E-3</v>
      </c>
      <c r="Q2266" s="148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5" t="s">
        <v>1435</v>
      </c>
      <c r="C2267" s="144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8">
        <f t="shared" si="385"/>
        <v>2.8394974089586142E-3</v>
      </c>
      <c r="Q2267" s="148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5" t="s">
        <v>1434</v>
      </c>
      <c r="C2268" s="144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6">
        <v>0</v>
      </c>
      <c r="J2268" s="146">
        <v>0</v>
      </c>
      <c r="K2268" s="146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8">
        <f t="shared" si="385"/>
        <v>-1.6280880583280242E-3</v>
      </c>
      <c r="Q2268" s="148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5" t="s">
        <v>1433</v>
      </c>
      <c r="C2269" s="144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6">
        <v>0</v>
      </c>
      <c r="J2269" s="146">
        <v>0</v>
      </c>
      <c r="K2269" s="146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8">
        <f t="shared" si="385"/>
        <v>1.1344299489506524E-3</v>
      </c>
      <c r="Q2269" s="148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5" t="s">
        <v>1432</v>
      </c>
      <c r="C2270" s="144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6">
        <v>0</v>
      </c>
      <c r="J2270" s="146">
        <v>0</v>
      </c>
      <c r="K2270" s="146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8">
        <f t="shared" si="385"/>
        <v>-2.1246458923512748E-4</v>
      </c>
      <c r="Q2270" s="148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5" t="s">
        <v>1431</v>
      </c>
      <c r="C2271" s="144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7">
        <v>0</v>
      </c>
      <c r="J2271" s="147">
        <v>0</v>
      </c>
      <c r="K2271" s="147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8">
        <f t="shared" si="385"/>
        <v>-8.5003896011900549E-3</v>
      </c>
      <c r="Q2271" s="148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5" t="s">
        <v>1430</v>
      </c>
      <c r="C2272" s="144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8">
        <f t="shared" si="385"/>
        <v>-1.0716582124741017E-2</v>
      </c>
      <c r="Q2272" s="148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5" t="s">
        <v>1429</v>
      </c>
      <c r="C2273" s="144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6">
        <v>0</v>
      </c>
      <c r="J2273" s="146">
        <v>0</v>
      </c>
      <c r="K2273" s="146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8">
        <f t="shared" si="385"/>
        <v>5.7774247129342097E-3</v>
      </c>
      <c r="Q2273" s="148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5" t="s">
        <v>1428</v>
      </c>
      <c r="C2274" s="144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6">
        <v>0</v>
      </c>
      <c r="J2274" s="146">
        <v>0</v>
      </c>
      <c r="K2274" s="146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8">
        <f t="shared" si="385"/>
        <v>-3.3747397142241688E-3</v>
      </c>
      <c r="Q2274" s="148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5" t="s">
        <v>1427</v>
      </c>
      <c r="C2275" s="144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6">
        <v>0</v>
      </c>
      <c r="J2275" s="146">
        <v>0</v>
      </c>
      <c r="K2275" s="146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8">
        <f t="shared" si="385"/>
        <v>2.881844380403458E-3</v>
      </c>
      <c r="Q2275" s="148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5" t="s">
        <v>1426</v>
      </c>
      <c r="C2276" s="144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7">
        <v>0</v>
      </c>
      <c r="J2276" s="147">
        <v>0</v>
      </c>
      <c r="K2276" s="147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8">
        <f t="shared" si="385"/>
        <v>-3.5919540229885057E-4</v>
      </c>
      <c r="Q2276" s="148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5" t="s">
        <v>1425</v>
      </c>
      <c r="C2277" s="144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8">
        <f t="shared" si="385"/>
        <v>2.8745957599712541E-3</v>
      </c>
      <c r="Q2277" s="148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5" t="s">
        <v>1424</v>
      </c>
      <c r="C2278" s="144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6">
        <v>0</v>
      </c>
      <c r="J2278" s="146">
        <v>0</v>
      </c>
      <c r="K2278" s="146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8">
        <f t="shared" si="385"/>
        <v>3.5829451809387314E-4</v>
      </c>
      <c r="Q2278" s="148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5" t="s">
        <v>1423</v>
      </c>
      <c r="C2279" s="144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6">
        <v>0</v>
      </c>
      <c r="J2279" s="146">
        <v>0</v>
      </c>
      <c r="K2279" s="146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8">
        <f t="shared" si="385"/>
        <v>6.446991404011461E-4</v>
      </c>
      <c r="Q2279" s="148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5" t="s">
        <v>1422</v>
      </c>
      <c r="C2280" s="144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6">
        <v>0</v>
      </c>
      <c r="J2280" s="146">
        <v>0</v>
      </c>
      <c r="K2280" s="146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8">
        <f t="shared" si="385"/>
        <v>5.2974443410408762E-3</v>
      </c>
      <c r="Q2280" s="148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5" t="s">
        <v>1421</v>
      </c>
      <c r="C2281" s="144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7">
        <v>0</v>
      </c>
      <c r="J2281" s="147">
        <v>0</v>
      </c>
      <c r="K2281" s="147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8">
        <f t="shared" si="385"/>
        <v>4.9846898810795414E-3</v>
      </c>
      <c r="Q2281" s="148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5" t="s">
        <v>1420</v>
      </c>
      <c r="C2282" s="144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8">
        <f t="shared" si="385"/>
        <v>2.4799829944023243E-3</v>
      </c>
      <c r="Q2282" s="148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5" t="s">
        <v>1419</v>
      </c>
      <c r="C2283" s="144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6">
        <v>0</v>
      </c>
      <c r="J2283" s="146">
        <v>0</v>
      </c>
      <c r="K2283" s="146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8">
        <f t="shared" si="385"/>
        <v>2.0214871359909528E-2</v>
      </c>
      <c r="Q2283" s="148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5" t="s">
        <v>1418</v>
      </c>
      <c r="C2284" s="144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6">
        <v>0</v>
      </c>
      <c r="J2284" s="146">
        <v>0</v>
      </c>
      <c r="K2284" s="146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8">
        <f t="shared" si="385"/>
        <v>4.5725370652625746E-3</v>
      </c>
      <c r="Q2284" s="148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5" t="s">
        <v>1417</v>
      </c>
      <c r="C2285" s="144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6">
        <v>0</v>
      </c>
      <c r="J2285" s="146">
        <v>0</v>
      </c>
      <c r="K2285" s="146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8">
        <f t="shared" si="385"/>
        <v>2.6896551724137931E-2</v>
      </c>
      <c r="Q2285" s="148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5" t="s">
        <v>1416</v>
      </c>
      <c r="C2286" s="144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7">
        <v>0</v>
      </c>
      <c r="J2286" s="147">
        <v>0</v>
      </c>
      <c r="K2286" s="147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8">
        <f t="shared" si="385"/>
        <v>1.1752854264607119E-3</v>
      </c>
      <c r="Q2286" s="148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5" t="s">
        <v>1415</v>
      </c>
      <c r="C2287" s="144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8">
        <f t="shared" si="385"/>
        <v>8.2173402649672982E-3</v>
      </c>
      <c r="Q2287" s="148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5" t="s">
        <v>1414</v>
      </c>
      <c r="C2288" s="144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6">
        <v>0</v>
      </c>
      <c r="J2288" s="146">
        <v>0</v>
      </c>
      <c r="K2288" s="146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8">
        <f t="shared" si="385"/>
        <v>-2.4950099800399202E-2</v>
      </c>
      <c r="Q2288" s="148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5" t="s">
        <v>1413</v>
      </c>
      <c r="C2289" s="144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6">
        <v>0</v>
      </c>
      <c r="J2289" s="146">
        <v>0</v>
      </c>
      <c r="K2289" s="146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8">
        <f t="shared" si="385"/>
        <v>4.7765267826680316E-3</v>
      </c>
      <c r="Q2289" s="148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5" t="s">
        <v>1412</v>
      </c>
      <c r="C2290" s="144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6">
        <v>0</v>
      </c>
      <c r="J2290" s="146">
        <v>0</v>
      </c>
      <c r="K2290" s="146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8">
        <f t="shared" si="385"/>
        <v>-1.697792869269949E-3</v>
      </c>
      <c r="Q2290" s="148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5" t="s">
        <v>1411</v>
      </c>
      <c r="C2291" s="144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7">
        <v>0</v>
      </c>
      <c r="J2291" s="147">
        <v>0</v>
      </c>
      <c r="K2291" s="147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8">
        <f t="shared" si="385"/>
        <v>-1.1564625850340137E-3</v>
      </c>
      <c r="Q2291" s="148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5" t="s">
        <v>1404</v>
      </c>
      <c r="C2292" s="144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8">
        <f t="shared" si="385"/>
        <v>1.1578015391949875E-3</v>
      </c>
      <c r="Q2292" s="148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5" t="s">
        <v>1403</v>
      </c>
      <c r="C2293" s="144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6">
        <v>0</v>
      </c>
      <c r="J2293" s="146">
        <v>0</v>
      </c>
      <c r="K2293" s="146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8">
        <f t="shared" si="385"/>
        <v>1.6666666666666666E-2</v>
      </c>
      <c r="Q2293" s="148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5" t="s">
        <v>1402</v>
      </c>
      <c r="C2294" s="144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6">
        <v>0</v>
      </c>
      <c r="J2294" s="146">
        <v>0</v>
      </c>
      <c r="K2294" s="146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8">
        <f t="shared" si="385"/>
        <v>-1.3382402141184342E-3</v>
      </c>
      <c r="Q2294" s="148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5" t="s">
        <v>1401</v>
      </c>
      <c r="C2295" s="144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6">
        <v>0</v>
      </c>
      <c r="J2295" s="146">
        <v>0</v>
      </c>
      <c r="K2295" s="146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8">
        <f t="shared" si="385"/>
        <v>6.030150753768844E-3</v>
      </c>
      <c r="Q2295" s="148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5" t="s">
        <v>1400</v>
      </c>
      <c r="C2296" s="144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7">
        <v>0</v>
      </c>
      <c r="J2296" s="147">
        <v>0</v>
      </c>
      <c r="K2296" s="147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8">
        <f t="shared" si="385"/>
        <v>-9.1908091908091908E-3</v>
      </c>
      <c r="Q2296" s="148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5" t="s">
        <v>1399</v>
      </c>
      <c r="C2297" s="144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8">
        <f t="shared" si="385"/>
        <v>2.890367681656248E-3</v>
      </c>
      <c r="Q2297" s="148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5" t="s">
        <v>1398</v>
      </c>
      <c r="C2298" s="144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6">
        <v>0</v>
      </c>
      <c r="J2298" s="146">
        <v>0</v>
      </c>
      <c r="K2298" s="146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8">
        <f t="shared" si="385"/>
        <v>1.3404825737265416E-3</v>
      </c>
      <c r="Q2298" s="148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5" t="s">
        <v>1397</v>
      </c>
      <c r="C2299" s="144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6">
        <v>0</v>
      </c>
      <c r="J2299" s="146">
        <v>0</v>
      </c>
      <c r="K2299" s="146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8">
        <f t="shared" si="385"/>
        <v>1.4056224899598393E-2</v>
      </c>
      <c r="Q2299" s="148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5" t="s">
        <v>1396</v>
      </c>
      <c r="C2300" s="144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6">
        <v>0</v>
      </c>
      <c r="J2300" s="146">
        <v>0</v>
      </c>
      <c r="K2300" s="146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8">
        <f t="shared" si="385"/>
        <v>-8.2508250825082501E-3</v>
      </c>
      <c r="Q2300" s="148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5" t="s">
        <v>1395</v>
      </c>
      <c r="C2301" s="144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7">
        <v>0</v>
      </c>
      <c r="J2301" s="147">
        <v>0</v>
      </c>
      <c r="K2301" s="147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8">
        <f t="shared" si="385"/>
        <v>1.1314475873544094E-2</v>
      </c>
      <c r="Q2301" s="148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5" t="s">
        <v>1394</v>
      </c>
      <c r="C2302" s="144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8">
        <f t="shared" si="385"/>
        <v>5.7255676209279367E-3</v>
      </c>
      <c r="Q2302" s="148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5" t="s">
        <v>1393</v>
      </c>
      <c r="C2303" s="144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6">
        <v>0</v>
      </c>
      <c r="J2303" s="146">
        <v>0</v>
      </c>
      <c r="K2303" s="146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8">
        <f t="shared" si="385"/>
        <v>1.9630938358853554E-4</v>
      </c>
      <c r="Q2303" s="148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5" t="s">
        <v>1392</v>
      </c>
      <c r="C2304" s="144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6">
        <v>0</v>
      </c>
      <c r="J2304" s="146">
        <v>0</v>
      </c>
      <c r="K2304" s="146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8">
        <f t="shared" si="385"/>
        <v>-6.8694798822374874E-3</v>
      </c>
      <c r="Q2304" s="148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5" t="s">
        <v>1391</v>
      </c>
      <c r="C2305" s="144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6">
        <v>0</v>
      </c>
      <c r="J2305" s="146">
        <v>0</v>
      </c>
      <c r="K2305" s="146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8">
        <f t="shared" si="385"/>
        <v>6.5876152832674575E-4</v>
      </c>
      <c r="Q2305" s="148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5" t="s">
        <v>1390</v>
      </c>
      <c r="C2306" s="144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7">
        <v>0</v>
      </c>
      <c r="J2306" s="147">
        <v>0</v>
      </c>
      <c r="K2306" s="147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8">
        <f t="shared" si="385"/>
        <v>-6.583278472679394E-4</v>
      </c>
      <c r="Q2306" s="148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5" t="s">
        <v>1389</v>
      </c>
      <c r="C2307" s="144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8">
        <f t="shared" ref="P2307:P2370" si="394">O2307/G2306</f>
        <v>-2.66798418972332E-2</v>
      </c>
      <c r="Q2307" s="148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5" t="s">
        <v>1388</v>
      </c>
      <c r="C2308" s="144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6">
        <v>0</v>
      </c>
      <c r="J2308" s="146">
        <v>0</v>
      </c>
      <c r="K2308" s="146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8">
        <f t="shared" si="394"/>
        <v>7.7834179357021997E-3</v>
      </c>
      <c r="Q2308" s="148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5" t="s">
        <v>1387</v>
      </c>
      <c r="C2309" s="144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6">
        <v>0</v>
      </c>
      <c r="J2309" s="146">
        <v>0</v>
      </c>
      <c r="K2309" s="146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8">
        <f t="shared" si="394"/>
        <v>-8.0591000671591667E-3</v>
      </c>
      <c r="Q2309" s="148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5" t="s">
        <v>1386</v>
      </c>
      <c r="C2310" s="144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6">
        <v>0</v>
      </c>
      <c r="J2310" s="146">
        <v>0</v>
      </c>
      <c r="K2310" s="146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8">
        <f t="shared" si="394"/>
        <v>7.1090047393364926E-3</v>
      </c>
      <c r="Q2310" s="148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5" t="s">
        <v>1385</v>
      </c>
      <c r="C2311" s="144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7">
        <v>0</v>
      </c>
      <c r="J2311" s="147">
        <v>0</v>
      </c>
      <c r="K2311" s="147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8">
        <f t="shared" si="394"/>
        <v>1.0756302521008404E-2</v>
      </c>
      <c r="Q2311" s="148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5" t="s">
        <v>1384</v>
      </c>
      <c r="C2312" s="144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8">
        <f t="shared" si="394"/>
        <v>-7.9813767874958429E-3</v>
      </c>
      <c r="Q2312" s="148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5" t="s">
        <v>1383</v>
      </c>
      <c r="C2313" s="144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6">
        <v>0</v>
      </c>
      <c r="J2313" s="146">
        <v>0</v>
      </c>
      <c r="K2313" s="146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8">
        <f t="shared" si="394"/>
        <v>1.2068387529332886E-2</v>
      </c>
      <c r="Q2313" s="148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5" t="s">
        <v>1382</v>
      </c>
      <c r="C2314" s="144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6">
        <v>0</v>
      </c>
      <c r="J2314" s="146">
        <v>0</v>
      </c>
      <c r="K2314" s="146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8">
        <f t="shared" si="394"/>
        <v>6.6247101689301093E-3</v>
      </c>
      <c r="Q2314" s="148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5" t="s">
        <v>1381</v>
      </c>
      <c r="C2315" s="144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6">
        <v>0</v>
      </c>
      <c r="J2315" s="146">
        <v>0</v>
      </c>
      <c r="K2315" s="146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8">
        <f t="shared" si="394"/>
        <v>1.9743336623889436E-3</v>
      </c>
      <c r="Q2315" s="148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5" t="s">
        <v>1380</v>
      </c>
      <c r="C2316" s="144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7">
        <v>0</v>
      </c>
      <c r="J2316" s="147">
        <v>0</v>
      </c>
      <c r="K2316" s="147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8">
        <f t="shared" si="394"/>
        <v>0</v>
      </c>
      <c r="Q2316" s="148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5" t="s">
        <v>1379</v>
      </c>
      <c r="C2317" s="144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8">
        <f t="shared" si="394"/>
        <v>-1.3136288998357964E-3</v>
      </c>
      <c r="Q2317" s="148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5" t="s">
        <v>1378</v>
      </c>
      <c r="C2318" s="144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6">
        <v>0</v>
      </c>
      <c r="J2318" s="146">
        <v>0</v>
      </c>
      <c r="K2318" s="146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8">
        <f t="shared" si="394"/>
        <v>2.9595527786912199E-3</v>
      </c>
      <c r="Q2318" s="148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5" t="s">
        <v>1377</v>
      </c>
      <c r="C2319" s="144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6">
        <v>0</v>
      </c>
      <c r="J2319" s="146">
        <v>0</v>
      </c>
      <c r="K2319" s="146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8">
        <f t="shared" si="394"/>
        <v>1.1475409836065573E-2</v>
      </c>
      <c r="Q2319" s="148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5" t="s">
        <v>1376</v>
      </c>
      <c r="C2320" s="144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6">
        <v>0</v>
      </c>
      <c r="J2320" s="146">
        <v>0</v>
      </c>
      <c r="K2320" s="146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8">
        <f t="shared" si="394"/>
        <v>9.7244732576985411E-4</v>
      </c>
      <c r="Q2320" s="148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5" t="s">
        <v>1375</v>
      </c>
      <c r="C2321" s="144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7">
        <v>0</v>
      </c>
      <c r="J2321" s="147">
        <v>0</v>
      </c>
      <c r="K2321" s="147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8">
        <f t="shared" si="394"/>
        <v>1.9430051813471502E-2</v>
      </c>
      <c r="Q2321" s="148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5" t="s">
        <v>1374</v>
      </c>
      <c r="C2322" s="144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8">
        <f t="shared" si="394"/>
        <v>1.048284625158831E-2</v>
      </c>
      <c r="Q2322" s="148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5" t="s">
        <v>1373</v>
      </c>
      <c r="C2323" s="144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6">
        <v>0</v>
      </c>
      <c r="J2323" s="146">
        <v>0</v>
      </c>
      <c r="K2323" s="146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8">
        <f t="shared" si="394"/>
        <v>-8.1735303363722096E-3</v>
      </c>
      <c r="Q2323" s="148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5" t="s">
        <v>1372</v>
      </c>
      <c r="C2324" s="144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6">
        <v>0</v>
      </c>
      <c r="J2324" s="146">
        <v>0</v>
      </c>
      <c r="K2324" s="146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8">
        <f t="shared" si="394"/>
        <v>-3.9302694136291602E-2</v>
      </c>
      <c r="Q2324" s="148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5" t="s">
        <v>1371</v>
      </c>
      <c r="C2325" s="144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6">
        <v>0</v>
      </c>
      <c r="J2325" s="146">
        <v>0</v>
      </c>
      <c r="K2325" s="146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8">
        <f t="shared" si="394"/>
        <v>-9.0729132299571091E-3</v>
      </c>
      <c r="Q2325" s="148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5" t="s">
        <v>1370</v>
      </c>
      <c r="C2326" s="144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7">
        <v>0</v>
      </c>
      <c r="J2326" s="147">
        <v>0</v>
      </c>
      <c r="K2326" s="147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8">
        <f t="shared" si="394"/>
        <v>-1.0321291826202764E-2</v>
      </c>
      <c r="Q2326" s="148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5" t="s">
        <v>1369</v>
      </c>
      <c r="C2327" s="144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8">
        <f t="shared" si="394"/>
        <v>-7.569386038687973E-3</v>
      </c>
      <c r="Q2327" s="148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5" t="s">
        <v>1368</v>
      </c>
      <c r="C2328" s="144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6">
        <v>0</v>
      </c>
      <c r="J2328" s="146">
        <v>0</v>
      </c>
      <c r="K2328" s="146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8">
        <f t="shared" si="394"/>
        <v>3.3220338983050847E-3</v>
      </c>
      <c r="Q2328" s="148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5" t="s">
        <v>1367</v>
      </c>
      <c r="C2329" s="144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6">
        <v>0</v>
      </c>
      <c r="J2329" s="146">
        <v>0</v>
      </c>
      <c r="K2329" s="146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8">
        <f t="shared" si="394"/>
        <v>-7.4329346577471449E-4</v>
      </c>
      <c r="Q2329" s="148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5" t="s">
        <v>1366</v>
      </c>
      <c r="C2330" s="144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6">
        <v>0</v>
      </c>
      <c r="J2330" s="146">
        <v>0</v>
      </c>
      <c r="K2330" s="146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8">
        <f t="shared" si="394"/>
        <v>2.1098187719772787E-2</v>
      </c>
      <c r="Q2330" s="148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5" t="s">
        <v>1365</v>
      </c>
      <c r="C2331" s="144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7">
        <v>0</v>
      </c>
      <c r="J2331" s="147">
        <v>0</v>
      </c>
      <c r="K2331" s="147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8">
        <f t="shared" si="394"/>
        <v>6.6225165562913907E-3</v>
      </c>
      <c r="Q2331" s="148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5" t="s">
        <v>1364</v>
      </c>
      <c r="C2332" s="144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8">
        <f t="shared" si="394"/>
        <v>1.118421052631579E-2</v>
      </c>
      <c r="Q2332" s="148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5" t="s">
        <v>1363</v>
      </c>
      <c r="C2333" s="144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6">
        <v>0</v>
      </c>
      <c r="J2333" s="146">
        <v>0</v>
      </c>
      <c r="K2333" s="146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8">
        <f t="shared" si="394"/>
        <v>2.9928432010409888E-3</v>
      </c>
      <c r="Q2333" s="148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5" t="s">
        <v>1362</v>
      </c>
      <c r="C2334" s="144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6">
        <v>0</v>
      </c>
      <c r="J2334" s="146">
        <v>0</v>
      </c>
      <c r="K2334" s="146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8">
        <f t="shared" si="394"/>
        <v>8.6922677737415674E-3</v>
      </c>
      <c r="Q2334" s="148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5" t="s">
        <v>1361</v>
      </c>
      <c r="C2335" s="144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6">
        <v>0</v>
      </c>
      <c r="J2335" s="146">
        <v>0</v>
      </c>
      <c r="K2335" s="146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8">
        <f t="shared" si="394"/>
        <v>-3.022508038585209E-3</v>
      </c>
      <c r="Q2335" s="148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5" t="s">
        <v>1360</v>
      </c>
      <c r="C2336" s="144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7">
        <v>0</v>
      </c>
      <c r="J2336" s="147">
        <v>0</v>
      </c>
      <c r="K2336" s="147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8">
        <f t="shared" si="394"/>
        <v>2.0641166225891763E-3</v>
      </c>
      <c r="Q2336" s="148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5" t="s">
        <v>1359</v>
      </c>
      <c r="C2337" s="144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8">
        <f t="shared" si="394"/>
        <v>1.2552301255230125E-2</v>
      </c>
      <c r="Q2337" s="148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5" t="s">
        <v>1358</v>
      </c>
      <c r="C2338" s="144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6">
        <v>0</v>
      </c>
      <c r="J2338" s="146">
        <v>0</v>
      </c>
      <c r="K2338" s="146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8">
        <f t="shared" si="394"/>
        <v>1.1443102352193261E-2</v>
      </c>
      <c r="Q2338" s="148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5" t="s">
        <v>1357</v>
      </c>
      <c r="C2339" s="144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6">
        <v>0</v>
      </c>
      <c r="J2339" s="146">
        <v>0</v>
      </c>
      <c r="K2339" s="146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8">
        <f t="shared" si="394"/>
        <v>4.3997485857950972E-4</v>
      </c>
      <c r="Q2339" s="148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5" t="s">
        <v>1356</v>
      </c>
      <c r="C2340" s="144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6">
        <v>0</v>
      </c>
      <c r="J2340" s="146">
        <v>0</v>
      </c>
      <c r="K2340" s="146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8">
        <f t="shared" si="394"/>
        <v>-1.8219513727461205E-3</v>
      </c>
      <c r="Q2340" s="148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5" t="s">
        <v>1355</v>
      </c>
      <c r="C2341" s="144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7">
        <v>0</v>
      </c>
      <c r="J2341" s="147">
        <v>0</v>
      </c>
      <c r="K2341" s="147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8">
        <f t="shared" si="394"/>
        <v>-1.6993957703927492E-3</v>
      </c>
      <c r="Q2341" s="148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5" t="s">
        <v>1354</v>
      </c>
      <c r="C2342" s="144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8">
        <f t="shared" si="394"/>
        <v>-1.8914318138831096E-3</v>
      </c>
      <c r="Q2342" s="148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5" t="s">
        <v>1353</v>
      </c>
      <c r="C2343" s="144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6">
        <v>0</v>
      </c>
      <c r="J2343" s="146">
        <v>0</v>
      </c>
      <c r="K2343" s="146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8">
        <f t="shared" si="394"/>
        <v>3.7900322152738296E-4</v>
      </c>
      <c r="Q2343" s="148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5" t="s">
        <v>1352</v>
      </c>
      <c r="C2344" s="144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6">
        <v>0</v>
      </c>
      <c r="J2344" s="146">
        <v>0</v>
      </c>
      <c r="K2344" s="146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8">
        <f t="shared" si="394"/>
        <v>-5.4934646713392689E-3</v>
      </c>
      <c r="Q2344" s="148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5" t="s">
        <v>1351</v>
      </c>
      <c r="C2345" s="144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6">
        <v>0</v>
      </c>
      <c r="J2345" s="146">
        <v>0</v>
      </c>
      <c r="K2345" s="146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8">
        <f t="shared" si="394"/>
        <v>4.4444444444444444E-3</v>
      </c>
      <c r="Q2345" s="148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5" t="s">
        <v>1350</v>
      </c>
      <c r="C2346" s="144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7">
        <v>0</v>
      </c>
      <c r="J2346" s="147">
        <v>0</v>
      </c>
      <c r="K2346" s="147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8">
        <f t="shared" si="394"/>
        <v>1.1378002528445006E-2</v>
      </c>
      <c r="Q2346" s="148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5" t="s">
        <v>1349</v>
      </c>
      <c r="C2347" s="144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8">
        <f t="shared" si="394"/>
        <v>8.9999999999999993E-3</v>
      </c>
      <c r="Q2347" s="148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5" t="s">
        <v>1348</v>
      </c>
      <c r="C2348" s="144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6">
        <v>0</v>
      </c>
      <c r="J2348" s="146">
        <v>0</v>
      </c>
      <c r="K2348" s="146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8">
        <f t="shared" si="394"/>
        <v>1.5981169474727452E-2</v>
      </c>
      <c r="Q2348" s="148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5" t="s">
        <v>1347</v>
      </c>
      <c r="C2349" s="144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6">
        <v>0</v>
      </c>
      <c r="J2349" s="146">
        <v>0</v>
      </c>
      <c r="K2349" s="146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8">
        <f t="shared" si="394"/>
        <v>-6.2187538105109132E-3</v>
      </c>
      <c r="Q2349" s="148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5" t="s">
        <v>1346</v>
      </c>
      <c r="C2350" s="144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6">
        <v>0</v>
      </c>
      <c r="J2350" s="146">
        <v>0</v>
      </c>
      <c r="K2350" s="146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8">
        <f t="shared" si="394"/>
        <v>-1.8404907975460124E-2</v>
      </c>
      <c r="Q2350" s="148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5" t="s">
        <v>1345</v>
      </c>
      <c r="C2351" s="144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7">
        <v>0</v>
      </c>
      <c r="J2351" s="147">
        <v>0</v>
      </c>
      <c r="K2351" s="147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8">
        <f t="shared" si="394"/>
        <v>3.7499999999999999E-3</v>
      </c>
      <c r="Q2351" s="148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5" t="s">
        <v>1344</v>
      </c>
      <c r="C2352" s="144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8">
        <f t="shared" si="394"/>
        <v>6.6002490660024907E-3</v>
      </c>
      <c r="Q2352" s="148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5" t="s">
        <v>1343</v>
      </c>
      <c r="C2353" s="144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6">
        <v>0</v>
      </c>
      <c r="J2353" s="146">
        <v>0</v>
      </c>
      <c r="K2353" s="146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8">
        <f t="shared" si="394"/>
        <v>-1.422739082024001E-3</v>
      </c>
      <c r="Q2353" s="148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5" t="s">
        <v>1342</v>
      </c>
      <c r="C2354" s="144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6">
        <v>0</v>
      </c>
      <c r="J2354" s="146">
        <v>0</v>
      </c>
      <c r="K2354" s="146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8">
        <f t="shared" si="394"/>
        <v>4.2123521030787339E-3</v>
      </c>
      <c r="Q2354" s="148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5" t="s">
        <v>1341</v>
      </c>
      <c r="C2355" s="144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6">
        <v>0</v>
      </c>
      <c r="J2355" s="146">
        <v>0</v>
      </c>
      <c r="K2355" s="146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8">
        <f t="shared" si="394"/>
        <v>9.2529763740669922E-3</v>
      </c>
      <c r="Q2355" s="148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5" t="s">
        <v>1340</v>
      </c>
      <c r="C2356" s="144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7">
        <v>0</v>
      </c>
      <c r="J2356" s="147">
        <v>0</v>
      </c>
      <c r="K2356" s="147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8">
        <f t="shared" si="394"/>
        <v>4.5168388240327609E-2</v>
      </c>
      <c r="Q2356" s="148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5" t="s">
        <v>1339</v>
      </c>
      <c r="C2357" s="144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8">
        <f t="shared" si="394"/>
        <v>1.4619883040935672E-3</v>
      </c>
      <c r="Q2357" s="148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5" t="s">
        <v>1338</v>
      </c>
      <c r="C2358" s="144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6">
        <v>0</v>
      </c>
      <c r="J2358" s="146">
        <v>0</v>
      </c>
      <c r="K2358" s="146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8">
        <f t="shared" si="394"/>
        <v>-4.3795620437956208E-3</v>
      </c>
      <c r="Q2358" s="148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5" t="s">
        <v>1337</v>
      </c>
      <c r="C2359" s="144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6">
        <v>0</v>
      </c>
      <c r="J2359" s="146">
        <v>0</v>
      </c>
      <c r="K2359" s="146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8">
        <f t="shared" si="394"/>
        <v>1.1730205278592375E-2</v>
      </c>
      <c r="Q2359" s="148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5" t="s">
        <v>1336</v>
      </c>
      <c r="C2360" s="144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6">
        <v>0</v>
      </c>
      <c r="J2360" s="146">
        <v>0</v>
      </c>
      <c r="K2360" s="146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8">
        <f t="shared" si="394"/>
        <v>2.3188405797101449E-3</v>
      </c>
      <c r="Q2360" s="148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5" t="s">
        <v>1335</v>
      </c>
      <c r="C2361" s="144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7">
        <v>0</v>
      </c>
      <c r="J2361" s="147">
        <v>0</v>
      </c>
      <c r="K2361" s="147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8">
        <f t="shared" si="394"/>
        <v>4.048582995951417E-3</v>
      </c>
      <c r="Q2361" s="148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5" t="s">
        <v>1334</v>
      </c>
      <c r="C2362" s="144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8">
        <f t="shared" si="394"/>
        <v>7.4884792626728107E-3</v>
      </c>
      <c r="Q2362" s="148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5" t="s">
        <v>1333</v>
      </c>
      <c r="C2363" s="144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6">
        <v>0</v>
      </c>
      <c r="J2363" s="146">
        <v>0</v>
      </c>
      <c r="K2363" s="146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8">
        <f t="shared" si="394"/>
        <v>1.9439679817038306E-2</v>
      </c>
      <c r="Q2363" s="148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5" t="s">
        <v>1332</v>
      </c>
      <c r="C2364" s="144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6">
        <v>0</v>
      </c>
      <c r="J2364" s="146">
        <v>0</v>
      </c>
      <c r="K2364" s="146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8">
        <f t="shared" si="394"/>
        <v>8.2445316881660125E-2</v>
      </c>
      <c r="Q2364" s="148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5" t="s">
        <v>1331</v>
      </c>
      <c r="C2365" s="144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6">
        <v>0</v>
      </c>
      <c r="J2365" s="146">
        <v>0</v>
      </c>
      <c r="K2365" s="146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8">
        <f t="shared" si="394"/>
        <v>1.2953367875647668E-2</v>
      </c>
      <c r="Q2365" s="148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5" t="s">
        <v>1330</v>
      </c>
      <c r="C2366" s="144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7">
        <v>0</v>
      </c>
      <c r="J2366" s="147">
        <v>0</v>
      </c>
      <c r="K2366" s="147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8">
        <f t="shared" si="394"/>
        <v>-9.4629156010230184E-2</v>
      </c>
      <c r="Q2366" s="148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5" t="s">
        <v>1329</v>
      </c>
      <c r="C2367" s="144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8">
        <f>O2367/G2366</f>
        <v>1.1864406779661017E-2</v>
      </c>
      <c r="Q2367" s="148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5" t="s">
        <v>1328</v>
      </c>
      <c r="C2368" s="144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6">
        <v>0</v>
      </c>
      <c r="J2368" s="146">
        <v>0</v>
      </c>
      <c r="K2368" s="146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8">
        <f t="shared" si="394"/>
        <v>-3.3500837520938024E-3</v>
      </c>
      <c r="Q2368" s="148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5" t="s">
        <v>1327</v>
      </c>
      <c r="C2369" s="144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6">
        <v>0</v>
      </c>
      <c r="J2369" s="146">
        <v>0</v>
      </c>
      <c r="K2369" s="146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8">
        <f t="shared" si="394"/>
        <v>-2.2408963585434172E-3</v>
      </c>
      <c r="Q2369" s="148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5" t="s">
        <v>1326</v>
      </c>
      <c r="C2370" s="144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6">
        <v>0</v>
      </c>
      <c r="J2370" s="146">
        <v>0</v>
      </c>
      <c r="K2370" s="146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8">
        <f t="shared" si="394"/>
        <v>4.211117349803481E-2</v>
      </c>
      <c r="Q2370" s="148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5" t="s">
        <v>1325</v>
      </c>
      <c r="C2371" s="144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7">
        <v>0</v>
      </c>
      <c r="J2371" s="147">
        <v>0</v>
      </c>
      <c r="K2371" s="147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8">
        <f t="shared" ref="P2371:P2391" si="403">O2371/G2370</f>
        <v>-3.1788793103448273E-2</v>
      </c>
      <c r="Q2371" s="148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5" t="s">
        <v>1324</v>
      </c>
      <c r="C2372" s="144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8">
        <f t="shared" si="403"/>
        <v>2.3928770172509738E-2</v>
      </c>
      <c r="Q2372" s="148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5" t="s">
        <v>1323</v>
      </c>
      <c r="C2373" s="144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6">
        <v>0</v>
      </c>
      <c r="J2373" s="146">
        <v>0</v>
      </c>
      <c r="K2373" s="146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8">
        <f t="shared" si="403"/>
        <v>-5.9782608695652176E-3</v>
      </c>
      <c r="Q2373" s="148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5" t="s">
        <v>1322</v>
      </c>
      <c r="C2374" s="144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6">
        <v>0</v>
      </c>
      <c r="J2374" s="146">
        <v>0</v>
      </c>
      <c r="K2374" s="146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8">
        <f t="shared" si="403"/>
        <v>3.2804811372334607E-3</v>
      </c>
      <c r="Q2374" s="148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5" t="s">
        <v>1321</v>
      </c>
      <c r="C2375" s="144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6">
        <v>0</v>
      </c>
      <c r="J2375" s="146">
        <v>0</v>
      </c>
      <c r="K2375" s="146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8">
        <f t="shared" si="403"/>
        <v>-8.1743869209809257E-3</v>
      </c>
      <c r="Q2375" s="148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5" t="s">
        <v>1320</v>
      </c>
      <c r="C2376" s="144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7">
        <v>0</v>
      </c>
      <c r="J2376" s="147">
        <v>0</v>
      </c>
      <c r="K2376" s="147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8">
        <f t="shared" si="403"/>
        <v>-2.7472527472527472E-2</v>
      </c>
      <c r="Q2376" s="148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5" t="s">
        <v>1319</v>
      </c>
      <c r="C2377" s="144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8">
        <f t="shared" si="403"/>
        <v>-5.6497175141242938E-3</v>
      </c>
      <c r="Q2377" s="148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5" t="s">
        <v>1318</v>
      </c>
      <c r="C2378" s="144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6">
        <v>0</v>
      </c>
      <c r="J2378" s="146">
        <v>0</v>
      </c>
      <c r="K2378" s="146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8">
        <f t="shared" si="403"/>
        <v>-7.3863636363636362E-3</v>
      </c>
      <c r="Q2378" s="148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5" t="s">
        <v>1317</v>
      </c>
      <c r="C2379" s="144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6">
        <v>0</v>
      </c>
      <c r="J2379" s="146">
        <v>0</v>
      </c>
      <c r="K2379" s="146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8">
        <f t="shared" si="403"/>
        <v>1.1448196908986834E-2</v>
      </c>
      <c r="Q2379" s="148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5" t="s">
        <v>1316</v>
      </c>
      <c r="C2380" s="144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6">
        <v>0</v>
      </c>
      <c r="J2380" s="146">
        <v>0</v>
      </c>
      <c r="K2380" s="146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8">
        <f t="shared" si="403"/>
        <v>1.8675721561969439E-2</v>
      </c>
      <c r="Q2380" s="148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5" t="s">
        <v>1315</v>
      </c>
      <c r="C2381" s="144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7">
        <v>0</v>
      </c>
      <c r="J2381" s="147">
        <v>0</v>
      </c>
      <c r="K2381" s="147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8">
        <f t="shared" si="403"/>
        <v>2.5000000000000001E-2</v>
      </c>
      <c r="Q2381" s="148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5" t="s">
        <v>1314</v>
      </c>
      <c r="C2382" s="144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8">
        <f>O2382/G2381</f>
        <v>5.4200542005420054E-3</v>
      </c>
      <c r="Q2382" s="148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5" t="s">
        <v>1313</v>
      </c>
      <c r="C2383" s="144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6">
        <v>0</v>
      </c>
      <c r="J2383" s="146">
        <v>0</v>
      </c>
      <c r="K2383" s="146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8">
        <f t="shared" si="403"/>
        <v>2.4258760107816711E-2</v>
      </c>
      <c r="Q2383" s="148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5" t="s">
        <v>1312</v>
      </c>
      <c r="C2384" s="144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6">
        <v>0</v>
      </c>
      <c r="J2384" s="146">
        <v>0</v>
      </c>
      <c r="K2384" s="146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8">
        <f t="shared" si="403"/>
        <v>3.1578947368421054E-2</v>
      </c>
      <c r="Q2384" s="148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5" t="s">
        <v>1311</v>
      </c>
      <c r="C2385" s="144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6">
        <v>0</v>
      </c>
      <c r="J2385" s="146">
        <v>0</v>
      </c>
      <c r="K2385" s="146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8">
        <f t="shared" si="403"/>
        <v>4.4642857142857144E-2</v>
      </c>
      <c r="Q2385" s="148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5" t="s">
        <v>1310</v>
      </c>
      <c r="C2386" s="144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7">
        <v>0</v>
      </c>
      <c r="J2386" s="147">
        <v>0</v>
      </c>
      <c r="K2386" s="147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8">
        <f t="shared" si="403"/>
        <v>-5.1282051282051282E-3</v>
      </c>
      <c r="Q2386" s="148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5" t="s">
        <v>1309</v>
      </c>
      <c r="C2387" s="144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8">
        <f t="shared" si="403"/>
        <v>-6.823760432007854E-2</v>
      </c>
      <c r="Q2387" s="148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5" t="s">
        <v>1308</v>
      </c>
      <c r="C2388" s="144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6">
        <v>0</v>
      </c>
      <c r="J2388" s="146">
        <v>0</v>
      </c>
      <c r="K2388" s="146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8">
        <f t="shared" si="403"/>
        <v>5.4794520547945202E-2</v>
      </c>
      <c r="Q2388" s="148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5" t="s">
        <v>1307</v>
      </c>
      <c r="C2389" s="144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6">
        <v>0</v>
      </c>
      <c r="J2389" s="146">
        <v>0</v>
      </c>
      <c r="K2389" s="146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8">
        <f t="shared" si="403"/>
        <v>8.4915084915084919E-3</v>
      </c>
      <c r="Q2389" s="148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5" t="s">
        <v>1306</v>
      </c>
      <c r="C2390" s="144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6">
        <v>0</v>
      </c>
      <c r="J2390" s="146">
        <v>0</v>
      </c>
      <c r="K2390" s="146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8">
        <f t="shared" si="403"/>
        <v>4.1604754829123326E-2</v>
      </c>
      <c r="Q2390" s="148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5" t="s">
        <v>1305</v>
      </c>
      <c r="C2391" s="144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7">
        <v>0</v>
      </c>
      <c r="J2391" s="147">
        <v>0</v>
      </c>
      <c r="K2391" s="147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8">
        <f t="shared" si="403"/>
        <v>-2.1398002853067047E-2</v>
      </c>
      <c r="Q2391" s="148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6"/>
  <sheetViews>
    <sheetView zoomScaleNormal="100" workbookViewId="0">
      <pane ySplit="1" topLeftCell="A164" activePane="bottomLeft" state="frozen"/>
      <selection pane="bottomLeft" activeCell="D166" sqref="D166"/>
    </sheetView>
  </sheetViews>
  <sheetFormatPr defaultRowHeight="1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575</v>
      </c>
      <c r="F2" s="11">
        <f>IF(B2&gt;0,1,0)</f>
        <v>1</v>
      </c>
      <c r="G2" s="11">
        <f>B2*(E2-F2)</f>
        <v>28700000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571</v>
      </c>
      <c r="F3" s="11">
        <f t="shared" ref="F3:F38" si="1">IF(B3&gt;0,1,0)</f>
        <v>1</v>
      </c>
      <c r="G3" s="11">
        <f t="shared" ref="G3:G23" si="2">B3*(E3-F3)</f>
        <v>1710000000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570</v>
      </c>
      <c r="F4" s="11">
        <f t="shared" si="1"/>
        <v>1</v>
      </c>
      <c r="G4" s="11">
        <f t="shared" si="2"/>
        <v>1707000000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570</v>
      </c>
      <c r="F5" s="11">
        <f t="shared" si="1"/>
        <v>1</v>
      </c>
      <c r="G5" s="11">
        <f t="shared" si="2"/>
        <v>8535000000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569</v>
      </c>
      <c r="F6" s="11">
        <f t="shared" si="1"/>
        <v>1</v>
      </c>
      <c r="G6" s="11">
        <f t="shared" si="2"/>
        <v>1704000000</v>
      </c>
      <c r="K6" t="s">
        <v>288</v>
      </c>
      <c r="L6" s="34">
        <v>410023079974</v>
      </c>
      <c r="M6" s="33" t="s">
        <v>855</v>
      </c>
      <c r="N6" t="s">
        <v>1081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568</v>
      </c>
      <c r="F7" s="11">
        <f t="shared" si="1"/>
        <v>0</v>
      </c>
      <c r="G7" s="11">
        <f t="shared" si="2"/>
        <v>-1704000000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568</v>
      </c>
      <c r="F8" s="11">
        <f t="shared" si="1"/>
        <v>0</v>
      </c>
      <c r="G8" s="11">
        <f t="shared" si="2"/>
        <v>-113600000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568</v>
      </c>
      <c r="F9" s="11">
        <f t="shared" si="1"/>
        <v>1</v>
      </c>
      <c r="G9" s="11">
        <f>B9*(E9-F9)</f>
        <v>1701000000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567</v>
      </c>
      <c r="F10" s="11">
        <f t="shared" si="1"/>
        <v>1</v>
      </c>
      <c r="G10" s="11">
        <f t="shared" si="2"/>
        <v>1698000000</v>
      </c>
      <c r="K10" t="s">
        <v>1082</v>
      </c>
      <c r="L10" s="34">
        <v>410021484671</v>
      </c>
      <c r="M10" s="33" t="s">
        <v>1083</v>
      </c>
      <c r="N10" t="s">
        <v>1085</v>
      </c>
      <c r="O10" t="s">
        <v>1086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567</v>
      </c>
      <c r="F11" s="11">
        <f t="shared" si="1"/>
        <v>1</v>
      </c>
      <c r="G11" s="11">
        <f t="shared" si="2"/>
        <v>14150000000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564</v>
      </c>
      <c r="F12" s="11">
        <f t="shared" si="1"/>
        <v>1</v>
      </c>
      <c r="G12" s="11">
        <f t="shared" si="2"/>
        <v>562059790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564</v>
      </c>
      <c r="F13" s="11">
        <f t="shared" si="1"/>
        <v>1</v>
      </c>
      <c r="G13" s="11">
        <f t="shared" si="2"/>
        <v>1689000000</v>
      </c>
      <c r="K13" t="s">
        <v>1185</v>
      </c>
      <c r="L13" t="s">
        <v>1182</v>
      </c>
      <c r="N13" t="s">
        <v>1187</v>
      </c>
      <c r="P13" t="s">
        <v>1181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564</v>
      </c>
      <c r="F14" s="11">
        <f t="shared" si="1"/>
        <v>1</v>
      </c>
      <c r="G14" s="11">
        <f t="shared" si="2"/>
        <v>670587048</v>
      </c>
      <c r="K14" t="s">
        <v>1184</v>
      </c>
      <c r="L14" t="s">
        <v>1183</v>
      </c>
      <c r="M14" t="s">
        <v>1186</v>
      </c>
      <c r="N14" t="s">
        <v>1188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552</v>
      </c>
      <c r="F15" s="11">
        <f t="shared" si="1"/>
        <v>1</v>
      </c>
      <c r="G15" s="11">
        <f t="shared" si="2"/>
        <v>1102000000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540</v>
      </c>
      <c r="F16" s="11">
        <f t="shared" si="1"/>
        <v>1</v>
      </c>
      <c r="G16" s="11">
        <f t="shared" si="2"/>
        <v>1617000000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539</v>
      </c>
      <c r="F17" s="11">
        <f t="shared" si="1"/>
        <v>1</v>
      </c>
      <c r="G17" s="11">
        <f t="shared" si="2"/>
        <v>1614000000</v>
      </c>
      <c r="K17" t="s">
        <v>1201</v>
      </c>
      <c r="L17">
        <v>200011228</v>
      </c>
      <c r="M17" t="s">
        <v>1202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538</v>
      </c>
      <c r="F18" s="11">
        <f t="shared" si="1"/>
        <v>1</v>
      </c>
      <c r="G18" s="11">
        <f t="shared" si="2"/>
        <v>1020300000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523</v>
      </c>
      <c r="F19" s="11">
        <f t="shared" si="1"/>
        <v>1</v>
      </c>
      <c r="G19" s="11">
        <f t="shared" si="2"/>
        <v>419955786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522</v>
      </c>
      <c r="F20" s="11">
        <f t="shared" si="1"/>
        <v>1</v>
      </c>
      <c r="G20" s="11">
        <f t="shared" si="2"/>
        <v>1563000000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516</v>
      </c>
      <c r="F21" s="11">
        <f t="shared" si="1"/>
        <v>1</v>
      </c>
      <c r="G21" s="11">
        <f t="shared" si="2"/>
        <v>257500000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502</v>
      </c>
      <c r="F22" s="11">
        <f t="shared" si="1"/>
        <v>0</v>
      </c>
      <c r="G22" s="11">
        <f t="shared" si="2"/>
        <v>-1506000000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494</v>
      </c>
      <c r="F23" s="11">
        <f t="shared" si="1"/>
        <v>1</v>
      </c>
      <c r="G23" s="11">
        <f t="shared" si="2"/>
        <v>1479000000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494</v>
      </c>
      <c r="F24" s="11">
        <f t="shared" si="1"/>
        <v>1</v>
      </c>
      <c r="G24" s="11">
        <f>B24*(E24-F24)</f>
        <v>311005599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492</v>
      </c>
      <c r="F25" s="11">
        <f t="shared" si="1"/>
        <v>0</v>
      </c>
      <c r="G25" s="11">
        <f t="shared" ref="G25:G30" si="3">B25*(E25-F25)</f>
        <v>-1574842800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490</v>
      </c>
      <c r="F26" s="11">
        <f t="shared" si="1"/>
        <v>0</v>
      </c>
      <c r="G26" s="11">
        <f t="shared" si="3"/>
        <v>-1470441000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488</v>
      </c>
      <c r="F27" s="11">
        <f t="shared" si="1"/>
        <v>1</v>
      </c>
      <c r="G27" s="11">
        <f t="shared" si="3"/>
        <v>487000000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488</v>
      </c>
      <c r="F28" s="11">
        <f t="shared" si="1"/>
        <v>1</v>
      </c>
      <c r="G28" s="11">
        <f t="shared" si="3"/>
        <v>2922000000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488</v>
      </c>
      <c r="F29" s="11">
        <f t="shared" si="1"/>
        <v>1</v>
      </c>
      <c r="G29" s="11">
        <f t="shared" si="3"/>
        <v>2824600000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488</v>
      </c>
      <c r="F30" s="11">
        <f t="shared" si="1"/>
        <v>0</v>
      </c>
      <c r="G30" s="11">
        <f t="shared" si="3"/>
        <v>-2440000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487</v>
      </c>
      <c r="F31" s="11">
        <f t="shared" si="1"/>
        <v>0</v>
      </c>
      <c r="G31" s="11">
        <f>B31*(E31-F31)</f>
        <v>-12662000000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485</v>
      </c>
      <c r="F32" s="11">
        <f t="shared" si="1"/>
        <v>0</v>
      </c>
      <c r="G32" s="11">
        <f>B32*(E32-F32)</f>
        <v>-12707000000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466</v>
      </c>
      <c r="F33" s="11">
        <f t="shared" si="1"/>
        <v>1</v>
      </c>
      <c r="G33" s="11">
        <f>B33*(E33-F33)</f>
        <v>152057325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448</v>
      </c>
      <c r="F34" s="11">
        <f t="shared" si="1"/>
        <v>1</v>
      </c>
      <c r="G34" s="11">
        <f t="shared" ref="G34:G193" si="4">B34*(E34-F34)</f>
        <v>12694800000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448</v>
      </c>
      <c r="F35" s="11">
        <f t="shared" si="1"/>
        <v>1</v>
      </c>
      <c r="G35" s="12">
        <f t="shared" si="4"/>
        <v>4917000000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433</v>
      </c>
      <c r="F36" s="11">
        <f t="shared" si="1"/>
        <v>1</v>
      </c>
      <c r="G36" s="11">
        <f t="shared" si="4"/>
        <v>180878832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433</v>
      </c>
      <c r="F37" s="11">
        <f t="shared" si="1"/>
        <v>0</v>
      </c>
      <c r="G37" s="11">
        <f t="shared" si="4"/>
        <v>-389700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432</v>
      </c>
      <c r="F38" s="11">
        <f t="shared" si="1"/>
        <v>1</v>
      </c>
      <c r="G38" s="12">
        <f t="shared" si="4"/>
        <v>862000000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432</v>
      </c>
      <c r="F39" s="11">
        <f>IF(B39&gt;0,1,0)</f>
        <v>1</v>
      </c>
      <c r="G39" s="11">
        <f t="shared" si="4"/>
        <v>862000000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418</v>
      </c>
      <c r="F40" s="11">
        <f>IF(B40&gt;0,1,0)</f>
        <v>0</v>
      </c>
      <c r="G40" s="11">
        <f t="shared" si="4"/>
        <v>-83600000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418</v>
      </c>
      <c r="F41" s="11">
        <f>IF(B41&gt;0,1,0)</f>
        <v>0</v>
      </c>
      <c r="G41" s="11">
        <f t="shared" si="4"/>
        <v>-259160000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418</v>
      </c>
      <c r="F42" s="11">
        <f t="shared" ref="F42:F193" si="5">IF(B42&gt;0,1,0)</f>
        <v>0</v>
      </c>
      <c r="G42" s="11">
        <f t="shared" si="4"/>
        <v>-50160000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416</v>
      </c>
      <c r="F43" s="11">
        <f t="shared" si="5"/>
        <v>1</v>
      </c>
      <c r="G43" s="11">
        <f t="shared" si="4"/>
        <v>269750000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416</v>
      </c>
      <c r="F44" s="11">
        <f t="shared" si="5"/>
        <v>0</v>
      </c>
      <c r="G44" s="11">
        <f t="shared" si="4"/>
        <v>-2080000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416</v>
      </c>
      <c r="F45" s="11">
        <f t="shared" si="5"/>
        <v>1</v>
      </c>
      <c r="G45" s="11">
        <f t="shared" si="4"/>
        <v>12035000000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412</v>
      </c>
      <c r="F46" s="11">
        <f t="shared" si="5"/>
        <v>0</v>
      </c>
      <c r="G46" s="11">
        <f t="shared" si="4"/>
        <v>-82400000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409</v>
      </c>
      <c r="F47" s="11">
        <f t="shared" si="5"/>
        <v>0</v>
      </c>
      <c r="G47" s="11">
        <f t="shared" si="4"/>
        <v>-81800000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408</v>
      </c>
      <c r="F48" s="11">
        <f t="shared" si="5"/>
        <v>0</v>
      </c>
      <c r="G48" s="11">
        <f t="shared" si="4"/>
        <v>-81600000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403</v>
      </c>
      <c r="F49" s="11">
        <f t="shared" si="5"/>
        <v>1</v>
      </c>
      <c r="G49" s="11">
        <f t="shared" si="4"/>
        <v>1206000000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403</v>
      </c>
      <c r="F50" s="11">
        <f t="shared" si="5"/>
        <v>1</v>
      </c>
      <c r="G50" s="12">
        <f t="shared" si="4"/>
        <v>1206000000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402</v>
      </c>
      <c r="F51" s="11">
        <f t="shared" si="5"/>
        <v>1</v>
      </c>
      <c r="G51" s="11">
        <f t="shared" si="4"/>
        <v>307084597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402</v>
      </c>
      <c r="F52" s="11">
        <f t="shared" si="5"/>
        <v>0</v>
      </c>
      <c r="G52" s="11">
        <f t="shared" si="4"/>
        <v>-80400000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395</v>
      </c>
      <c r="F53" s="11">
        <f t="shared" si="5"/>
        <v>0</v>
      </c>
      <c r="G53" s="11">
        <f t="shared" si="4"/>
        <v>-158197500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386</v>
      </c>
      <c r="F54" s="11">
        <f t="shared" si="5"/>
        <v>0</v>
      </c>
      <c r="G54" s="11">
        <f t="shared" si="4"/>
        <v>-386152856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380</v>
      </c>
      <c r="F55" s="11">
        <f t="shared" si="5"/>
        <v>0</v>
      </c>
      <c r="G55" s="11">
        <f t="shared" si="4"/>
        <v>-15200000000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371</v>
      </c>
      <c r="F56" s="11">
        <f t="shared" si="5"/>
        <v>1</v>
      </c>
      <c r="G56" s="11">
        <f t="shared" si="4"/>
        <v>320291240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344</v>
      </c>
      <c r="F57" s="11">
        <f t="shared" si="5"/>
        <v>0</v>
      </c>
      <c r="G57" s="11">
        <f t="shared" si="4"/>
        <v>-17268800000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343</v>
      </c>
      <c r="F58" s="11">
        <f t="shared" si="5"/>
        <v>0</v>
      </c>
      <c r="G58" s="11">
        <f t="shared" si="4"/>
        <v>-4184771500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340</v>
      </c>
      <c r="F59" s="11">
        <f t="shared" si="5"/>
        <v>1</v>
      </c>
      <c r="G59" s="11">
        <f t="shared" si="4"/>
        <v>181333134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339</v>
      </c>
      <c r="F60" s="11">
        <f t="shared" si="5"/>
        <v>0</v>
      </c>
      <c r="G60" s="11">
        <f t="shared" si="4"/>
        <v>-114582000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337</v>
      </c>
      <c r="F61" s="11">
        <f t="shared" si="5"/>
        <v>0</v>
      </c>
      <c r="G61" s="11">
        <f t="shared" si="4"/>
        <v>-50550000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333</v>
      </c>
      <c r="F62" s="11">
        <f t="shared" si="5"/>
        <v>0</v>
      </c>
      <c r="G62" s="11">
        <f t="shared" si="4"/>
        <v>-33300000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329</v>
      </c>
      <c r="F63" s="11">
        <f t="shared" si="5"/>
        <v>0</v>
      </c>
      <c r="G63" s="11">
        <f t="shared" si="4"/>
        <v>-65800000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329</v>
      </c>
      <c r="F64" s="11">
        <f t="shared" si="5"/>
        <v>0</v>
      </c>
      <c r="G64" s="11">
        <f t="shared" si="4"/>
        <v>-28623000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325</v>
      </c>
      <c r="F65" s="11">
        <f t="shared" si="5"/>
        <v>0</v>
      </c>
      <c r="G65" s="11">
        <f t="shared" si="4"/>
        <v>-8927750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324</v>
      </c>
      <c r="F66" s="11">
        <f t="shared" si="5"/>
        <v>0</v>
      </c>
      <c r="G66" s="11">
        <f t="shared" si="4"/>
        <v>-108216000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36" si="6">D67+E68</f>
        <v>319</v>
      </c>
      <c r="F67" s="11">
        <f t="shared" si="5"/>
        <v>0</v>
      </c>
      <c r="G67" s="11">
        <f t="shared" si="4"/>
        <v>-6380000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318</v>
      </c>
      <c r="F68" s="11">
        <f t="shared" si="5"/>
        <v>0</v>
      </c>
      <c r="G68" s="11">
        <f t="shared" si="4"/>
        <v>-95559000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318</v>
      </c>
      <c r="F69" s="11">
        <f t="shared" si="5"/>
        <v>0</v>
      </c>
      <c r="G69" s="11">
        <f t="shared" si="4"/>
        <v>-31800000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313</v>
      </c>
      <c r="F70" s="11">
        <f t="shared" si="5"/>
        <v>0</v>
      </c>
      <c r="G70" s="11">
        <f t="shared" si="4"/>
        <v>-62600000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309</v>
      </c>
      <c r="F71" s="11">
        <f t="shared" si="5"/>
        <v>1</v>
      </c>
      <c r="G71" s="11">
        <f t="shared" si="4"/>
        <v>4739812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309</v>
      </c>
      <c r="F72" s="11">
        <f t="shared" si="5"/>
        <v>1</v>
      </c>
      <c r="G72" s="11">
        <f t="shared" si="4"/>
        <v>1232000000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309</v>
      </c>
      <c r="F73" s="11">
        <f t="shared" si="5"/>
        <v>1</v>
      </c>
      <c r="G73" s="11">
        <f t="shared" si="4"/>
        <v>800800000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309</v>
      </c>
      <c r="F74" s="11">
        <f t="shared" si="5"/>
        <v>1</v>
      </c>
      <c r="G74" s="11">
        <f t="shared" si="4"/>
        <v>924000000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306</v>
      </c>
      <c r="F75" s="11">
        <f t="shared" si="5"/>
        <v>0</v>
      </c>
      <c r="G75" s="11">
        <f t="shared" si="4"/>
        <v>-61200000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303</v>
      </c>
      <c r="F76" s="11">
        <f t="shared" si="5"/>
        <v>0</v>
      </c>
      <c r="G76" s="11">
        <f t="shared" si="4"/>
        <v>-606212100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303</v>
      </c>
      <c r="F77" s="11">
        <f t="shared" si="5"/>
        <v>0</v>
      </c>
      <c r="G77" s="11">
        <f t="shared" si="4"/>
        <v>-60600000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299</v>
      </c>
      <c r="F78" s="11">
        <f t="shared" si="5"/>
        <v>1</v>
      </c>
      <c r="G78" s="11">
        <f t="shared" si="4"/>
        <v>596000000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291</v>
      </c>
      <c r="F79" s="11">
        <f t="shared" si="5"/>
        <v>0</v>
      </c>
      <c r="G79" s="11">
        <f t="shared" si="4"/>
        <v>-291145500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291</v>
      </c>
      <c r="F80" s="11">
        <f t="shared" si="5"/>
        <v>0</v>
      </c>
      <c r="G80" s="11">
        <f t="shared" si="4"/>
        <v>-41307450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288</v>
      </c>
      <c r="F81" s="11">
        <f t="shared" si="5"/>
        <v>0</v>
      </c>
      <c r="G81" s="11">
        <f t="shared" si="4"/>
        <v>-259344000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278</v>
      </c>
      <c r="F82" s="11">
        <f t="shared" si="5"/>
        <v>1</v>
      </c>
      <c r="G82" s="11">
        <f t="shared" si="4"/>
        <v>22506527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256</v>
      </c>
      <c r="F83" s="11">
        <f t="shared" si="5"/>
        <v>1</v>
      </c>
      <c r="G83" s="11">
        <f t="shared" si="4"/>
        <v>12750000000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255</v>
      </c>
      <c r="F84" s="11">
        <f t="shared" si="5"/>
        <v>1</v>
      </c>
      <c r="G84" s="11">
        <f t="shared" si="4"/>
        <v>7620000000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255</v>
      </c>
      <c r="F85" s="11">
        <f t="shared" si="5"/>
        <v>0</v>
      </c>
      <c r="G85" s="11">
        <f t="shared" si="4"/>
        <v>-18487500000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254</v>
      </c>
      <c r="F86" s="11">
        <f t="shared" si="5"/>
        <v>0</v>
      </c>
      <c r="G86" s="11">
        <f t="shared" si="4"/>
        <v>-71374000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249</v>
      </c>
      <c r="F87" s="11">
        <f t="shared" si="5"/>
        <v>1</v>
      </c>
      <c r="G87" s="11">
        <f t="shared" si="4"/>
        <v>620000000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248</v>
      </c>
      <c r="F88" s="11">
        <f t="shared" si="5"/>
        <v>1</v>
      </c>
      <c r="G88" s="11">
        <f t="shared" si="4"/>
        <v>19349980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243</v>
      </c>
      <c r="F89" s="11">
        <f t="shared" si="5"/>
        <v>1</v>
      </c>
      <c r="G89" s="11">
        <f t="shared" si="4"/>
        <v>3630000000</v>
      </c>
    </row>
    <row r="90" spans="1:7">
      <c r="A90" s="11" t="s">
        <v>633</v>
      </c>
      <c r="B90" s="38">
        <v>244846</v>
      </c>
      <c r="C90" s="11" t="s">
        <v>777</v>
      </c>
      <c r="D90" s="11">
        <v>29</v>
      </c>
      <c r="E90" s="11">
        <f t="shared" si="6"/>
        <v>218</v>
      </c>
      <c r="F90" s="11">
        <f t="shared" si="5"/>
        <v>1</v>
      </c>
      <c r="G90" s="11">
        <f t="shared" si="4"/>
        <v>53131582</v>
      </c>
    </row>
    <row r="91" spans="1:7">
      <c r="A91" s="11" t="s">
        <v>814</v>
      </c>
      <c r="B91" s="38">
        <v>272155</v>
      </c>
      <c r="C91" s="11" t="s">
        <v>816</v>
      </c>
      <c r="D91" s="11">
        <v>30</v>
      </c>
      <c r="E91" s="11">
        <f t="shared" si="6"/>
        <v>189</v>
      </c>
      <c r="F91" s="11">
        <f t="shared" si="5"/>
        <v>1</v>
      </c>
      <c r="G91" s="11">
        <f t="shared" si="4"/>
        <v>51165140</v>
      </c>
    </row>
    <row r="92" spans="1:7">
      <c r="A92" s="11" t="s">
        <v>853</v>
      </c>
      <c r="B92" s="38">
        <v>3000000</v>
      </c>
      <c r="C92" s="11" t="s">
        <v>854</v>
      </c>
      <c r="D92" s="11">
        <v>0</v>
      </c>
      <c r="E92" s="11">
        <f t="shared" si="6"/>
        <v>159</v>
      </c>
      <c r="F92" s="11">
        <f t="shared" si="5"/>
        <v>1</v>
      </c>
      <c r="G92" s="11">
        <f t="shared" si="4"/>
        <v>474000000</v>
      </c>
    </row>
    <row r="93" spans="1:7">
      <c r="A93" s="11" t="s">
        <v>853</v>
      </c>
      <c r="B93" s="35">
        <v>274385</v>
      </c>
      <c r="C93" s="11" t="s">
        <v>264</v>
      </c>
      <c r="D93" s="11">
        <v>1</v>
      </c>
      <c r="E93" s="11">
        <f t="shared" si="6"/>
        <v>159</v>
      </c>
      <c r="F93" s="11">
        <f t="shared" si="5"/>
        <v>1</v>
      </c>
      <c r="G93" s="11">
        <f t="shared" si="4"/>
        <v>43352830</v>
      </c>
    </row>
    <row r="94" spans="1:7">
      <c r="A94" s="11" t="s">
        <v>861</v>
      </c>
      <c r="B94" s="38">
        <v>5500000</v>
      </c>
      <c r="C94" s="11" t="s">
        <v>862</v>
      </c>
      <c r="D94" s="11">
        <v>1</v>
      </c>
      <c r="E94" s="11">
        <f t="shared" si="6"/>
        <v>158</v>
      </c>
      <c r="F94" s="11">
        <f t="shared" si="5"/>
        <v>1</v>
      </c>
      <c r="G94" s="11">
        <f t="shared" si="4"/>
        <v>863500000</v>
      </c>
    </row>
    <row r="95" spans="1:7">
      <c r="A95" s="11" t="s">
        <v>863</v>
      </c>
      <c r="B95" s="38">
        <v>3000000</v>
      </c>
      <c r="C95" s="11" t="s">
        <v>864</v>
      </c>
      <c r="D95" s="11">
        <v>1</v>
      </c>
      <c r="E95" s="11">
        <f t="shared" si="6"/>
        <v>157</v>
      </c>
      <c r="F95" s="11">
        <f t="shared" si="5"/>
        <v>1</v>
      </c>
      <c r="G95" s="11">
        <f t="shared" si="4"/>
        <v>468000000</v>
      </c>
    </row>
    <row r="96" spans="1:7">
      <c r="A96" s="11" t="s">
        <v>865</v>
      </c>
      <c r="B96" s="38">
        <v>3000000</v>
      </c>
      <c r="C96" s="11" t="s">
        <v>866</v>
      </c>
      <c r="D96" s="11">
        <v>1</v>
      </c>
      <c r="E96" s="11">
        <f t="shared" si="6"/>
        <v>156</v>
      </c>
      <c r="F96" s="11">
        <f t="shared" si="5"/>
        <v>1</v>
      </c>
      <c r="G96" s="11">
        <f t="shared" si="4"/>
        <v>465000000</v>
      </c>
    </row>
    <row r="97" spans="1:7">
      <c r="A97" s="11" t="s">
        <v>867</v>
      </c>
      <c r="B97" s="38">
        <v>3000000</v>
      </c>
      <c r="C97" s="11" t="s">
        <v>868</v>
      </c>
      <c r="D97" s="11">
        <v>1</v>
      </c>
      <c r="E97" s="11">
        <f t="shared" si="6"/>
        <v>155</v>
      </c>
      <c r="F97" s="11">
        <f t="shared" si="5"/>
        <v>1</v>
      </c>
      <c r="G97" s="11">
        <f t="shared" si="4"/>
        <v>462000000</v>
      </c>
    </row>
    <row r="98" spans="1:7">
      <c r="A98" s="11" t="s">
        <v>869</v>
      </c>
      <c r="B98" s="38">
        <v>3000000</v>
      </c>
      <c r="C98" s="11" t="s">
        <v>870</v>
      </c>
      <c r="D98" s="11">
        <v>1</v>
      </c>
      <c r="E98" s="11">
        <f t="shared" si="6"/>
        <v>154</v>
      </c>
      <c r="F98" s="11">
        <f t="shared" si="5"/>
        <v>1</v>
      </c>
      <c r="G98" s="11">
        <f t="shared" si="4"/>
        <v>459000000</v>
      </c>
    </row>
    <row r="99" spans="1:7">
      <c r="A99" s="11" t="s">
        <v>871</v>
      </c>
      <c r="B99" s="38">
        <v>3000000</v>
      </c>
      <c r="C99" s="11" t="s">
        <v>872</v>
      </c>
      <c r="D99" s="11">
        <v>2</v>
      </c>
      <c r="E99" s="11">
        <f t="shared" si="6"/>
        <v>153</v>
      </c>
      <c r="F99" s="11">
        <f t="shared" si="5"/>
        <v>1</v>
      </c>
      <c r="G99" s="11">
        <f t="shared" si="4"/>
        <v>456000000</v>
      </c>
    </row>
    <row r="100" spans="1:7">
      <c r="A100" s="11" t="s">
        <v>873</v>
      </c>
      <c r="B100" s="38">
        <v>999500</v>
      </c>
      <c r="C100" s="11" t="s">
        <v>887</v>
      </c>
      <c r="D100" s="11">
        <v>1</v>
      </c>
      <c r="E100" s="11">
        <f t="shared" si="6"/>
        <v>151</v>
      </c>
      <c r="F100" s="11">
        <f t="shared" si="5"/>
        <v>1</v>
      </c>
      <c r="G100" s="11">
        <f t="shared" si="4"/>
        <v>149925000</v>
      </c>
    </row>
    <row r="101" spans="1:7" ht="30">
      <c r="A101" s="11" t="s">
        <v>886</v>
      </c>
      <c r="B101" s="38">
        <v>-1986700</v>
      </c>
      <c r="C101" s="73" t="s">
        <v>888</v>
      </c>
      <c r="D101" s="11">
        <v>21</v>
      </c>
      <c r="E101" s="11">
        <f t="shared" si="6"/>
        <v>150</v>
      </c>
      <c r="F101" s="11">
        <f t="shared" si="5"/>
        <v>0</v>
      </c>
      <c r="G101" s="11">
        <f t="shared" si="4"/>
        <v>-298005000</v>
      </c>
    </row>
    <row r="102" spans="1:7" ht="30">
      <c r="A102" s="11" t="s">
        <v>889</v>
      </c>
      <c r="B102" s="38">
        <v>3000000</v>
      </c>
      <c r="C102" s="73" t="s">
        <v>890</v>
      </c>
      <c r="D102" s="11">
        <v>0</v>
      </c>
      <c r="E102" s="11">
        <f t="shared" si="6"/>
        <v>129</v>
      </c>
      <c r="F102" s="11">
        <f t="shared" si="5"/>
        <v>1</v>
      </c>
      <c r="G102" s="11">
        <f t="shared" si="4"/>
        <v>384000000</v>
      </c>
    </row>
    <row r="103" spans="1:7">
      <c r="A103" s="11" t="s">
        <v>1026</v>
      </c>
      <c r="B103" s="38">
        <v>295500</v>
      </c>
      <c r="C103" s="73" t="s">
        <v>1027</v>
      </c>
      <c r="D103" s="11">
        <v>15</v>
      </c>
      <c r="E103" s="11">
        <f t="shared" si="6"/>
        <v>129</v>
      </c>
      <c r="F103" s="11">
        <f t="shared" si="5"/>
        <v>1</v>
      </c>
      <c r="G103" s="11">
        <f t="shared" si="4"/>
        <v>37824000</v>
      </c>
    </row>
    <row r="104" spans="1:7">
      <c r="A104" s="11" t="s">
        <v>914</v>
      </c>
      <c r="B104" s="38">
        <v>-10000</v>
      </c>
      <c r="C104" s="73" t="s">
        <v>920</v>
      </c>
      <c r="D104" s="11">
        <v>6</v>
      </c>
      <c r="E104" s="11">
        <f t="shared" si="6"/>
        <v>114</v>
      </c>
      <c r="F104" s="11">
        <f t="shared" si="5"/>
        <v>0</v>
      </c>
      <c r="G104" s="11">
        <f t="shared" si="4"/>
        <v>-1140000</v>
      </c>
    </row>
    <row r="105" spans="1:7">
      <c r="A105" s="11" t="s">
        <v>922</v>
      </c>
      <c r="B105" s="38">
        <v>1999000</v>
      </c>
      <c r="C105" s="73" t="s">
        <v>923</v>
      </c>
      <c r="D105" s="11">
        <v>5</v>
      </c>
      <c r="E105" s="11">
        <f t="shared" si="6"/>
        <v>108</v>
      </c>
      <c r="F105" s="11">
        <f t="shared" si="5"/>
        <v>1</v>
      </c>
      <c r="G105" s="11">
        <f t="shared" si="4"/>
        <v>213893000</v>
      </c>
    </row>
    <row r="106" spans="1:7">
      <c r="A106" s="11" t="s">
        <v>939</v>
      </c>
      <c r="B106" s="38">
        <v>-60000000</v>
      </c>
      <c r="C106" s="73" t="s">
        <v>1023</v>
      </c>
      <c r="D106" s="11">
        <v>0</v>
      </c>
      <c r="E106" s="11">
        <f t="shared" si="6"/>
        <v>103</v>
      </c>
      <c r="F106" s="11">
        <f t="shared" si="5"/>
        <v>0</v>
      </c>
      <c r="G106" s="11">
        <f t="shared" si="4"/>
        <v>-6180000000</v>
      </c>
    </row>
    <row r="107" spans="1:7">
      <c r="A107" s="11" t="s">
        <v>939</v>
      </c>
      <c r="B107" s="38">
        <v>5850000</v>
      </c>
      <c r="C107" s="73" t="s">
        <v>1025</v>
      </c>
      <c r="D107" s="11">
        <v>1</v>
      </c>
      <c r="E107" s="11">
        <f t="shared" si="6"/>
        <v>103</v>
      </c>
      <c r="F107" s="11">
        <f t="shared" si="5"/>
        <v>1</v>
      </c>
      <c r="G107" s="11">
        <f t="shared" si="4"/>
        <v>596700000</v>
      </c>
    </row>
    <row r="108" spans="1:7">
      <c r="A108" s="11" t="s">
        <v>1031</v>
      </c>
      <c r="B108" s="38">
        <v>3000000</v>
      </c>
      <c r="C108" s="73" t="s">
        <v>1041</v>
      </c>
      <c r="D108" s="11">
        <v>1</v>
      </c>
      <c r="E108" s="11">
        <f t="shared" si="6"/>
        <v>102</v>
      </c>
      <c r="F108" s="11">
        <f t="shared" si="5"/>
        <v>1</v>
      </c>
      <c r="G108" s="11">
        <f t="shared" si="4"/>
        <v>303000000</v>
      </c>
    </row>
    <row r="109" spans="1:7">
      <c r="A109" s="11" t="s">
        <v>1042</v>
      </c>
      <c r="B109" s="38">
        <v>2000000</v>
      </c>
      <c r="C109" s="73" t="s">
        <v>1041</v>
      </c>
      <c r="D109" s="11">
        <v>0</v>
      </c>
      <c r="E109" s="11">
        <f t="shared" si="6"/>
        <v>101</v>
      </c>
      <c r="F109" s="11">
        <f t="shared" si="5"/>
        <v>1</v>
      </c>
      <c r="G109" s="11">
        <f t="shared" si="4"/>
        <v>200000000</v>
      </c>
    </row>
    <row r="110" spans="1:7">
      <c r="A110" s="11" t="s">
        <v>1042</v>
      </c>
      <c r="B110" s="38">
        <v>-5000000</v>
      </c>
      <c r="C110" s="73" t="s">
        <v>1023</v>
      </c>
      <c r="D110" s="11">
        <v>1</v>
      </c>
      <c r="E110" s="11">
        <f t="shared" si="6"/>
        <v>101</v>
      </c>
      <c r="F110" s="11">
        <f t="shared" si="5"/>
        <v>0</v>
      </c>
      <c r="G110" s="11">
        <f t="shared" si="4"/>
        <v>-505000000</v>
      </c>
    </row>
    <row r="111" spans="1:7">
      <c r="A111" s="11" t="s">
        <v>1048</v>
      </c>
      <c r="B111" s="38">
        <v>412668</v>
      </c>
      <c r="C111" s="73" t="s">
        <v>1049</v>
      </c>
      <c r="D111" s="11">
        <v>8</v>
      </c>
      <c r="E111" s="11">
        <f t="shared" si="6"/>
        <v>100</v>
      </c>
      <c r="F111" s="11">
        <f t="shared" si="5"/>
        <v>1</v>
      </c>
      <c r="G111" s="11">
        <f t="shared" si="4"/>
        <v>40854132</v>
      </c>
    </row>
    <row r="112" spans="1:7">
      <c r="A112" s="11" t="s">
        <v>1087</v>
      </c>
      <c r="B112" s="38">
        <v>42000000</v>
      </c>
      <c r="C112" s="73" t="s">
        <v>1088</v>
      </c>
      <c r="D112" s="11">
        <v>7</v>
      </c>
      <c r="E112" s="11">
        <f t="shared" si="6"/>
        <v>92</v>
      </c>
      <c r="F112" s="11">
        <f t="shared" si="5"/>
        <v>1</v>
      </c>
      <c r="G112" s="11">
        <f t="shared" si="4"/>
        <v>3822000000</v>
      </c>
    </row>
    <row r="113" spans="1:7">
      <c r="A113" s="11" t="s">
        <v>1094</v>
      </c>
      <c r="B113" s="38">
        <v>-25000000</v>
      </c>
      <c r="C113" s="73" t="s">
        <v>1099</v>
      </c>
      <c r="D113" s="11">
        <v>1</v>
      </c>
      <c r="E113" s="11">
        <f t="shared" si="6"/>
        <v>85</v>
      </c>
      <c r="F113" s="11">
        <f t="shared" si="5"/>
        <v>0</v>
      </c>
      <c r="G113" s="11">
        <f t="shared" si="4"/>
        <v>-2125000000</v>
      </c>
    </row>
    <row r="114" spans="1:7">
      <c r="A114" s="11" t="s">
        <v>1096</v>
      </c>
      <c r="B114" s="38">
        <v>-200000</v>
      </c>
      <c r="C114" s="73" t="s">
        <v>1121</v>
      </c>
      <c r="D114" s="11">
        <v>2</v>
      </c>
      <c r="E114" s="11">
        <f t="shared" si="6"/>
        <v>84</v>
      </c>
      <c r="F114" s="11">
        <f t="shared" si="5"/>
        <v>0</v>
      </c>
      <c r="G114" s="11">
        <f t="shared" si="4"/>
        <v>-16800000</v>
      </c>
    </row>
    <row r="115" spans="1:7">
      <c r="A115" s="11" t="s">
        <v>1128</v>
      </c>
      <c r="B115" s="38">
        <v>-18000000</v>
      </c>
      <c r="C115" s="73" t="s">
        <v>1129</v>
      </c>
      <c r="D115" s="11">
        <v>1</v>
      </c>
      <c r="E115" s="11">
        <f t="shared" si="6"/>
        <v>82</v>
      </c>
      <c r="F115" s="11">
        <f t="shared" si="5"/>
        <v>0</v>
      </c>
      <c r="G115" s="11">
        <f t="shared" si="4"/>
        <v>-1476000000</v>
      </c>
    </row>
    <row r="116" spans="1:7">
      <c r="A116" s="11" t="s">
        <v>1130</v>
      </c>
      <c r="B116" s="38">
        <v>-2500000</v>
      </c>
      <c r="C116" s="73" t="s">
        <v>1129</v>
      </c>
      <c r="D116" s="11">
        <v>10</v>
      </c>
      <c r="E116" s="11">
        <f t="shared" si="6"/>
        <v>81</v>
      </c>
      <c r="F116" s="11">
        <f t="shared" si="5"/>
        <v>0</v>
      </c>
      <c r="G116" s="11">
        <f t="shared" si="4"/>
        <v>-202500000</v>
      </c>
    </row>
    <row r="117" spans="1:7">
      <c r="A117" s="11" t="s">
        <v>1189</v>
      </c>
      <c r="B117" s="38">
        <v>595000</v>
      </c>
      <c r="C117" s="73" t="s">
        <v>1041</v>
      </c>
      <c r="D117" s="11">
        <v>2</v>
      </c>
      <c r="E117" s="11">
        <f t="shared" si="6"/>
        <v>71</v>
      </c>
      <c r="F117" s="11">
        <f t="shared" si="5"/>
        <v>1</v>
      </c>
      <c r="G117" s="11">
        <f t="shared" si="4"/>
        <v>41650000</v>
      </c>
    </row>
    <row r="118" spans="1:7">
      <c r="A118" s="11" t="s">
        <v>1200</v>
      </c>
      <c r="B118" s="38">
        <v>137334</v>
      </c>
      <c r="C118" s="73" t="s">
        <v>510</v>
      </c>
      <c r="D118" s="11">
        <v>2</v>
      </c>
      <c r="E118" s="11">
        <f t="shared" si="6"/>
        <v>69</v>
      </c>
      <c r="F118" s="11">
        <f t="shared" si="5"/>
        <v>1</v>
      </c>
      <c r="G118" s="11">
        <f t="shared" si="4"/>
        <v>9338712</v>
      </c>
    </row>
    <row r="119" spans="1:7">
      <c r="A119" s="11" t="s">
        <v>1203</v>
      </c>
      <c r="B119" s="38">
        <v>-3200900</v>
      </c>
      <c r="C119" s="73" t="s">
        <v>1204</v>
      </c>
      <c r="D119" s="11">
        <v>1</v>
      </c>
      <c r="E119" s="11">
        <f t="shared" si="6"/>
        <v>67</v>
      </c>
      <c r="F119" s="11">
        <f t="shared" si="5"/>
        <v>0</v>
      </c>
      <c r="G119" s="11">
        <f t="shared" si="4"/>
        <v>-214460300</v>
      </c>
    </row>
    <row r="120" spans="1:7">
      <c r="A120" s="11" t="s">
        <v>1211</v>
      </c>
      <c r="B120" s="38">
        <v>16276000</v>
      </c>
      <c r="C120" s="73" t="s">
        <v>1213</v>
      </c>
      <c r="D120" s="11">
        <v>3</v>
      </c>
      <c r="E120" s="11">
        <f t="shared" si="6"/>
        <v>66</v>
      </c>
      <c r="F120" s="11">
        <f t="shared" si="5"/>
        <v>1</v>
      </c>
      <c r="G120" s="11">
        <f t="shared" si="4"/>
        <v>1057940000</v>
      </c>
    </row>
    <row r="121" spans="1:7">
      <c r="A121" s="11" t="s">
        <v>1222</v>
      </c>
      <c r="B121" s="38">
        <v>3000000</v>
      </c>
      <c r="C121" s="73" t="s">
        <v>727</v>
      </c>
      <c r="D121" s="11">
        <v>0</v>
      </c>
      <c r="E121" s="11">
        <f t="shared" si="6"/>
        <v>63</v>
      </c>
      <c r="F121" s="11">
        <f t="shared" si="5"/>
        <v>1</v>
      </c>
      <c r="G121" s="105">
        <f t="shared" si="4"/>
        <v>186000000</v>
      </c>
    </row>
    <row r="122" spans="1:7">
      <c r="A122" s="11" t="s">
        <v>1222</v>
      </c>
      <c r="B122" s="38">
        <v>2020000</v>
      </c>
      <c r="C122" s="73" t="s">
        <v>1226</v>
      </c>
      <c r="D122" s="11">
        <v>0</v>
      </c>
      <c r="E122" s="105">
        <f t="shared" si="6"/>
        <v>63</v>
      </c>
      <c r="F122" s="105">
        <f t="shared" si="5"/>
        <v>1</v>
      </c>
      <c r="G122" s="105">
        <f t="shared" si="4"/>
        <v>125240000</v>
      </c>
    </row>
    <row r="123" spans="1:7">
      <c r="A123" s="11" t="s">
        <v>1222</v>
      </c>
      <c r="B123" s="38">
        <v>4975000</v>
      </c>
      <c r="C123" s="73" t="s">
        <v>1223</v>
      </c>
      <c r="D123" s="11">
        <v>1</v>
      </c>
      <c r="E123" s="105">
        <f t="shared" si="6"/>
        <v>63</v>
      </c>
      <c r="F123" s="105">
        <f t="shared" si="5"/>
        <v>1</v>
      </c>
      <c r="G123" s="105">
        <f t="shared" si="4"/>
        <v>308450000</v>
      </c>
    </row>
    <row r="124" spans="1:7">
      <c r="A124" s="105" t="s">
        <v>1236</v>
      </c>
      <c r="B124" s="38">
        <v>-18500000</v>
      </c>
      <c r="C124" s="73" t="s">
        <v>1129</v>
      </c>
      <c r="D124" s="105">
        <v>0</v>
      </c>
      <c r="E124" s="105">
        <f t="shared" si="6"/>
        <v>62</v>
      </c>
      <c r="F124" s="105">
        <f t="shared" si="5"/>
        <v>0</v>
      </c>
      <c r="G124" s="105">
        <f t="shared" si="4"/>
        <v>-1147000000</v>
      </c>
    </row>
    <row r="125" spans="1:7">
      <c r="A125" s="105" t="s">
        <v>1236</v>
      </c>
      <c r="B125" s="38">
        <v>3000000</v>
      </c>
      <c r="C125" s="73" t="s">
        <v>1242</v>
      </c>
      <c r="D125" s="105">
        <v>0</v>
      </c>
      <c r="E125" s="105">
        <f t="shared" si="6"/>
        <v>62</v>
      </c>
      <c r="F125" s="105">
        <f t="shared" si="5"/>
        <v>1</v>
      </c>
      <c r="G125" s="105">
        <f t="shared" si="4"/>
        <v>183000000</v>
      </c>
    </row>
    <row r="126" spans="1:7">
      <c r="A126" s="105" t="s">
        <v>1236</v>
      </c>
      <c r="B126" s="38">
        <v>-3000900</v>
      </c>
      <c r="C126" s="73" t="s">
        <v>1248</v>
      </c>
      <c r="D126" s="105">
        <v>1</v>
      </c>
      <c r="E126" s="105">
        <f t="shared" si="6"/>
        <v>62</v>
      </c>
      <c r="F126" s="105">
        <f t="shared" si="5"/>
        <v>0</v>
      </c>
      <c r="G126" s="105">
        <f t="shared" si="4"/>
        <v>-186055800</v>
      </c>
    </row>
    <row r="127" spans="1:7">
      <c r="A127" s="105" t="s">
        <v>1245</v>
      </c>
      <c r="B127" s="38">
        <v>900000</v>
      </c>
      <c r="C127" s="73" t="s">
        <v>1247</v>
      </c>
      <c r="D127" s="105">
        <v>0</v>
      </c>
      <c r="E127" s="105">
        <f t="shared" si="6"/>
        <v>61</v>
      </c>
      <c r="F127" s="105">
        <f t="shared" si="5"/>
        <v>1</v>
      </c>
      <c r="G127" s="105">
        <f t="shared" si="4"/>
        <v>54000000</v>
      </c>
    </row>
    <row r="128" spans="1:7">
      <c r="A128" s="105" t="s">
        <v>1245</v>
      </c>
      <c r="B128" s="38">
        <v>-3000900</v>
      </c>
      <c r="C128" s="73" t="s">
        <v>1248</v>
      </c>
      <c r="D128" s="105">
        <v>1</v>
      </c>
      <c r="E128" s="105">
        <f t="shared" si="6"/>
        <v>61</v>
      </c>
      <c r="F128" s="105">
        <f t="shared" si="5"/>
        <v>0</v>
      </c>
      <c r="G128" s="105">
        <f t="shared" si="4"/>
        <v>-183054900</v>
      </c>
    </row>
    <row r="129" spans="1:10">
      <c r="A129" s="105" t="s">
        <v>1252</v>
      </c>
      <c r="B129" s="38">
        <v>-3000900</v>
      </c>
      <c r="C129" s="73" t="s">
        <v>1260</v>
      </c>
      <c r="D129" s="105">
        <v>2</v>
      </c>
      <c r="E129" s="105">
        <f t="shared" si="6"/>
        <v>60</v>
      </c>
      <c r="F129" s="105">
        <f t="shared" si="5"/>
        <v>0</v>
      </c>
      <c r="G129" s="105">
        <f t="shared" si="4"/>
        <v>-180054000</v>
      </c>
    </row>
    <row r="130" spans="1:10">
      <c r="A130" s="105" t="s">
        <v>1261</v>
      </c>
      <c r="B130" s="38">
        <v>-1000500</v>
      </c>
      <c r="C130" s="73" t="s">
        <v>1260</v>
      </c>
      <c r="D130" s="105">
        <v>0</v>
      </c>
      <c r="E130" s="105">
        <f t="shared" si="6"/>
        <v>58</v>
      </c>
      <c r="F130" s="105">
        <f t="shared" si="5"/>
        <v>0</v>
      </c>
      <c r="G130" s="105">
        <f t="shared" si="4"/>
        <v>-58029000</v>
      </c>
    </row>
    <row r="131" spans="1:10">
      <c r="A131" s="105" t="s">
        <v>1261</v>
      </c>
      <c r="B131" s="38">
        <v>100000</v>
      </c>
      <c r="C131" s="73" t="s">
        <v>1262</v>
      </c>
      <c r="D131" s="105">
        <v>2</v>
      </c>
      <c r="E131" s="105">
        <f t="shared" si="6"/>
        <v>58</v>
      </c>
      <c r="F131" s="105">
        <f t="shared" si="5"/>
        <v>1</v>
      </c>
      <c r="G131" s="105">
        <f t="shared" si="4"/>
        <v>5700000</v>
      </c>
    </row>
    <row r="132" spans="1:10">
      <c r="A132" s="105" t="s">
        <v>1264</v>
      </c>
      <c r="B132" s="38">
        <v>-200000</v>
      </c>
      <c r="C132" s="73" t="s">
        <v>1265</v>
      </c>
      <c r="D132" s="105">
        <v>1</v>
      </c>
      <c r="E132" s="105">
        <f t="shared" si="6"/>
        <v>56</v>
      </c>
      <c r="F132" s="105">
        <f t="shared" si="5"/>
        <v>0</v>
      </c>
      <c r="G132" s="105">
        <f t="shared" si="4"/>
        <v>-11200000</v>
      </c>
    </row>
    <row r="133" spans="1:10">
      <c r="A133" s="105" t="s">
        <v>1268</v>
      </c>
      <c r="B133" s="38">
        <v>-2200000</v>
      </c>
      <c r="C133" s="73" t="s">
        <v>1272</v>
      </c>
      <c r="D133" s="105">
        <v>3</v>
      </c>
      <c r="E133" s="105">
        <f t="shared" si="6"/>
        <v>55</v>
      </c>
      <c r="F133" s="105">
        <f t="shared" si="5"/>
        <v>0</v>
      </c>
      <c r="G133" s="105">
        <f t="shared" si="4"/>
        <v>-121000000</v>
      </c>
    </row>
    <row r="134" spans="1:10">
      <c r="A134" s="105" t="s">
        <v>1283</v>
      </c>
      <c r="B134" s="38">
        <v>-905500</v>
      </c>
      <c r="C134" s="73" t="s">
        <v>1284</v>
      </c>
      <c r="D134" s="105">
        <v>3</v>
      </c>
      <c r="E134" s="105">
        <f t="shared" si="6"/>
        <v>52</v>
      </c>
      <c r="F134" s="105">
        <f t="shared" si="5"/>
        <v>0</v>
      </c>
      <c r="G134" s="105">
        <f t="shared" si="4"/>
        <v>-47086000</v>
      </c>
    </row>
    <row r="135" spans="1:10">
      <c r="A135" s="105" t="s">
        <v>1293</v>
      </c>
      <c r="B135" s="38">
        <v>1500000</v>
      </c>
      <c r="C135" s="73" t="s">
        <v>1294</v>
      </c>
      <c r="D135" s="105">
        <v>1</v>
      </c>
      <c r="E135" s="105">
        <f t="shared" si="6"/>
        <v>49</v>
      </c>
      <c r="F135" s="105">
        <f t="shared" si="5"/>
        <v>1</v>
      </c>
      <c r="G135" s="105">
        <f t="shared" si="4"/>
        <v>72000000</v>
      </c>
    </row>
    <row r="136" spans="1:10">
      <c r="A136" s="105" t="s">
        <v>3717</v>
      </c>
      <c r="B136" s="38">
        <v>-1000500</v>
      </c>
      <c r="C136" s="73" t="s">
        <v>1276</v>
      </c>
      <c r="D136" s="105">
        <v>0</v>
      </c>
      <c r="E136" s="105">
        <f t="shared" si="6"/>
        <v>48</v>
      </c>
      <c r="F136" s="105">
        <f t="shared" si="5"/>
        <v>0</v>
      </c>
      <c r="G136" s="105">
        <f t="shared" si="4"/>
        <v>-48024000</v>
      </c>
    </row>
    <row r="137" spans="1:10">
      <c r="A137" s="105" t="s">
        <v>3717</v>
      </c>
      <c r="B137" s="38">
        <v>-365000</v>
      </c>
      <c r="C137" s="73" t="s">
        <v>3719</v>
      </c>
      <c r="D137" s="105">
        <v>2</v>
      </c>
      <c r="E137" s="105">
        <f>D137+E138</f>
        <v>48</v>
      </c>
      <c r="F137" s="105">
        <f t="shared" si="5"/>
        <v>0</v>
      </c>
      <c r="G137" s="105">
        <f t="shared" si="4"/>
        <v>-17520000</v>
      </c>
    </row>
    <row r="138" spans="1:10">
      <c r="A138" s="105" t="s">
        <v>3722</v>
      </c>
      <c r="B138" s="38">
        <v>23000000</v>
      </c>
      <c r="C138" s="73" t="s">
        <v>3723</v>
      </c>
      <c r="D138" s="105">
        <v>1</v>
      </c>
      <c r="E138" s="105">
        <f t="shared" ref="E138:E193" si="7">D138+E139</f>
        <v>46</v>
      </c>
      <c r="F138" s="105">
        <f t="shared" si="5"/>
        <v>1</v>
      </c>
      <c r="G138" s="105">
        <f t="shared" si="4"/>
        <v>1035000000</v>
      </c>
    </row>
    <row r="139" spans="1:10">
      <c r="A139" s="105" t="s">
        <v>3725</v>
      </c>
      <c r="B139" s="38">
        <v>1800000</v>
      </c>
      <c r="C139" s="73" t="s">
        <v>3723</v>
      </c>
      <c r="D139" s="105">
        <v>2</v>
      </c>
      <c r="E139" s="105">
        <f t="shared" si="7"/>
        <v>45</v>
      </c>
      <c r="F139" s="105">
        <f t="shared" si="5"/>
        <v>1</v>
      </c>
      <c r="G139" s="105">
        <f t="shared" si="4"/>
        <v>79200000</v>
      </c>
    </row>
    <row r="140" spans="1:10">
      <c r="A140" s="105" t="s">
        <v>3738</v>
      </c>
      <c r="B140" s="38">
        <v>200000</v>
      </c>
      <c r="C140" s="73" t="s">
        <v>3723</v>
      </c>
      <c r="D140" s="105"/>
      <c r="E140" s="105">
        <f t="shared" si="7"/>
        <v>43</v>
      </c>
      <c r="F140" s="105">
        <f t="shared" si="5"/>
        <v>1</v>
      </c>
      <c r="G140" s="105">
        <f t="shared" si="4"/>
        <v>8400000</v>
      </c>
      <c r="J140" t="s">
        <v>25</v>
      </c>
    </row>
    <row r="141" spans="1:10">
      <c r="A141" s="105" t="s">
        <v>3726</v>
      </c>
      <c r="B141" s="38">
        <v>-3200900</v>
      </c>
      <c r="C141" s="73" t="s">
        <v>3727</v>
      </c>
      <c r="D141" s="105">
        <v>1</v>
      </c>
      <c r="E141" s="105">
        <f t="shared" si="7"/>
        <v>43</v>
      </c>
      <c r="F141" s="105">
        <f t="shared" si="5"/>
        <v>0</v>
      </c>
      <c r="G141" s="105">
        <f t="shared" si="4"/>
        <v>-137638700</v>
      </c>
    </row>
    <row r="142" spans="1:10">
      <c r="A142" s="105" t="s">
        <v>3730</v>
      </c>
      <c r="B142" s="38">
        <v>-3020900</v>
      </c>
      <c r="C142" s="73" t="s">
        <v>3731</v>
      </c>
      <c r="D142" s="105">
        <v>1</v>
      </c>
      <c r="E142" s="105">
        <f t="shared" si="7"/>
        <v>42</v>
      </c>
      <c r="F142" s="105">
        <f t="shared" si="5"/>
        <v>0</v>
      </c>
      <c r="G142" s="105">
        <f t="shared" si="4"/>
        <v>-126877800</v>
      </c>
    </row>
    <row r="143" spans="1:10">
      <c r="A143" s="105" t="s">
        <v>3732</v>
      </c>
      <c r="B143" s="38">
        <v>72533</v>
      </c>
      <c r="C143" s="73" t="s">
        <v>3735</v>
      </c>
      <c r="D143" s="105">
        <v>3</v>
      </c>
      <c r="E143" s="105">
        <f t="shared" si="7"/>
        <v>41</v>
      </c>
      <c r="F143" s="105">
        <f t="shared" si="5"/>
        <v>1</v>
      </c>
      <c r="G143" s="105">
        <f t="shared" si="4"/>
        <v>2901320</v>
      </c>
    </row>
    <row r="144" spans="1:10">
      <c r="A144" s="105" t="s">
        <v>3739</v>
      </c>
      <c r="B144" s="38">
        <v>-3000900</v>
      </c>
      <c r="C144" s="73" t="s">
        <v>1260</v>
      </c>
      <c r="D144" s="105">
        <v>1</v>
      </c>
      <c r="E144" s="105">
        <f t="shared" si="7"/>
        <v>38</v>
      </c>
      <c r="F144" s="105">
        <f t="shared" si="5"/>
        <v>0</v>
      </c>
      <c r="G144" s="105">
        <f t="shared" si="4"/>
        <v>-114034200</v>
      </c>
    </row>
    <row r="145" spans="1:10">
      <c r="A145" s="105" t="s">
        <v>3755</v>
      </c>
      <c r="B145" s="38">
        <v>-3001400</v>
      </c>
      <c r="C145" s="73" t="s">
        <v>3757</v>
      </c>
      <c r="D145" s="105">
        <v>0</v>
      </c>
      <c r="E145" s="105">
        <f t="shared" si="7"/>
        <v>37</v>
      </c>
      <c r="F145" s="105">
        <f t="shared" si="5"/>
        <v>0</v>
      </c>
      <c r="G145" s="105">
        <f t="shared" si="4"/>
        <v>-111051800</v>
      </c>
    </row>
    <row r="146" spans="1:10">
      <c r="A146" s="105" t="s">
        <v>3755</v>
      </c>
      <c r="B146" s="38">
        <v>-216910</v>
      </c>
      <c r="C146" s="73" t="s">
        <v>3760</v>
      </c>
      <c r="D146" s="105">
        <v>1</v>
      </c>
      <c r="E146" s="105">
        <f t="shared" si="7"/>
        <v>37</v>
      </c>
      <c r="F146" s="105">
        <f t="shared" si="5"/>
        <v>0</v>
      </c>
      <c r="G146" s="105">
        <f t="shared" si="4"/>
        <v>-8025670</v>
      </c>
    </row>
    <row r="147" spans="1:10">
      <c r="A147" s="105" t="s">
        <v>3761</v>
      </c>
      <c r="B147" s="38">
        <v>-3000900</v>
      </c>
      <c r="C147" s="73" t="s">
        <v>462</v>
      </c>
      <c r="D147" s="105">
        <v>1</v>
      </c>
      <c r="E147" s="105">
        <f t="shared" si="7"/>
        <v>36</v>
      </c>
      <c r="F147" s="105">
        <f t="shared" si="5"/>
        <v>0</v>
      </c>
      <c r="G147" s="105">
        <f t="shared" si="4"/>
        <v>-108032400</v>
      </c>
    </row>
    <row r="148" spans="1:10">
      <c r="A148" s="105" t="s">
        <v>3774</v>
      </c>
      <c r="B148" s="38">
        <v>5900000</v>
      </c>
      <c r="C148" s="73" t="s">
        <v>3775</v>
      </c>
      <c r="D148" s="105">
        <v>13</v>
      </c>
      <c r="E148" s="105">
        <f t="shared" si="7"/>
        <v>35</v>
      </c>
      <c r="F148" s="105">
        <f t="shared" si="5"/>
        <v>1</v>
      </c>
      <c r="G148" s="105">
        <f t="shared" si="4"/>
        <v>200600000</v>
      </c>
    </row>
    <row r="149" spans="1:10">
      <c r="A149" s="105" t="s">
        <v>3831</v>
      </c>
      <c r="B149" s="38">
        <v>17000000</v>
      </c>
      <c r="C149" s="73" t="s">
        <v>3832</v>
      </c>
      <c r="D149" s="105">
        <v>0</v>
      </c>
      <c r="E149" s="105">
        <f t="shared" si="7"/>
        <v>22</v>
      </c>
      <c r="F149" s="105">
        <f t="shared" si="5"/>
        <v>1</v>
      </c>
      <c r="G149" s="105">
        <f t="shared" si="4"/>
        <v>357000000</v>
      </c>
    </row>
    <row r="150" spans="1:10">
      <c r="A150" s="105" t="s">
        <v>3831</v>
      </c>
      <c r="B150" s="38">
        <v>-1000</v>
      </c>
      <c r="C150" s="73" t="s">
        <v>3833</v>
      </c>
      <c r="D150" s="105">
        <v>1</v>
      </c>
      <c r="E150" s="105">
        <f t="shared" si="7"/>
        <v>22</v>
      </c>
      <c r="F150" s="105">
        <f t="shared" si="5"/>
        <v>0</v>
      </c>
      <c r="G150" s="105">
        <f t="shared" si="4"/>
        <v>-22000</v>
      </c>
      <c r="J150" t="s">
        <v>25</v>
      </c>
    </row>
    <row r="151" spans="1:10">
      <c r="A151" s="105" t="s">
        <v>3835</v>
      </c>
      <c r="B151" s="38">
        <v>3000000</v>
      </c>
      <c r="C151" s="73" t="s">
        <v>3838</v>
      </c>
      <c r="D151" s="105">
        <v>0</v>
      </c>
      <c r="E151" s="105">
        <f t="shared" si="7"/>
        <v>21</v>
      </c>
      <c r="F151" s="105">
        <f t="shared" si="5"/>
        <v>1</v>
      </c>
      <c r="G151" s="105">
        <f t="shared" si="4"/>
        <v>60000000</v>
      </c>
    </row>
    <row r="152" spans="1:10">
      <c r="A152" s="105" t="s">
        <v>3835</v>
      </c>
      <c r="B152" s="38">
        <v>-18011000</v>
      </c>
      <c r="C152" s="73" t="s">
        <v>3840</v>
      </c>
      <c r="D152" s="105">
        <v>0</v>
      </c>
      <c r="E152" s="105">
        <f t="shared" si="7"/>
        <v>21</v>
      </c>
      <c r="F152" s="105">
        <f t="shared" si="5"/>
        <v>0</v>
      </c>
      <c r="G152" s="105">
        <f t="shared" si="4"/>
        <v>-378231000</v>
      </c>
    </row>
    <row r="153" spans="1:10">
      <c r="A153" s="105" t="s">
        <v>3835</v>
      </c>
      <c r="B153" s="38">
        <v>-15600000</v>
      </c>
      <c r="C153" s="73" t="s">
        <v>3839</v>
      </c>
      <c r="D153" s="105">
        <v>0</v>
      </c>
      <c r="E153" s="105">
        <f t="shared" si="7"/>
        <v>21</v>
      </c>
      <c r="F153" s="105">
        <f t="shared" si="5"/>
        <v>0</v>
      </c>
      <c r="G153" s="105">
        <f t="shared" si="4"/>
        <v>-327600000</v>
      </c>
    </row>
    <row r="154" spans="1:10">
      <c r="A154" s="105" t="s">
        <v>3835</v>
      </c>
      <c r="B154" s="38">
        <v>-1400500</v>
      </c>
      <c r="C154" s="73" t="s">
        <v>3841</v>
      </c>
      <c r="D154" s="105">
        <v>0</v>
      </c>
      <c r="E154" s="105">
        <f t="shared" si="7"/>
        <v>21</v>
      </c>
      <c r="F154" s="105">
        <f t="shared" si="5"/>
        <v>0</v>
      </c>
      <c r="G154" s="105">
        <f t="shared" si="4"/>
        <v>-29410500</v>
      </c>
    </row>
    <row r="155" spans="1:10">
      <c r="A155" s="105" t="s">
        <v>3835</v>
      </c>
      <c r="B155" s="38">
        <v>-5000</v>
      </c>
      <c r="C155" s="73" t="s">
        <v>502</v>
      </c>
      <c r="D155" s="105">
        <v>5</v>
      </c>
      <c r="E155" s="105">
        <f t="shared" si="7"/>
        <v>21</v>
      </c>
      <c r="F155" s="105">
        <f t="shared" si="5"/>
        <v>0</v>
      </c>
      <c r="G155" s="105">
        <f t="shared" si="4"/>
        <v>-105000</v>
      </c>
    </row>
    <row r="156" spans="1:10">
      <c r="A156" s="105" t="s">
        <v>3844</v>
      </c>
      <c r="B156" s="38">
        <v>3000000</v>
      </c>
      <c r="C156" s="73" t="s">
        <v>3845</v>
      </c>
      <c r="D156" s="105">
        <v>1</v>
      </c>
      <c r="E156" s="105">
        <f t="shared" si="7"/>
        <v>16</v>
      </c>
      <c r="F156" s="105">
        <f t="shared" si="5"/>
        <v>1</v>
      </c>
      <c r="G156" s="105">
        <f t="shared" si="4"/>
        <v>45000000</v>
      </c>
    </row>
    <row r="157" spans="1:10">
      <c r="A157" s="105" t="s">
        <v>3851</v>
      </c>
      <c r="B157" s="38">
        <v>1000000</v>
      </c>
      <c r="C157" s="73" t="s">
        <v>3723</v>
      </c>
      <c r="D157" s="105">
        <v>1</v>
      </c>
      <c r="E157" s="105">
        <f t="shared" si="7"/>
        <v>15</v>
      </c>
      <c r="F157" s="105">
        <f t="shared" si="5"/>
        <v>1</v>
      </c>
      <c r="G157" s="105">
        <f t="shared" si="4"/>
        <v>14000000</v>
      </c>
    </row>
    <row r="158" spans="1:10">
      <c r="A158" s="105" t="s">
        <v>3850</v>
      </c>
      <c r="B158" s="38">
        <v>-4500000</v>
      </c>
      <c r="C158" s="73" t="s">
        <v>3852</v>
      </c>
      <c r="D158" s="105">
        <v>0</v>
      </c>
      <c r="E158" s="105">
        <f t="shared" si="7"/>
        <v>14</v>
      </c>
      <c r="F158" s="105">
        <f t="shared" si="5"/>
        <v>0</v>
      </c>
      <c r="G158" s="105">
        <f t="shared" si="4"/>
        <v>-63000000</v>
      </c>
    </row>
    <row r="159" spans="1:10">
      <c r="A159" s="105" t="s">
        <v>3850</v>
      </c>
      <c r="B159" s="38">
        <v>3000000</v>
      </c>
      <c r="C159" s="73" t="s">
        <v>3853</v>
      </c>
      <c r="D159" s="105">
        <v>0</v>
      </c>
      <c r="E159" s="105">
        <f t="shared" si="7"/>
        <v>14</v>
      </c>
      <c r="F159" s="105">
        <f t="shared" si="5"/>
        <v>1</v>
      </c>
      <c r="G159" s="105">
        <f t="shared" si="4"/>
        <v>39000000</v>
      </c>
    </row>
    <row r="160" spans="1:10">
      <c r="A160" s="105" t="s">
        <v>3850</v>
      </c>
      <c r="B160" s="38">
        <v>-3000000</v>
      </c>
      <c r="C160" s="73" t="s">
        <v>3852</v>
      </c>
      <c r="D160" s="105">
        <v>1</v>
      </c>
      <c r="E160" s="105">
        <f t="shared" si="7"/>
        <v>14</v>
      </c>
      <c r="F160" s="105">
        <f t="shared" si="5"/>
        <v>0</v>
      </c>
      <c r="G160" s="105">
        <f t="shared" si="4"/>
        <v>-42000000</v>
      </c>
    </row>
    <row r="161" spans="1:7">
      <c r="A161" s="105" t="s">
        <v>3871</v>
      </c>
      <c r="B161" s="38">
        <v>93165</v>
      </c>
      <c r="C161" s="73" t="s">
        <v>585</v>
      </c>
      <c r="D161" s="105">
        <v>6</v>
      </c>
      <c r="E161" s="105">
        <f t="shared" si="7"/>
        <v>13</v>
      </c>
      <c r="F161" s="105">
        <f t="shared" si="5"/>
        <v>1</v>
      </c>
      <c r="G161" s="105">
        <f t="shared" si="4"/>
        <v>1117980</v>
      </c>
    </row>
    <row r="162" spans="1:7">
      <c r="A162" s="37" t="s">
        <v>3866</v>
      </c>
      <c r="B162" s="38">
        <v>1150000</v>
      </c>
      <c r="C162" s="73" t="s">
        <v>3875</v>
      </c>
      <c r="D162" s="105">
        <v>1</v>
      </c>
      <c r="E162" s="105">
        <f t="shared" si="7"/>
        <v>7</v>
      </c>
      <c r="F162" s="105">
        <f t="shared" si="5"/>
        <v>1</v>
      </c>
      <c r="G162" s="105">
        <f t="shared" si="4"/>
        <v>6900000</v>
      </c>
    </row>
    <row r="163" spans="1:7">
      <c r="A163" s="59" t="s">
        <v>3872</v>
      </c>
      <c r="B163" s="38">
        <v>-526350</v>
      </c>
      <c r="C163" s="73" t="s">
        <v>3873</v>
      </c>
      <c r="D163" s="105">
        <v>3</v>
      </c>
      <c r="E163" s="105">
        <f t="shared" si="7"/>
        <v>6</v>
      </c>
      <c r="F163" s="105">
        <f t="shared" si="5"/>
        <v>0</v>
      </c>
      <c r="G163" s="105">
        <f t="shared" si="4"/>
        <v>-3158100</v>
      </c>
    </row>
    <row r="164" spans="1:7">
      <c r="A164" s="59">
        <v>35707</v>
      </c>
      <c r="B164" s="38">
        <v>-200000</v>
      </c>
      <c r="C164" s="73" t="s">
        <v>3946</v>
      </c>
      <c r="D164" s="105">
        <v>2</v>
      </c>
      <c r="E164" s="105">
        <f t="shared" si="7"/>
        <v>3</v>
      </c>
      <c r="F164" s="105">
        <f t="shared" si="5"/>
        <v>0</v>
      </c>
      <c r="G164" s="105">
        <f t="shared" si="4"/>
        <v>-600000</v>
      </c>
    </row>
    <row r="165" spans="1:7">
      <c r="A165" s="105" t="s">
        <v>3950</v>
      </c>
      <c r="B165" s="38">
        <v>785000</v>
      </c>
      <c r="C165" s="73" t="s">
        <v>3956</v>
      </c>
      <c r="D165" s="105">
        <v>1</v>
      </c>
      <c r="E165" s="105">
        <f t="shared" si="7"/>
        <v>1</v>
      </c>
      <c r="F165" s="105">
        <f t="shared" si="5"/>
        <v>1</v>
      </c>
      <c r="G165" s="105">
        <f t="shared" si="4"/>
        <v>0</v>
      </c>
    </row>
    <row r="166" spans="1:7">
      <c r="A166" s="105"/>
      <c r="B166" s="38"/>
      <c r="C166" s="73"/>
      <c r="D166" s="105"/>
      <c r="E166" s="105">
        <f t="shared" si="7"/>
        <v>0</v>
      </c>
      <c r="F166" s="105">
        <f t="shared" si="5"/>
        <v>0</v>
      </c>
      <c r="G166" s="105">
        <f t="shared" si="4"/>
        <v>0</v>
      </c>
    </row>
    <row r="167" spans="1:7">
      <c r="A167" s="105"/>
      <c r="B167" s="38"/>
      <c r="C167" s="73"/>
      <c r="D167" s="105"/>
      <c r="E167" s="105">
        <f t="shared" si="7"/>
        <v>0</v>
      </c>
      <c r="F167" s="105">
        <f t="shared" si="5"/>
        <v>0</v>
      </c>
      <c r="G167" s="105">
        <f t="shared" si="4"/>
        <v>0</v>
      </c>
    </row>
    <row r="168" spans="1:7">
      <c r="A168" s="105"/>
      <c r="B168" s="38"/>
      <c r="C168" s="73"/>
      <c r="D168" s="105"/>
      <c r="E168" s="105">
        <f t="shared" si="7"/>
        <v>0</v>
      </c>
      <c r="F168" s="105">
        <f t="shared" si="5"/>
        <v>0</v>
      </c>
      <c r="G168" s="105">
        <f t="shared" si="4"/>
        <v>0</v>
      </c>
    </row>
    <row r="169" spans="1:7">
      <c r="A169" s="105"/>
      <c r="B169" s="38"/>
      <c r="C169" s="73"/>
      <c r="D169" s="105"/>
      <c r="E169" s="105">
        <f t="shared" si="7"/>
        <v>0</v>
      </c>
      <c r="F169" s="105">
        <f t="shared" si="5"/>
        <v>0</v>
      </c>
      <c r="G169" s="105">
        <f t="shared" si="4"/>
        <v>0</v>
      </c>
    </row>
    <row r="170" spans="1:7">
      <c r="A170" s="105" t="s">
        <v>25</v>
      </c>
      <c r="B170" s="38"/>
      <c r="C170" s="73"/>
      <c r="D170" s="105"/>
      <c r="E170" s="105">
        <f t="shared" si="7"/>
        <v>0</v>
      </c>
      <c r="F170" s="105">
        <f t="shared" si="5"/>
        <v>0</v>
      </c>
      <c r="G170" s="105">
        <f t="shared" si="4"/>
        <v>0</v>
      </c>
    </row>
    <row r="171" spans="1:7">
      <c r="A171" s="105"/>
      <c r="B171" s="38"/>
      <c r="C171" s="73"/>
      <c r="D171" s="105"/>
      <c r="E171" s="105">
        <f t="shared" si="7"/>
        <v>0</v>
      </c>
      <c r="F171" s="105">
        <f t="shared" si="5"/>
        <v>0</v>
      </c>
      <c r="G171" s="105">
        <f t="shared" si="4"/>
        <v>0</v>
      </c>
    </row>
    <row r="172" spans="1:7">
      <c r="A172" s="105"/>
      <c r="B172" s="38"/>
      <c r="C172" s="73"/>
      <c r="D172" s="105"/>
      <c r="E172" s="105">
        <f t="shared" si="7"/>
        <v>0</v>
      </c>
      <c r="F172" s="105">
        <f t="shared" si="5"/>
        <v>0</v>
      </c>
      <c r="G172" s="105">
        <f t="shared" si="4"/>
        <v>0</v>
      </c>
    </row>
    <row r="173" spans="1:7">
      <c r="A173" s="105"/>
      <c r="B173" s="38"/>
      <c r="C173" s="73"/>
      <c r="D173" s="105"/>
      <c r="E173" s="105">
        <f t="shared" si="7"/>
        <v>0</v>
      </c>
      <c r="F173" s="105">
        <f t="shared" si="5"/>
        <v>0</v>
      </c>
      <c r="G173" s="105">
        <f t="shared" si="4"/>
        <v>0</v>
      </c>
    </row>
    <row r="174" spans="1:7">
      <c r="A174" s="105"/>
      <c r="B174" s="38"/>
      <c r="C174" s="73"/>
      <c r="D174" s="105"/>
      <c r="E174" s="105">
        <f t="shared" si="7"/>
        <v>0</v>
      </c>
      <c r="F174" s="105">
        <f t="shared" si="5"/>
        <v>0</v>
      </c>
      <c r="G174" s="105">
        <f t="shared" si="4"/>
        <v>0</v>
      </c>
    </row>
    <row r="175" spans="1:7">
      <c r="A175" s="105"/>
      <c r="B175" s="38"/>
      <c r="C175" s="73"/>
      <c r="D175" s="105"/>
      <c r="E175" s="105">
        <f t="shared" si="7"/>
        <v>0</v>
      </c>
      <c r="F175" s="105">
        <f t="shared" si="5"/>
        <v>0</v>
      </c>
      <c r="G175" s="105">
        <f t="shared" si="4"/>
        <v>0</v>
      </c>
    </row>
    <row r="176" spans="1:7">
      <c r="A176" s="105"/>
      <c r="B176" s="38"/>
      <c r="C176" s="73"/>
      <c r="D176" s="105"/>
      <c r="E176" s="105">
        <f t="shared" si="7"/>
        <v>0</v>
      </c>
      <c r="F176" s="105">
        <f t="shared" si="5"/>
        <v>0</v>
      </c>
      <c r="G176" s="105">
        <f t="shared" si="4"/>
        <v>0</v>
      </c>
    </row>
    <row r="177" spans="1:7">
      <c r="A177" s="105"/>
      <c r="B177" s="38"/>
      <c r="C177" s="73"/>
      <c r="D177" s="105"/>
      <c r="E177" s="105">
        <f t="shared" si="7"/>
        <v>0</v>
      </c>
      <c r="F177" s="105">
        <f t="shared" si="5"/>
        <v>0</v>
      </c>
      <c r="G177" s="105">
        <f t="shared" si="4"/>
        <v>0</v>
      </c>
    </row>
    <row r="178" spans="1:7">
      <c r="A178" s="105"/>
      <c r="B178" s="38"/>
      <c r="C178" s="73"/>
      <c r="D178" s="105"/>
      <c r="E178" s="105">
        <f t="shared" si="7"/>
        <v>0</v>
      </c>
      <c r="F178" s="105">
        <f t="shared" si="5"/>
        <v>0</v>
      </c>
      <c r="G178" s="105">
        <f t="shared" si="4"/>
        <v>0</v>
      </c>
    </row>
    <row r="179" spans="1:7">
      <c r="A179" s="105"/>
      <c r="B179" s="38"/>
      <c r="C179" s="73"/>
      <c r="D179" s="105"/>
      <c r="E179" s="105">
        <f t="shared" si="7"/>
        <v>0</v>
      </c>
      <c r="F179" s="105">
        <f t="shared" si="5"/>
        <v>0</v>
      </c>
      <c r="G179" s="105">
        <f t="shared" si="4"/>
        <v>0</v>
      </c>
    </row>
    <row r="180" spans="1:7">
      <c r="A180" s="105"/>
      <c r="B180" s="38"/>
      <c r="C180" s="73"/>
      <c r="D180" s="105"/>
      <c r="E180" s="105">
        <f t="shared" si="7"/>
        <v>0</v>
      </c>
      <c r="F180" s="105">
        <f t="shared" si="5"/>
        <v>0</v>
      </c>
      <c r="G180" s="105">
        <f t="shared" si="4"/>
        <v>0</v>
      </c>
    </row>
    <row r="181" spans="1:7">
      <c r="A181" s="105"/>
      <c r="B181" s="38"/>
      <c r="C181" s="73"/>
      <c r="D181" s="105"/>
      <c r="E181" s="105">
        <f t="shared" si="7"/>
        <v>0</v>
      </c>
      <c r="F181" s="105">
        <f t="shared" si="5"/>
        <v>0</v>
      </c>
      <c r="G181" s="105">
        <f t="shared" si="4"/>
        <v>0</v>
      </c>
    </row>
    <row r="182" spans="1:7">
      <c r="A182" s="105" t="s">
        <v>25</v>
      </c>
      <c r="B182" s="38"/>
      <c r="C182" s="73"/>
      <c r="D182" s="105"/>
      <c r="E182" s="105">
        <f t="shared" si="7"/>
        <v>0</v>
      </c>
      <c r="F182" s="105">
        <f t="shared" si="5"/>
        <v>0</v>
      </c>
      <c r="G182" s="105">
        <f t="shared" si="4"/>
        <v>0</v>
      </c>
    </row>
    <row r="183" spans="1:7">
      <c r="A183" s="105"/>
      <c r="B183" s="38"/>
      <c r="C183" s="73"/>
      <c r="D183" s="105"/>
      <c r="E183" s="105">
        <f t="shared" si="7"/>
        <v>0</v>
      </c>
      <c r="F183" s="105">
        <f t="shared" si="5"/>
        <v>0</v>
      </c>
      <c r="G183" s="105">
        <f t="shared" si="4"/>
        <v>0</v>
      </c>
    </row>
    <row r="184" spans="1:7">
      <c r="A184" s="105"/>
      <c r="B184" s="38"/>
      <c r="C184" s="73"/>
      <c r="D184" s="105"/>
      <c r="E184" s="105">
        <f t="shared" si="7"/>
        <v>0</v>
      </c>
      <c r="F184" s="105">
        <f t="shared" si="5"/>
        <v>0</v>
      </c>
      <c r="G184" s="105">
        <f t="shared" si="4"/>
        <v>0</v>
      </c>
    </row>
    <row r="185" spans="1:7">
      <c r="A185" s="105"/>
      <c r="B185" s="38"/>
      <c r="C185" s="73"/>
      <c r="D185" s="105"/>
      <c r="E185" s="105">
        <f t="shared" si="7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7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7"/>
        <v>0</v>
      </c>
      <c r="F187" s="105">
        <f t="shared" si="5"/>
        <v>0</v>
      </c>
      <c r="G187" s="105">
        <f t="shared" si="4"/>
        <v>0</v>
      </c>
    </row>
    <row r="188" spans="1:7">
      <c r="A188" s="105" t="s">
        <v>25</v>
      </c>
      <c r="B188" s="38"/>
      <c r="C188" s="73"/>
      <c r="D188" s="105"/>
      <c r="E188" s="105">
        <f t="shared" si="7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7"/>
        <v>0</v>
      </c>
      <c r="F189" s="105">
        <f t="shared" si="5"/>
        <v>0</v>
      </c>
      <c r="G189" s="105">
        <f t="shared" si="4"/>
        <v>0</v>
      </c>
    </row>
    <row r="190" spans="1:7">
      <c r="A190" s="105"/>
      <c r="B190" s="38"/>
      <c r="C190" s="73"/>
      <c r="D190" s="105"/>
      <c r="E190" s="105">
        <f t="shared" si="7"/>
        <v>0</v>
      </c>
      <c r="F190" s="105">
        <f t="shared" si="5"/>
        <v>0</v>
      </c>
      <c r="G190" s="105">
        <f t="shared" si="4"/>
        <v>0</v>
      </c>
    </row>
    <row r="191" spans="1:7">
      <c r="A191" s="11"/>
      <c r="B191" s="38"/>
      <c r="C191" s="11"/>
      <c r="D191" s="11">
        <v>0</v>
      </c>
      <c r="E191" s="105">
        <f t="shared" si="7"/>
        <v>0</v>
      </c>
      <c r="F191" s="105">
        <f t="shared" si="5"/>
        <v>0</v>
      </c>
      <c r="G191" s="105">
        <f t="shared" si="4"/>
        <v>0</v>
      </c>
    </row>
    <row r="192" spans="1:7">
      <c r="A192" s="11"/>
      <c r="B192" s="11"/>
      <c r="C192" s="11"/>
      <c r="D192" s="11">
        <v>0</v>
      </c>
      <c r="E192" s="105">
        <f t="shared" si="7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11"/>
      <c r="C193" s="11"/>
      <c r="D193" s="11">
        <v>0</v>
      </c>
      <c r="E193" s="105">
        <f t="shared" si="7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29">
        <f>SUM(B2:B192)</f>
        <v>1470633</v>
      </c>
      <c r="C194" s="11"/>
      <c r="D194" s="11"/>
      <c r="E194" s="11"/>
      <c r="F194" s="11"/>
      <c r="G194" s="29">
        <f>SUM(G2:G193)</f>
        <v>22009511040</v>
      </c>
    </row>
    <row r="195" spans="1:7">
      <c r="A195" s="11"/>
      <c r="B195" s="11" t="s">
        <v>283</v>
      </c>
      <c r="C195" s="11"/>
      <c r="D195" s="11"/>
      <c r="E195" s="11"/>
      <c r="F195" s="11"/>
      <c r="G195" s="11" t="s">
        <v>284</v>
      </c>
    </row>
    <row r="196" spans="1:7">
      <c r="A196" s="11"/>
      <c r="B196" s="11"/>
      <c r="C196" s="11"/>
      <c r="D196" s="11"/>
      <c r="E196" s="11"/>
      <c r="F196" s="11"/>
      <c r="G196" s="11"/>
    </row>
    <row r="197" spans="1:7">
      <c r="A197" s="11"/>
      <c r="B197" s="11"/>
      <c r="C197" s="11"/>
      <c r="D197" s="11"/>
      <c r="E197" s="11"/>
      <c r="F197" s="11"/>
      <c r="G197" s="3">
        <f>G194/E2</f>
        <v>38277410.504347824</v>
      </c>
    </row>
    <row r="198" spans="1:7">
      <c r="A198" s="11"/>
      <c r="B198" s="11"/>
      <c r="C198" s="11"/>
      <c r="D198" s="11"/>
      <c r="E198" s="11"/>
      <c r="F198" s="11"/>
      <c r="G198" s="11" t="s">
        <v>286</v>
      </c>
    </row>
    <row r="201" spans="1:7" ht="30">
      <c r="B201" s="72" t="s">
        <v>856</v>
      </c>
    </row>
    <row r="202" spans="1:7">
      <c r="B202" s="7"/>
    </row>
    <row r="204" spans="1:7">
      <c r="B204" s="7"/>
    </row>
    <row r="205" spans="1:7">
      <c r="G205" t="s">
        <v>574</v>
      </c>
    </row>
    <row r="206" spans="1:7">
      <c r="G206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K7" zoomScaleNormal="100" workbookViewId="0">
      <selection activeCell="O28" sqref="O28:O3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30" bestFit="1" customWidth="1"/>
    <col min="12" max="12" width="19.42578125" bestFit="1" customWidth="1"/>
    <col min="13" max="13" width="37.5703125" bestFit="1" customWidth="1"/>
    <col min="14" max="14" width="17.5703125" customWidth="1"/>
    <col min="15" max="15" width="37" bestFit="1" customWidth="1"/>
    <col min="16" max="16" width="28" bestFit="1" customWidth="1"/>
    <col min="17" max="17" width="18.7109375" customWidth="1"/>
    <col min="18" max="18" width="38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934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8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938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1140</v>
      </c>
      <c r="N3" s="29">
        <v>46000000</v>
      </c>
      <c r="O3" s="29">
        <v>40000000</v>
      </c>
      <c r="P3" s="11" t="s">
        <v>936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-47600000</v>
      </c>
      <c r="O6" s="29">
        <v>-25000000</v>
      </c>
      <c r="P6" s="11" t="s">
        <v>937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935</v>
      </c>
      <c r="N8" s="29">
        <v>20000000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779</v>
      </c>
      <c r="M10" s="11" t="s">
        <v>717</v>
      </c>
      <c r="N10" s="29">
        <f>SUM(N2:N6)</f>
        <v>126400000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818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860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897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1210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3734</v>
      </c>
      <c r="K16" s="19" t="s">
        <v>299</v>
      </c>
      <c r="L16" s="43">
        <f>'مسکن ایلیا'!B263</f>
        <v>15107</v>
      </c>
      <c r="M16" s="2" t="s">
        <v>753</v>
      </c>
      <c r="N16" s="3">
        <f>'مسکن مریم یاران'!B194</f>
        <v>1470633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3857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-7711621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f>L35</f>
        <v>92876756</v>
      </c>
      <c r="G18" s="29">
        <f t="shared" si="0"/>
        <v>9601944.8190000057</v>
      </c>
      <c r="H18" s="11"/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f>-تیر97!D62</f>
        <v>-4367674</v>
      </c>
      <c r="M19" s="2" t="s">
        <v>757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265000</v>
      </c>
      <c r="M20" s="2" t="s">
        <v>758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759</v>
      </c>
      <c r="N21" s="3">
        <f>-1*L19</f>
        <v>4367674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921</v>
      </c>
      <c r="L22" s="43">
        <v>4800000</v>
      </c>
      <c r="M22" s="2" t="s">
        <v>754</v>
      </c>
      <c r="N22" s="3">
        <v>900000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932</v>
      </c>
      <c r="L23" s="43">
        <v>0</v>
      </c>
      <c r="M23" s="2" t="s">
        <v>763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1103</v>
      </c>
      <c r="L24" s="43">
        <f>سکه!T22</f>
        <v>91000000</v>
      </c>
      <c r="M24" s="2"/>
      <c r="N24" s="3">
        <v>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1103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2" t="s">
        <v>1131</v>
      </c>
      <c r="N26" s="3">
        <f>-L26</f>
        <v>0</v>
      </c>
      <c r="O26" s="118" t="s">
        <v>3957</v>
      </c>
      <c r="P26" s="118"/>
      <c r="Q26" s="118"/>
      <c r="R26" s="118"/>
      <c r="U26" s="28"/>
      <c r="V26" s="25"/>
      <c r="W26" s="25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/>
      <c r="N27" s="119">
        <v>0</v>
      </c>
      <c r="O27" s="118" t="s">
        <v>267</v>
      </c>
      <c r="P27" s="118" t="s">
        <v>180</v>
      </c>
      <c r="Q27" s="118" t="s">
        <v>183</v>
      </c>
      <c r="R27" s="118" t="s">
        <v>8</v>
      </c>
      <c r="U27" s="25"/>
      <c r="V27" s="25"/>
      <c r="W27" s="2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1207</v>
      </c>
      <c r="L28" s="123">
        <v>124320</v>
      </c>
      <c r="M28" s="118" t="s">
        <v>3954</v>
      </c>
      <c r="N28" s="119">
        <v>24800000</v>
      </c>
      <c r="O28" s="119">
        <v>25064823</v>
      </c>
      <c r="P28" s="4" t="s">
        <v>3868</v>
      </c>
      <c r="Q28" s="118">
        <v>10</v>
      </c>
      <c r="R28" s="118" t="s">
        <v>3865</v>
      </c>
      <c r="V28" s="25"/>
      <c r="W28" s="25"/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1208</v>
      </c>
      <c r="L29" s="123">
        <v>12100</v>
      </c>
      <c r="M29" s="118" t="s">
        <v>3955</v>
      </c>
      <c r="N29" s="119">
        <v>28530000</v>
      </c>
      <c r="O29" s="119">
        <v>111180</v>
      </c>
      <c r="P29" s="4" t="s">
        <v>3867</v>
      </c>
      <c r="Q29" s="118">
        <f>Q28-2</f>
        <v>8</v>
      </c>
      <c r="R29" s="118" t="s">
        <v>3865</v>
      </c>
      <c r="V29" s="25"/>
      <c r="W29" s="25"/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3843</v>
      </c>
      <c r="L30" s="123">
        <v>0</v>
      </c>
      <c r="O30" s="38">
        <v>380000</v>
      </c>
      <c r="P30" s="4" t="s">
        <v>3866</v>
      </c>
      <c r="Q30" s="118">
        <f>Q29-1</f>
        <v>7</v>
      </c>
      <c r="R30" s="118" t="s">
        <v>3865</v>
      </c>
      <c r="V30" s="25"/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/>
      <c r="L31" s="123"/>
      <c r="M31" s="105"/>
      <c r="N31" s="105"/>
      <c r="O31" s="38">
        <v>28706839</v>
      </c>
      <c r="P31" s="175" t="s">
        <v>3950</v>
      </c>
      <c r="Q31" s="118">
        <f>Q30-6</f>
        <v>1</v>
      </c>
      <c r="R31" s="56" t="s">
        <v>3951</v>
      </c>
      <c r="V31" s="25"/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18"/>
      <c r="N32" s="119"/>
      <c r="O32" s="118"/>
      <c r="P32" s="118"/>
      <c r="Q32" s="118"/>
      <c r="R32" s="118"/>
      <c r="V32" s="25"/>
      <c r="W32" s="25"/>
    </row>
    <row r="33" spans="1:2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18"/>
      <c r="P33" s="118"/>
      <c r="Q33" s="118"/>
      <c r="R33" s="118"/>
    </row>
    <row r="34" spans="1:22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18"/>
      <c r="N34" s="119"/>
      <c r="O34" s="119">
        <f>N28+N29-O28-O29-O30-O31</f>
        <v>-932842</v>
      </c>
      <c r="P34" s="118"/>
      <c r="Q34" s="118"/>
      <c r="R34" s="118"/>
    </row>
    <row r="35" spans="1:2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2" t="s">
        <v>598</v>
      </c>
      <c r="L35" s="3">
        <f>SUM(L16:L34)</f>
        <v>92876756</v>
      </c>
      <c r="M35" s="2"/>
      <c r="N35" s="3">
        <f>SUM(N16:N29)</f>
        <v>166556686</v>
      </c>
    </row>
    <row r="36" spans="1:22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2" t="s">
        <v>599</v>
      </c>
      <c r="L36" s="3">
        <f>L16+L17+L20+L29+L28</f>
        <v>444430</v>
      </c>
      <c r="M36" s="2"/>
      <c r="N36" s="3">
        <f>N16+N17+N22</f>
        <v>-5340988</v>
      </c>
      <c r="V36" t="s">
        <v>25</v>
      </c>
    </row>
    <row r="37" spans="1:22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56" t="s">
        <v>716</v>
      </c>
      <c r="L37" s="1">
        <f>L35+N7</f>
        <v>149876756</v>
      </c>
      <c r="M37" s="3"/>
      <c r="N37" s="2"/>
    </row>
    <row r="38" spans="1:22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</row>
    <row r="39" spans="1:22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M39" s="25"/>
    </row>
    <row r="40" spans="1:22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s="25"/>
    </row>
    <row r="41" spans="1:22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6" t="s">
        <v>25</v>
      </c>
    </row>
    <row r="42" spans="1:22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"/>
      <c r="L42" s="11" t="s">
        <v>304</v>
      </c>
      <c r="M42" s="25"/>
      <c r="N42" s="25"/>
    </row>
    <row r="43" spans="1:22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1" t="s">
        <v>305</v>
      </c>
      <c r="L43" s="1">
        <v>70000</v>
      </c>
      <c r="M43" s="25"/>
      <c r="N43" t="s">
        <v>25</v>
      </c>
      <c r="O43" s="118" t="s">
        <v>1153</v>
      </c>
      <c r="P43" s="118"/>
    </row>
    <row r="44" spans="1:22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" t="s">
        <v>321</v>
      </c>
      <c r="L44" s="1">
        <v>100000</v>
      </c>
      <c r="M44" t="s">
        <v>25</v>
      </c>
      <c r="O44" s="118" t="s">
        <v>267</v>
      </c>
      <c r="P44" s="118" t="s">
        <v>1168</v>
      </c>
    </row>
    <row r="45" spans="1:22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306</v>
      </c>
      <c r="L45" s="1">
        <v>80000</v>
      </c>
      <c r="O45" s="14">
        <v>400000</v>
      </c>
      <c r="P45" s="118" t="s">
        <v>1169</v>
      </c>
    </row>
    <row r="46" spans="1:22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1" t="s">
        <v>307</v>
      </c>
      <c r="L46" s="1">
        <v>150000</v>
      </c>
      <c r="O46" s="14">
        <v>-6200000</v>
      </c>
      <c r="P46" s="118" t="s">
        <v>1170</v>
      </c>
    </row>
    <row r="47" spans="1:22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1" t="s">
        <v>308</v>
      </c>
      <c r="L47" s="1">
        <v>300000</v>
      </c>
      <c r="O47" s="14">
        <v>7600000</v>
      </c>
      <c r="P47" s="118" t="s">
        <v>1171</v>
      </c>
    </row>
    <row r="48" spans="1:22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309</v>
      </c>
      <c r="L48" s="1">
        <v>100000</v>
      </c>
      <c r="O48" s="14">
        <v>51000000</v>
      </c>
      <c r="P48" s="56" t="s">
        <v>3777</v>
      </c>
    </row>
    <row r="49" spans="1:17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310</v>
      </c>
      <c r="L49" s="1">
        <v>200000</v>
      </c>
      <c r="O49" s="14">
        <v>3000000</v>
      </c>
      <c r="P49" s="56" t="s">
        <v>1172</v>
      </c>
    </row>
    <row r="50" spans="1:17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18" t="s">
        <v>311</v>
      </c>
      <c r="L50" s="18">
        <v>300000</v>
      </c>
      <c r="O50" s="123"/>
      <c r="P50" s="56"/>
    </row>
    <row r="51" spans="1:17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312</v>
      </c>
      <c r="L51" s="1">
        <v>200000</v>
      </c>
      <c r="O51" s="123">
        <v>3000000</v>
      </c>
      <c r="P51" s="56" t="s">
        <v>1173</v>
      </c>
    </row>
    <row r="52" spans="1:17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313</v>
      </c>
      <c r="L52" s="1">
        <v>20000</v>
      </c>
      <c r="O52" s="123">
        <v>4000000</v>
      </c>
      <c r="P52" s="56" t="s">
        <v>1175</v>
      </c>
    </row>
    <row r="53" spans="1:17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315</v>
      </c>
      <c r="L53" s="1">
        <v>50000</v>
      </c>
      <c r="O53" s="14">
        <v>2500000</v>
      </c>
      <c r="P53" s="56" t="s">
        <v>1164</v>
      </c>
      <c r="Q53" t="s">
        <v>25</v>
      </c>
    </row>
    <row r="54" spans="1:17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316</v>
      </c>
      <c r="L54" s="1">
        <v>90000</v>
      </c>
      <c r="O54" s="123"/>
      <c r="P54" s="56"/>
    </row>
    <row r="55" spans="1:17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317</v>
      </c>
      <c r="L55" s="1">
        <v>50000</v>
      </c>
      <c r="O55" s="14"/>
      <c r="P55" s="56"/>
    </row>
    <row r="56" spans="1:17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327</v>
      </c>
      <c r="L56" s="1">
        <v>150000</v>
      </c>
      <c r="O56" s="123"/>
      <c r="P56" s="56"/>
    </row>
    <row r="57" spans="1:17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318</v>
      </c>
      <c r="L57" s="1">
        <v>15000</v>
      </c>
      <c r="O57" s="123"/>
      <c r="P57" s="56"/>
    </row>
    <row r="58" spans="1:17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319</v>
      </c>
      <c r="L58" s="1">
        <v>20000</v>
      </c>
      <c r="O58" s="123"/>
      <c r="P58" s="56"/>
    </row>
    <row r="59" spans="1:17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320</v>
      </c>
      <c r="L59" s="1">
        <v>40000</v>
      </c>
      <c r="O59" s="123"/>
      <c r="P59" s="56"/>
    </row>
    <row r="60" spans="1:17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322</v>
      </c>
      <c r="L60" s="1">
        <v>150000</v>
      </c>
      <c r="O60" s="123"/>
      <c r="P60" s="56"/>
    </row>
    <row r="61" spans="1:17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324</v>
      </c>
      <c r="L61" s="1">
        <v>75000</v>
      </c>
      <c r="O61" s="119">
        <f>SUM(O45:O59)</f>
        <v>65300000</v>
      </c>
      <c r="P61" s="56" t="s">
        <v>1176</v>
      </c>
    </row>
    <row r="62" spans="1:17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314</v>
      </c>
      <c r="L62" s="1">
        <v>140000</v>
      </c>
      <c r="O62" s="123">
        <f>120*800000</f>
        <v>96000000</v>
      </c>
      <c r="P62" s="56" t="s">
        <v>1177</v>
      </c>
    </row>
    <row r="63" spans="1:17">
      <c r="E63" s="26"/>
      <c r="K63" s="2" t="s">
        <v>478</v>
      </c>
      <c r="L63" s="3">
        <v>1666666</v>
      </c>
      <c r="O63" s="123">
        <f>12*6600000</f>
        <v>79200000</v>
      </c>
      <c r="P63" s="56" t="s">
        <v>1180</v>
      </c>
    </row>
    <row r="64" spans="1:17">
      <c r="E64" s="26"/>
      <c r="K64" s="2"/>
      <c r="L64" s="3"/>
      <c r="O64" t="s">
        <v>1190</v>
      </c>
    </row>
    <row r="65" spans="1:28">
      <c r="K65" s="2"/>
      <c r="L65" s="3"/>
      <c r="O65" t="s">
        <v>1191</v>
      </c>
    </row>
    <row r="66" spans="1:28">
      <c r="K66" s="2" t="s">
        <v>6</v>
      </c>
      <c r="L66" s="3">
        <f>SUM(L43:L64)</f>
        <v>3966666</v>
      </c>
    </row>
    <row r="67" spans="1:28">
      <c r="A67" t="s">
        <v>25</v>
      </c>
      <c r="K67" s="2" t="s">
        <v>328</v>
      </c>
      <c r="L67" s="3">
        <f>L66/30</f>
        <v>132222.20000000001</v>
      </c>
    </row>
    <row r="68" spans="1:28">
      <c r="O68" s="121"/>
      <c r="P68" s="121"/>
    </row>
    <row r="69" spans="1:28">
      <c r="O69" s="121"/>
      <c r="P69" s="135"/>
      <c r="Q69" s="121"/>
      <c r="R69" s="121"/>
      <c r="S69" s="121"/>
      <c r="T69" s="121"/>
      <c r="X69" t="s">
        <v>1193</v>
      </c>
      <c r="Y69" t="s">
        <v>1194</v>
      </c>
      <c r="Z69" t="s">
        <v>1195</v>
      </c>
      <c r="AA69" t="s">
        <v>282</v>
      </c>
      <c r="AB69" t="s">
        <v>8</v>
      </c>
    </row>
    <row r="70" spans="1:28">
      <c r="O70" s="121"/>
      <c r="P70" s="135"/>
      <c r="Q70" s="121"/>
      <c r="R70" s="121"/>
      <c r="S70" s="121"/>
      <c r="T70" s="121"/>
      <c r="V70" s="134" t="s">
        <v>748</v>
      </c>
      <c r="W70" s="1">
        <v>15000000</v>
      </c>
      <c r="X70">
        <v>11</v>
      </c>
      <c r="Y70">
        <v>12</v>
      </c>
      <c r="Z70">
        <f>Y70-X70</f>
        <v>1</v>
      </c>
      <c r="AA70" s="1">
        <f>W70*Z70</f>
        <v>15000000</v>
      </c>
    </row>
    <row r="71" spans="1:28">
      <c r="O71" s="121"/>
      <c r="P71" s="121"/>
      <c r="Q71" s="121"/>
      <c r="R71" s="135"/>
      <c r="S71" s="121"/>
      <c r="T71" s="121"/>
      <c r="V71" t="s">
        <v>1192</v>
      </c>
      <c r="W71" s="1">
        <v>15000000</v>
      </c>
      <c r="X71">
        <v>56</v>
      </c>
      <c r="Y71">
        <v>81</v>
      </c>
      <c r="Z71" s="102">
        <f>Y71-X71</f>
        <v>25</v>
      </c>
      <c r="AA71" s="1">
        <f>W71*Z71</f>
        <v>375000000</v>
      </c>
      <c r="AB71" t="s">
        <v>1196</v>
      </c>
    </row>
    <row r="72" spans="1:28">
      <c r="Q72" s="121"/>
      <c r="R72" s="121"/>
      <c r="S72" s="121"/>
      <c r="T72" s="121"/>
      <c r="V72" t="s">
        <v>861</v>
      </c>
      <c r="W72" s="1">
        <v>20000000</v>
      </c>
      <c r="X72">
        <v>96</v>
      </c>
      <c r="Y72">
        <v>105</v>
      </c>
      <c r="Z72" s="102">
        <f>Y72-X72</f>
        <v>9</v>
      </c>
      <c r="AA72" s="1">
        <f>W72*Z72</f>
        <v>180000000</v>
      </c>
    </row>
    <row r="73" spans="1:28">
      <c r="K73" s="48" t="s">
        <v>791</v>
      </c>
      <c r="L73" s="48" t="s">
        <v>476</v>
      </c>
      <c r="V73" t="s">
        <v>900</v>
      </c>
      <c r="W73" s="1">
        <v>15000000</v>
      </c>
      <c r="X73">
        <v>146</v>
      </c>
      <c r="Y73">
        <v>213</v>
      </c>
      <c r="Z73" s="102">
        <f>Y73-X73</f>
        <v>67</v>
      </c>
      <c r="AA73" s="1">
        <f>W73*Z73</f>
        <v>1005000000</v>
      </c>
      <c r="AB73" t="s">
        <v>3788</v>
      </c>
    </row>
    <row r="74" spans="1:28">
      <c r="K74" s="47">
        <v>1150000</v>
      </c>
      <c r="L74" s="48" t="s">
        <v>1053</v>
      </c>
      <c r="V74" t="s">
        <v>1197</v>
      </c>
      <c r="W74" s="1">
        <v>15000000</v>
      </c>
      <c r="X74">
        <v>238</v>
      </c>
      <c r="AA74" s="1"/>
      <c r="AB74" t="s">
        <v>3789</v>
      </c>
    </row>
    <row r="75" spans="1:28">
      <c r="K75" s="47">
        <v>500000</v>
      </c>
      <c r="L75" s="48" t="s">
        <v>479</v>
      </c>
      <c r="W75" s="1"/>
      <c r="Y75" t="s">
        <v>25</v>
      </c>
      <c r="Z75" t="s">
        <v>25</v>
      </c>
      <c r="AA75" s="1">
        <f>SUM(AA70:AA74)</f>
        <v>1575000000</v>
      </c>
    </row>
    <row r="76" spans="1:28">
      <c r="K76" s="47">
        <v>180000</v>
      </c>
      <c r="L76" s="48" t="s">
        <v>558</v>
      </c>
      <c r="AA76" t="s">
        <v>1198</v>
      </c>
    </row>
    <row r="77" spans="1:28">
      <c r="K77" s="47">
        <v>300000</v>
      </c>
      <c r="L77" s="48" t="s">
        <v>787</v>
      </c>
    </row>
    <row r="78" spans="1:28">
      <c r="K78" s="47">
        <v>0</v>
      </c>
      <c r="L78" s="48" t="s">
        <v>788</v>
      </c>
      <c r="AA78" t="s">
        <v>1199</v>
      </c>
    </row>
    <row r="79" spans="1:28">
      <c r="K79" s="47">
        <v>500000</v>
      </c>
      <c r="L79" s="48" t="s">
        <v>789</v>
      </c>
      <c r="AA79" s="1">
        <f>AA75*300000/365000000</f>
        <v>1294520.5479452056</v>
      </c>
    </row>
    <row r="80" spans="1:28">
      <c r="K80" s="47">
        <v>75000</v>
      </c>
      <c r="L80" s="48" t="s">
        <v>790</v>
      </c>
    </row>
    <row r="81" spans="11:12">
      <c r="K81" s="47">
        <v>450000</v>
      </c>
      <c r="L81" s="48" t="s">
        <v>792</v>
      </c>
    </row>
    <row r="82" spans="11:12">
      <c r="K82" s="47">
        <v>500000</v>
      </c>
      <c r="L82" s="48" t="s">
        <v>564</v>
      </c>
    </row>
    <row r="83" spans="11:12">
      <c r="K83" s="47">
        <v>50000</v>
      </c>
      <c r="L83" s="48" t="s">
        <v>795</v>
      </c>
    </row>
    <row r="84" spans="11:12">
      <c r="K84" s="47">
        <v>140000</v>
      </c>
      <c r="L84" s="48" t="s">
        <v>314</v>
      </c>
    </row>
    <row r="85" spans="11:12">
      <c r="K85" s="47"/>
      <c r="L85" s="48" t="s">
        <v>25</v>
      </c>
    </row>
    <row r="86" spans="11:12">
      <c r="K86" s="47">
        <f>SUM(K74:K85)</f>
        <v>3845000</v>
      </c>
      <c r="L86" s="48" t="s">
        <v>6</v>
      </c>
    </row>
    <row r="97" spans="6:8">
      <c r="F97">
        <v>100000</v>
      </c>
    </row>
    <row r="98" spans="6:8">
      <c r="F98">
        <v>45560</v>
      </c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C22" sqref="C22"/>
    </sheetView>
  </sheetViews>
  <sheetFormatPr defaultRowHeight="1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>
      <c r="A2" t="s">
        <v>292</v>
      </c>
      <c r="B2" s="3">
        <v>50000</v>
      </c>
      <c r="C2" t="s">
        <v>1</v>
      </c>
      <c r="D2">
        <v>6</v>
      </c>
      <c r="E2">
        <f>E3+D2</f>
        <v>471</v>
      </c>
      <c r="F2">
        <v>1</v>
      </c>
      <c r="G2">
        <f>B2*(E2-F2)</f>
        <v>23500000</v>
      </c>
    </row>
    <row r="3" spans="1:7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465</v>
      </c>
      <c r="F3">
        <v>1</v>
      </c>
      <c r="G3">
        <f t="shared" ref="G3:G21" si="1">B3*(E3-F3)</f>
        <v>6960000000</v>
      </c>
    </row>
    <row r="4" spans="1:7">
      <c r="A4" t="s">
        <v>343</v>
      </c>
      <c r="B4" s="3">
        <v>-3000000</v>
      </c>
      <c r="C4" t="s">
        <v>344</v>
      </c>
      <c r="D4">
        <v>1</v>
      </c>
      <c r="E4">
        <f t="shared" si="0"/>
        <v>463</v>
      </c>
      <c r="F4">
        <v>0</v>
      </c>
      <c r="G4">
        <f t="shared" si="1"/>
        <v>-1389000000</v>
      </c>
    </row>
    <row r="5" spans="1:7">
      <c r="A5" t="s">
        <v>409</v>
      </c>
      <c r="B5" s="3">
        <v>-3200900</v>
      </c>
      <c r="C5" t="s">
        <v>411</v>
      </c>
      <c r="D5">
        <v>2</v>
      </c>
      <c r="E5">
        <f t="shared" si="0"/>
        <v>462</v>
      </c>
      <c r="F5">
        <v>0</v>
      </c>
      <c r="G5">
        <f t="shared" si="1"/>
        <v>-1478815800</v>
      </c>
    </row>
    <row r="6" spans="1:7">
      <c r="A6" t="s">
        <v>421</v>
      </c>
      <c r="B6" s="3">
        <v>-3000900</v>
      </c>
      <c r="C6" t="s">
        <v>422</v>
      </c>
      <c r="D6">
        <v>2</v>
      </c>
      <c r="E6">
        <f t="shared" si="0"/>
        <v>460</v>
      </c>
      <c r="F6">
        <v>0</v>
      </c>
      <c r="G6">
        <f t="shared" si="1"/>
        <v>-1380414000</v>
      </c>
    </row>
    <row r="7" spans="1:7">
      <c r="A7" t="s">
        <v>434</v>
      </c>
      <c r="B7" s="3">
        <v>-5805900</v>
      </c>
      <c r="C7" t="s">
        <v>435</v>
      </c>
      <c r="D7">
        <v>22</v>
      </c>
      <c r="E7">
        <f t="shared" si="0"/>
        <v>458</v>
      </c>
      <c r="F7">
        <v>0</v>
      </c>
      <c r="G7">
        <f t="shared" si="1"/>
        <v>-2659102200</v>
      </c>
    </row>
    <row r="8" spans="1:7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436</v>
      </c>
      <c r="F8">
        <v>0</v>
      </c>
      <c r="G8">
        <f t="shared" si="1"/>
        <v>23725812</v>
      </c>
    </row>
    <row r="9" spans="1:7">
      <c r="A9" t="s">
        <v>806</v>
      </c>
      <c r="B9" s="3">
        <v>-80000</v>
      </c>
      <c r="C9" t="s">
        <v>813</v>
      </c>
      <c r="D9">
        <v>65</v>
      </c>
      <c r="E9">
        <f t="shared" si="0"/>
        <v>164</v>
      </c>
      <c r="F9">
        <v>1</v>
      </c>
      <c r="G9">
        <f>B9*(E9-F9)</f>
        <v>-13040000</v>
      </c>
    </row>
    <row r="10" spans="1:7">
      <c r="A10" t="s">
        <v>892</v>
      </c>
      <c r="B10" s="3">
        <v>850000</v>
      </c>
      <c r="C10" t="s">
        <v>898</v>
      </c>
      <c r="D10">
        <v>14</v>
      </c>
      <c r="E10">
        <f t="shared" si="0"/>
        <v>99</v>
      </c>
      <c r="F10">
        <v>1</v>
      </c>
      <c r="G10">
        <f t="shared" si="1"/>
        <v>83300000</v>
      </c>
    </row>
    <row r="11" spans="1:7">
      <c r="A11" t="s">
        <v>914</v>
      </c>
      <c r="B11" s="3">
        <v>-700000</v>
      </c>
      <c r="C11" t="s">
        <v>924</v>
      </c>
      <c r="D11">
        <v>6</v>
      </c>
      <c r="E11">
        <f t="shared" si="0"/>
        <v>85</v>
      </c>
      <c r="F11">
        <v>1</v>
      </c>
      <c r="G11">
        <f t="shared" si="1"/>
        <v>-58800000</v>
      </c>
    </row>
    <row r="12" spans="1:7">
      <c r="A12" t="s">
        <v>922</v>
      </c>
      <c r="B12" s="3">
        <v>1000000</v>
      </c>
      <c r="C12" t="s">
        <v>925</v>
      </c>
      <c r="D12">
        <v>8</v>
      </c>
      <c r="E12">
        <f t="shared" si="0"/>
        <v>79</v>
      </c>
      <c r="F12">
        <v>1</v>
      </c>
      <c r="G12">
        <f t="shared" si="1"/>
        <v>78000000</v>
      </c>
    </row>
    <row r="13" spans="1:7">
      <c r="A13" t="s">
        <v>1048</v>
      </c>
      <c r="B13" s="3">
        <v>4857</v>
      </c>
      <c r="C13" t="s">
        <v>475</v>
      </c>
      <c r="D13">
        <v>1</v>
      </c>
      <c r="E13">
        <f t="shared" si="0"/>
        <v>71</v>
      </c>
      <c r="F13">
        <v>1</v>
      </c>
      <c r="G13">
        <f t="shared" si="1"/>
        <v>339990</v>
      </c>
    </row>
    <row r="14" spans="1:7">
      <c r="A14" t="s">
        <v>1054</v>
      </c>
      <c r="B14" s="3">
        <v>-191000</v>
      </c>
      <c r="C14" t="s">
        <v>924</v>
      </c>
      <c r="D14">
        <v>15</v>
      </c>
      <c r="E14">
        <f t="shared" si="0"/>
        <v>70</v>
      </c>
      <c r="F14">
        <v>1</v>
      </c>
      <c r="G14">
        <f t="shared" si="1"/>
        <v>-13179000</v>
      </c>
    </row>
    <row r="15" spans="1:7">
      <c r="A15" t="s">
        <v>1096</v>
      </c>
      <c r="B15" s="3">
        <v>-200000</v>
      </c>
      <c r="C15" t="s">
        <v>813</v>
      </c>
      <c r="D15">
        <v>16</v>
      </c>
      <c r="E15">
        <f t="shared" si="0"/>
        <v>55</v>
      </c>
      <c r="F15">
        <v>1</v>
      </c>
      <c r="G15">
        <f t="shared" si="1"/>
        <v>-10800000</v>
      </c>
    </row>
    <row r="16" spans="1:7">
      <c r="A16" t="s">
        <v>1218</v>
      </c>
      <c r="B16" s="3">
        <v>-694356</v>
      </c>
      <c r="C16" t="s">
        <v>1219</v>
      </c>
      <c r="D16">
        <v>7</v>
      </c>
      <c r="E16">
        <f t="shared" si="0"/>
        <v>39</v>
      </c>
      <c r="F16">
        <v>1</v>
      </c>
      <c r="G16">
        <f t="shared" si="1"/>
        <v>-26385528</v>
      </c>
    </row>
    <row r="17" spans="1:7">
      <c r="A17" t="s">
        <v>1230</v>
      </c>
      <c r="B17" s="3">
        <v>50000</v>
      </c>
      <c r="C17" t="s">
        <v>1244</v>
      </c>
      <c r="D17">
        <v>23</v>
      </c>
      <c r="E17">
        <f t="shared" si="0"/>
        <v>32</v>
      </c>
      <c r="F17">
        <v>1</v>
      </c>
      <c r="G17">
        <f t="shared" si="1"/>
        <v>1550000</v>
      </c>
    </row>
    <row r="18" spans="1:7">
      <c r="A18" t="s">
        <v>3732</v>
      </c>
      <c r="B18" s="3">
        <v>1047</v>
      </c>
      <c r="C18" t="s">
        <v>3735</v>
      </c>
      <c r="D18">
        <v>8</v>
      </c>
      <c r="E18">
        <f t="shared" si="0"/>
        <v>9</v>
      </c>
      <c r="F18">
        <v>1</v>
      </c>
      <c r="G18">
        <f t="shared" si="1"/>
        <v>8376</v>
      </c>
    </row>
    <row r="19" spans="1:7">
      <c r="A19" t="s">
        <v>3768</v>
      </c>
      <c r="B19" s="3">
        <v>785500</v>
      </c>
      <c r="C19" t="s">
        <v>3772</v>
      </c>
      <c r="D19">
        <v>1</v>
      </c>
      <c r="E19">
        <f t="shared" si="0"/>
        <v>1</v>
      </c>
      <c r="F19">
        <v>1</v>
      </c>
      <c r="G19">
        <f t="shared" si="1"/>
        <v>0</v>
      </c>
    </row>
    <row r="20" spans="1:7">
      <c r="A20" t="s">
        <v>3871</v>
      </c>
      <c r="B20" s="3">
        <v>-57500</v>
      </c>
      <c r="C20" t="s">
        <v>1033</v>
      </c>
      <c r="D20">
        <v>0</v>
      </c>
      <c r="E20">
        <f>E21+D20</f>
        <v>0</v>
      </c>
      <c r="F20">
        <v>1</v>
      </c>
      <c r="G20">
        <f t="shared" si="1"/>
        <v>57500</v>
      </c>
    </row>
    <row r="21" spans="1:7">
      <c r="A21" t="s">
        <v>3871</v>
      </c>
      <c r="B21" s="3">
        <v>6099</v>
      </c>
      <c r="C21" t="s">
        <v>585</v>
      </c>
      <c r="D21">
        <v>0</v>
      </c>
      <c r="E21">
        <f>D21</f>
        <v>0</v>
      </c>
      <c r="F21">
        <v>1</v>
      </c>
      <c r="G21">
        <f t="shared" si="1"/>
        <v>-6099</v>
      </c>
    </row>
    <row r="24" spans="1:7">
      <c r="D24" t="s">
        <v>25</v>
      </c>
    </row>
    <row r="27" spans="1:7">
      <c r="B27" s="7">
        <f>SUM(B2:B25)</f>
        <v>871364</v>
      </c>
      <c r="G27" s="7">
        <f>SUM(G2:G21)</f>
        <v>140939051</v>
      </c>
    </row>
    <row r="28" spans="1:7">
      <c r="B28" t="s">
        <v>283</v>
      </c>
      <c r="G28" t="s">
        <v>284</v>
      </c>
    </row>
    <row r="30" spans="1:7">
      <c r="G30" s="3">
        <f>G27/E2</f>
        <v>299233.65392781317</v>
      </c>
    </row>
    <row r="31" spans="1:7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52" workbookViewId="0">
      <selection activeCell="D45" sqref="D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67000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32000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2000</v>
      </c>
      <c r="H31" s="11" t="s">
        <v>1054</v>
      </c>
      <c r="I31" s="11">
        <v>230000</v>
      </c>
      <c r="J31" s="11" t="s">
        <v>477</v>
      </c>
    </row>
    <row r="32" spans="2:21">
      <c r="G32" s="11">
        <f>$I$47-I32</f>
        <v>47000</v>
      </c>
      <c r="H32" s="59" t="s">
        <v>797</v>
      </c>
      <c r="I32" s="11">
        <v>185000</v>
      </c>
      <c r="J32" s="11" t="s">
        <v>558</v>
      </c>
    </row>
    <row r="33" spans="6:23">
      <c r="G33" s="11">
        <f t="shared" si="5"/>
        <v>1000</v>
      </c>
      <c r="H33" s="11" t="s">
        <v>1123</v>
      </c>
      <c r="I33" s="11">
        <v>231000</v>
      </c>
      <c r="J33" s="11" t="s">
        <v>566</v>
      </c>
    </row>
    <row r="34" spans="6:23">
      <c r="G34" s="11">
        <f t="shared" si="5"/>
        <v>2000</v>
      </c>
      <c r="H34" s="11" t="s">
        <v>1054</v>
      </c>
      <c r="I34" s="11">
        <v>230000</v>
      </c>
      <c r="J34" s="11" t="s">
        <v>567</v>
      </c>
    </row>
    <row r="35" spans="6:23">
      <c r="G35" s="11">
        <f t="shared" si="5"/>
        <v>1000</v>
      </c>
      <c r="H35" s="11" t="s">
        <v>1123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13000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14000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7500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42000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7000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1000</v>
      </c>
      <c r="H41" s="11" t="s">
        <v>1123</v>
      </c>
      <c r="I41" s="11">
        <v>231000</v>
      </c>
      <c r="J41" s="11" t="s">
        <v>784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16000</v>
      </c>
      <c r="H42" s="11" t="s">
        <v>785</v>
      </c>
      <c r="I42" s="11">
        <v>216000</v>
      </c>
      <c r="J42" s="11" t="s">
        <v>786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5000</v>
      </c>
      <c r="H43" s="11" t="s">
        <v>814</v>
      </c>
      <c r="I43" s="11">
        <v>227000</v>
      </c>
      <c r="J43" s="11" t="s">
        <v>815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3000</v>
      </c>
      <c r="H44" s="11" t="s">
        <v>877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1000</v>
      </c>
      <c r="H45" s="11" t="s">
        <v>1123</v>
      </c>
      <c r="I45" s="11">
        <v>231000</v>
      </c>
      <c r="J45" s="11" t="s">
        <v>1122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232000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تیر97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2018-07-03T10:57:39Z</dcterms:modified>
</cp:coreProperties>
</file>