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B263" i="15" l="1"/>
  <c r="E253" i="15"/>
  <c r="F253" i="15" s="1"/>
  <c r="E252" i="15"/>
  <c r="F252" i="15" s="1"/>
  <c r="Q39" i="18" l="1"/>
  <c r="S35" i="18"/>
  <c r="N32" i="18"/>
  <c r="E251" i="15" l="1"/>
  <c r="E250" i="15"/>
  <c r="N31" i="18"/>
  <c r="D171" i="20"/>
  <c r="Q66" i="18" l="1"/>
  <c r="N29" i="18"/>
  <c r="N30" i="18"/>
  <c r="N2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D62" i="43" l="1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s="1"/>
  <c r="S32" i="18" s="1"/>
  <c r="S33" i="18" s="1"/>
  <c r="S34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l="1"/>
  <c r="F251" i="15"/>
  <c r="D249" i="15" l="1"/>
  <c r="F250" i="15"/>
  <c r="F249" i="15" l="1"/>
  <c r="D248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7" i="15" l="1"/>
  <c r="F248" i="15"/>
  <c r="L60" i="32"/>
  <c r="L48" i="32"/>
  <c r="F247" i="15" l="1"/>
  <c r="D246" i="15"/>
  <c r="I137" i="36"/>
  <c r="I136" i="36"/>
  <c r="I135" i="36"/>
  <c r="F246" i="15" l="1"/>
  <c r="D24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45" i="15" l="1"/>
  <c r="D244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3" i="15" l="1"/>
  <c r="F244" i="15"/>
  <c r="F261" i="15"/>
  <c r="F138" i="13"/>
  <c r="F139" i="13"/>
  <c r="F140" i="13"/>
  <c r="F141" i="13"/>
  <c r="F142" i="13"/>
  <c r="F143" i="13"/>
  <c r="E144" i="13"/>
  <c r="D242" i="15" l="1"/>
  <c r="F243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42" i="15" l="1"/>
  <c r="D241" i="15"/>
  <c r="E142" i="13"/>
  <c r="G143" i="13"/>
  <c r="N10" i="18"/>
  <c r="F241" i="15" l="1"/>
  <c r="D240" i="15"/>
  <c r="E141" i="13"/>
  <c r="G142" i="13"/>
  <c r="D239" i="15" l="1"/>
  <c r="F240" i="15"/>
  <c r="E140" i="13"/>
  <c r="G141" i="13"/>
  <c r="D165" i="20"/>
  <c r="D238" i="15" l="1"/>
  <c r="F239" i="15"/>
  <c r="E139" i="13"/>
  <c r="G140" i="13"/>
  <c r="D164" i="20"/>
  <c r="D237" i="15" l="1"/>
  <c r="F238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F237" i="15" l="1"/>
  <c r="D236" i="15"/>
  <c r="E137" i="13"/>
  <c r="G138" i="13"/>
  <c r="X720" i="41"/>
  <c r="U2123" i="41"/>
  <c r="D235" i="15" l="1"/>
  <c r="F236" i="15"/>
  <c r="D62" i="38"/>
  <c r="F235" i="15" l="1"/>
  <c r="D234" i="15"/>
  <c r="G77" i="36"/>
  <c r="G76" i="36"/>
  <c r="D233" i="15" l="1"/>
  <c r="F234" i="15"/>
  <c r="D232" i="15" l="1"/>
  <c r="F233" i="15"/>
  <c r="D163" i="20"/>
  <c r="F232" i="15" l="1"/>
  <c r="D231" i="15"/>
  <c r="G67" i="36"/>
  <c r="F231" i="15" l="1"/>
  <c r="D230" i="15"/>
  <c r="G65" i="36"/>
  <c r="I63" i="36" s="1"/>
  <c r="K63" i="36" s="1"/>
  <c r="D162" i="20"/>
  <c r="D229" i="15" l="1"/>
  <c r="F230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29" i="15" l="1"/>
  <c r="D228" i="15"/>
  <c r="G71" i="16"/>
  <c r="G70" i="16"/>
  <c r="G69" i="16"/>
  <c r="Z52" i="36"/>
  <c r="Z72" i="36" s="1"/>
  <c r="Y52" i="36"/>
  <c r="Y72" i="36" s="1"/>
  <c r="X52" i="36"/>
  <c r="X72" i="36" s="1"/>
  <c r="D160" i="20"/>
  <c r="F228" i="15" l="1"/>
  <c r="D227" i="15"/>
  <c r="D159" i="20"/>
  <c r="F227" i="15" l="1"/>
  <c r="D226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D225" i="15" l="1"/>
  <c r="F226" i="15"/>
  <c r="Y27" i="36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2" i="20" l="1"/>
  <c r="K173" i="20"/>
  <c r="K174" i="20"/>
  <c r="K175" i="20"/>
  <c r="K176" i="20"/>
  <c r="J172" i="20"/>
  <c r="J173" i="20"/>
  <c r="J174" i="20"/>
  <c r="J175" i="20"/>
  <c r="J176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1" i="20" l="1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<sst xmlns="http://schemas.openxmlformats.org/spreadsheetml/2006/main" count="8398" uniqueCount="4008">
  <si>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</si>
  <si>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</si>
  <si>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</si>
  <si>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</si>
  <si>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</si>
  <si>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</si>
  <si>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</si>
  <si>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</si>
  <si>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</si>
  <si>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</si>
  <si>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</si>
  <si>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</si>
  <si>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</si>
  <si>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</si>
  <si>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</si>
  <si>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</si>
  <si>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</si>
  <si>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</si>
  <si>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</si>
  <si>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</si>
  <si>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</si>
  <si>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</si>
  <si>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</si>
  <si>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</si>
  <si>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</si>
  <si>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</si>
  <si>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</si>
  <si>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</si>
  <si>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</si>
  <si>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</si>
  <si>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</si>
  <si>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</si>
  <si>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</si>
  <si>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</si>
  <si>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</si>
  <si>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</si>
  <si>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</si>
  <si>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</si>
  <si>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</si>
  <si>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</si>
  <si>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</si>
  <si>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</si>
  <si>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</si>
  <si>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</si>
  <si>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</si>
  <si>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</si>
  <si>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</si>
  <si>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</si>
  <si>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</si>
  <si>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</si>
  <si>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</si>
  <si>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</si>
  <si>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</si>
  <si>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</si>
  <si>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</si>
  <si>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</si>
  <si>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</si>
  <si>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</si>
  <si>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</si>
  <si>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</si>
  <si>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</si>
  <si>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</si>
  <si>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</si>
  <si>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</si>
  <si>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</si>
  <si>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</si>
  <si>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</si>
  <si>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</si>
  <si>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</si>
  <si>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</si>
  <si>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</si>
  <si>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</si>
  <si>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</si>
  <si>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</si>
  <si>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</si>
  <si>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</si>
  <si>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</si>
  <si>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</si>
  <si>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</si>
  <si>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</si>
  <si>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</si>
  <si>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</si>
  <si>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</si>
  <si>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</si>
  <si>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</si>
  <si>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</si>
  <si>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</si>
  <si>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</si>
  <si>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</si>
  <si>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</si>
  <si>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</si>
  <si>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</si>
  <si>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</si>
  <si>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</si>
  <si>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</si>
  <si>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</si>
  <si>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</si>
  <si>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</si>
  <si>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</si>
  <si>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</si>
  <si>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</si>
  <si>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</si>
  <si>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</si>
  <si>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</si>
  <si>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</si>
  <si>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</si>
  <si>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</si>
  <si>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</si>
  <si>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</si>
  <si>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</si>
  <si>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</si>
  <si>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</si>
  <si>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</si>
  <si>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</si>
  <si>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</si>
  <si>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</si>
  <si>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</si>
  <si>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</si>
  <si>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</si>
  <si>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</si>
  <si>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</si>
  <si>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</si>
  <si>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</si>
  <si>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</si>
  <si>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</si>
  <si>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</si>
  <si>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</si>
  <si>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</si>
  <si>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</si>
  <si>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</si>
  <si>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</si>
  <si>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</si>
  <si>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</si>
  <si>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</si>
  <si>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</si>
  <si>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</si>
  <si>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</si>
  <si>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</si>
  <si>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</si>
  <si>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</si>
  <si>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</si>
  <si>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</si>
  <si>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</si>
  <si>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</si>
  <si>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</si>
  <si>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</si>
  <si>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</si>
  <si>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</si>
  <si>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</si>
  <si>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</si>
  <si>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</si>
  <si>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</si>
  <si>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</si>
  <si>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</si>
  <si>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</si>
  <si>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</si>
  <si>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</si>
  <si>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</si>
  <si>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</si>
  <si>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</si>
  <si>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</si>
  <si>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</si>
  <si>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</si>
  <si>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</si>
  <si>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</si>
  <si>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</si>
  <si>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</si>
  <si>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</si>
  <si>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</si>
  <si>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</si>
  <si>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</si>
  <si>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</si>
  <si>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</si>
  <si>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</si>
  <si>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</si>
  <si>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</si>
  <si>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</si>
  <si>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</si>
  <si>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</si>
  <si>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</si>
  <si>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</si>
  <si>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</si>
  <si>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</si>
  <si>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</si>
  <si>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</si>
  <si>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</si>
  <si>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</si>
  <si>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</si>
  <si>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</si>
  <si>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</si>
  <si>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</si>
  <si>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</si>
  <si>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</si>
  <si>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</si>
  <si>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</si>
  <si>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</si>
  <si>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</si>
  <si>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</si>
  <si>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</si>
  <si>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</si>
  <si>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</si>
  <si>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</si>
  <si>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</si>
  <si>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</si>
  <si>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</si>
  <si>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</si>
  <si>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</si>
  <si>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</si>
  <si>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</si>
  <si>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</si>
  <si>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</si>
  <si>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</si>
  <si>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</si>
  <si>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</si>
  <si>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</si>
  <si>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</si>
  <si>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</si>
  <si>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</si>
  <si>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</si>
  <si>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</si>
  <si>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</si>
  <si>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</si>
  <si>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</si>
  <si>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</si>
  <si>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</si>
  <si>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</si>
  <si>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</si>
  <si>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</si>
  <si>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</si>
  <si>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</si>
  <si>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</si>
  <si>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</si>
  <si>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</si>
  <si>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</si>
  <si>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</si>
  <si>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</si>
  <si>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</si>
  <si>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</si>
  <si>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</si>
  <si>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</si>
  <si>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</si>
  <si>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</si>
  <si>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</si>
  <si>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</si>
  <si>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</si>
  <si>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</si>
  <si>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</si>
  <si>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</si>
  <si>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</si>
  <si>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</si>
  <si>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</si>
  <si>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</si>
  <si>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</si>
  <si>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</si>
  <si>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</si>
  <si>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</si>
  <si>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</si>
  <si>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</si>
  <si>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</si>
  <si>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</si>
  <si>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</si>
  <si>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</si>
  <si>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</si>
  <si>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</si>
  <si>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</si>
  <si>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</si>
  <si>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</si>
  <si>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</si>
  <si>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</si>
  <si>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</si>
  <si>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</si>
  <si>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</si>
  <si>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</si>
  <si>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</si>
  <si>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</si>
  <si>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</si>
  <si>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</si>
  <si>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</si>
  <si>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</si>
  <si>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</si>
  <si>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</si>
  <si>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</si>
  <si>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</si>
  <si>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</si>
  <si>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</si>
  <si>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</si>
  <si>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</si>
  <si>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</si>
  <si>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</si>
  <si>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</si>
  <si>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</si>
  <si>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</si>
  <si>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</si>
  <si>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</si>
  <si>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</si>
  <si>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</si>
  <si>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</si>
  <si>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</si>
  <si>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</si>
  <si>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</si>
  <si>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</si>
  <si>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</si>
  <si>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</si>
  <si>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</si>
  <si>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</si>
  <si>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</si>
  <si>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</si>
  <si>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</si>
  <si>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</si>
  <si>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</si>
  <si>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</si>
  <si>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</si>
  <si>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</si>
  <si>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</si>
  <si>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</si>
  <si>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</si>
  <si>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</si>
  <si>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</si>
  <si>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</si>
  <si>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</si>
  <si>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</si>
  <si>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</si>
  <si>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</si>
  <si>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</si>
  <si>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</si>
  <si>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</si>
  <si>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</si>
  <si>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</si>
  <si>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</si>
  <si>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</si>
  <si>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</si>
  <si>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</si>
  <si>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</si>
  <si>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</si>
  <si>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</si>
  <si>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</si>
  <si>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</si>
  <si>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</si>
  <si>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</si>
  <si>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</si>
  <si>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</si>
  <si>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</si>
  <si>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</si>
  <si>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</si>
  <si>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</si>
  <si>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</si>
  <si>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</si>
  <si>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</si>
  <si>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</si>
  <si>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</si>
  <si>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</si>
  <si>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</si>
  <si>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</si>
  <si>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</si>
  <si>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</si>
  <si>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</si>
  <si>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</si>
  <si>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</si>
  <si>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</si>
  <si>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</si>
  <si>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</si>
  <si>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</si>
  <si>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</si>
  <si>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</si>
  <si>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</si>
  <si>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</si>
  <si>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</si>
  <si>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</si>
  <si>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</si>
  <si>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</si>
  <si>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</si>
  <si>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</si>
  <si>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</si>
  <si>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</si>
  <si>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</si>
  <si>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</si>
  <si>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</si>
  <si>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</si>
  <si>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</si>
  <si>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</si>
  <si>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</si>
  <si>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</si>
  <si>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</si>
  <si>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</si>
  <si>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</si>
  <si>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</si>
  <si>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</si>
  <si>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</si>
  <si>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</si>
  <si>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</si>
  <si>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</si>
  <si>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</si>
  <si>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</si>
  <si>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</si>
  <si>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</si>
  <si>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</si>
  <si>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</si>
  <si>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</si>
  <si>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</si>
  <si>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</si>
  <si>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</si>
  <si>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</si>
  <si>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</si>
  <si>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</si>
  <si>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</si>
  <si>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</si>
  <si>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</si>
  <si>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</si>
  <si>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</si>
  <si>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</si>
  <si>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</si>
  <si>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</si>
  <si>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</si>
  <si>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</si>
  <si>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</si>
  <si>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</si>
  <si>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</si>
  <si>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</si>
  <si>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</si>
  <si>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</si>
  <si>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</si>
  <si>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</si>
  <si>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</si>
  <si>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</si>
  <si>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</si>
  <si>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</si>
  <si>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</si>
  <si>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</si>
  <si>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</si>
  <si>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</si>
  <si>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</si>
  <si>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</si>
  <si>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</si>
  <si>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</si>
  <si>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</si>
  <si>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</si>
  <si>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</si>
  <si>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</si>
  <si>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</si>
  <si>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</si>
  <si>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</si>
  <si>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</si>
  <si>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</si>
  <si>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</si>
  <si>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</si>
  <si>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</si>
  <si>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</si>
  <si>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</si>
  <si>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</si>
  <si>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</si>
  <si>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</si>
  <si>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</si>
  <si>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</si>
  <si>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</si>
  <si>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</si>
  <si>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</si>
  <si>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</si>
  <si>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</si>
  <si>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</si>
  <si>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</si>
  <si>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</si>
  <si>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</si>
  <si>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</si>
  <si>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</si>
  <si>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</si>
  <si>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</si>
  <si>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</si>
  <si>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</si>
  <si>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</si>
  <si>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</si>
  <si>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</si>
  <si>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</si>
  <si>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</si>
  <si>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</si>
  <si>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</si>
  <si>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</si>
  <si>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</si>
  <si>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</si>
  <si>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</si>
  <si>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</si>
  <si>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</si>
  <si>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</si>
  <si>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</si>
  <si>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</si>
  <si>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</si>
  <si>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</si>
  <si>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</si>
  <si>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</si>
  <si>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</si>
  <si>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</si>
  <si>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</si>
  <si>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</si>
  <si>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</si>
  <si>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</si>
  <si>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</si>
  <si>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</si>
  <si>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</si>
  <si>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</si>
  <si>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</si>
  <si>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</si>
  <si>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</si>
  <si>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</si>
  <si>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</si>
  <si>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</si>
  <si>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</si>
  <si>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</si>
  <si>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</si>
  <si>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</si>
  <si>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</si>
  <si>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</si>
  <si>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</si>
  <si>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</si>
  <si>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</si>
  <si>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</si>
  <si>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</si>
  <si>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</si>
  <si>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</si>
  <si>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</si>
  <si>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</si>
  <si>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</si>
  <si>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</si>
  <si>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</si>
  <si>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</si>
  <si>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</si>
  <si>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</si>
  <si>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</si>
  <si>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</si>
  <si>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</si>
  <si>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</si>
  <si>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</si>
  <si>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</si>
  <si>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</si>
  <si>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</si>
  <si>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</si>
  <si>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</si>
  <si>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</si>
  <si>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</si>
  <si>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</si>
  <si>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</si>
  <si>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</si>
  <si>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</si>
  <si>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</si>
  <si>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</si>
  <si>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</si>
  <si>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</si>
  <si>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</si>
  <si>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</si>
  <si>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</si>
  <si>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</si>
  <si>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</si>
  <si>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</si>
  <si>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</si>
  <si>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</si>
  <si>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</si>
  <si>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</si>
  <si>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</si>
  <si>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</si>
  <si>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</si>
  <si>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</si>
  <si>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</si>
  <si>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</si>
  <si>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</si>
  <si>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</si>
  <si>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</si>
  <si>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</si>
  <si>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</si>
  <si>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</si>
  <si>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</si>
  <si>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</si>
  <si>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</si>
  <si>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</si>
  <si>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</si>
  <si>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</si>
  <si>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</si>
  <si>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</si>
  <si>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</si>
  <si>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</si>
  <si>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</si>
  <si>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</si>
  <si>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</si>
  <si>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</si>
  <si>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</si>
  <si>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</si>
  <si>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</si>
  <si>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</si>
  <si>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</si>
  <si>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</si>
  <si>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</si>
  <si>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</si>
  <si>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</si>
  <si>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</si>
  <si>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</si>
  <si>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</si>
  <si>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</si>
  <si>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</si>
  <si>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</si>
  <si>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</si>
  <si>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</si>
  <si>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</si>
  <si>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</si>
  <si>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</si>
  <si>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</si>
  <si>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</si>
  <si>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</si>
  <si>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</si>
  <si>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</si>
  <si>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</si>
  <si>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</si>
  <si>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</si>
  <si>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</si>
  <si>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</si>
  <si>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</si>
  <si>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</si>
  <si>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</si>
  <si>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</si>
  <si>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</si>
  <si>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</si>
  <si>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</si>
  <si>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</si>
  <si>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</si>
  <si>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</si>
  <si>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</si>
  <si>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</si>
  <si>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</si>
  <si>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</si>
  <si>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</si>
  <si>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</si>
  <si>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</si>
  <si>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</si>
  <si>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</si>
  <si>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</si>
  <si>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</si>
  <si>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</si>
  <si>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</si>
  <si>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</si>
  <si>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</si>
  <si>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</si>
  <si>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</si>
  <si>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</si>
  <si>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</si>
  <si>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</si>
  <si>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</si>
  <si>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</si>
  <si>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</si>
  <si>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</si>
  <si>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</si>
  <si>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</si>
  <si>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</si>
  <si>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</si>
  <si>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</si>
  <si>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</si>
  <si>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</si>
  <si>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</si>
  <si>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</si>
  <si>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</si>
  <si>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</si>
  <si>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</si>
  <si>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</si>
  <si>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</si>
  <si>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</si>
  <si>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</si>
  <si>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</si>
  <si>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</si>
  <si>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</si>
  <si>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</si>
  <si>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</si>
  <si>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</si>
  <si>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</si>
  <si>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</si>
  <si>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</si>
  <si>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</si>
  <si>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</si>
  <si>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</si>
  <si>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</si>
  <si>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</si>
  <si>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</si>
  <si>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</si>
  <si>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</si>
  <si>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</si>
  <si>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</si>
  <si>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</si>
  <si>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</si>
  <si>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</si>
  <si>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</si>
  <si>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</si>
  <si>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</si>
  <si>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</si>
  <si>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</si>
  <si>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</si>
  <si>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</si>
  <si>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</si>
  <si>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</si>
  <si>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</si>
  <si>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</si>
  <si>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</si>
  <si>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</si>
  <si>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</si>
  <si>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</si>
  <si>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</si>
  <si>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</si>
  <si>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</si>
  <si>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</si>
  <si>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</si>
  <si>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</si>
  <si>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</si>
  <si>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</si>
  <si>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</si>
  <si>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</si>
  <si>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</si>
  <si>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</si>
  <si>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</si>
  <si>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</si>
  <si>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</si>
  <si>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</si>
  <si>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</si>
  <si>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</si>
  <si>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</si>
  <si>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</si>
  <si>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</si>
  <si>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</si>
  <si>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</si>
  <si>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</si>
  <si>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</si>
  <si>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</si>
  <si>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</si>
  <si>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</si>
  <si>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</si>
  <si>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</si>
  <si>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</si>
  <si>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</si>
  <si>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</si>
  <si>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</si>
  <si>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</si>
  <si>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</si>
  <si>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</si>
  <si>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</si>
  <si>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</si>
  <si>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</si>
  <si>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</si>
  <si>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</si>
  <si>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</si>
  <si>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</si>
  <si>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</si>
  <si>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</si>
  <si>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</si>
  <si>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</si>
  <si>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</si>
  <si>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</si>
  <si>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</si>
  <si>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</si>
  <si>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</si>
  <si>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</si>
  <si>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</si>
  <si>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</si>
  <si>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</si>
  <si>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</si>
  <si>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</si>
  <si>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</si>
  <si>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</si>
  <si>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</si>
  <si>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</si>
  <si>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</si>
  <si>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</si>
  <si>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</si>
  <si>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</si>
  <si>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</si>
  <si>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</si>
  <si>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</si>
  <si>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</si>
  <si>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</si>
  <si>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</si>
  <si>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</si>
  <si>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</si>
  <si>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</si>
  <si>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</si>
  <si>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</si>
  <si>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</si>
  <si>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</si>
  <si>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</si>
  <si>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</si>
  <si>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</si>
  <si>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</si>
  <si>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</si>
  <si>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</si>
  <si>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</si>
  <si>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</si>
  <si>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</si>
  <si>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</si>
  <si>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</si>
  <si>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</si>
  <si>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</si>
  <si>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</si>
  <si>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</si>
  <si>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</si>
  <si>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</si>
  <si>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</si>
  <si>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</si>
  <si>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</si>
  <si>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</si>
  <si>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</si>
  <si>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</si>
  <si>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</si>
  <si>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</si>
  <si>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</si>
  <si>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</si>
  <si>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</si>
  <si>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</si>
  <si>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</si>
  <si>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</si>
  <si>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</si>
  <si>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</si>
  <si>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</si>
  <si>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</si>
  <si>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</si>
  <si>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</si>
  <si>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</si>
  <si>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</si>
  <si>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</si>
  <si>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</si>
  <si>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</si>
  <si>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</si>
  <si>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</si>
  <si>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</si>
  <si>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</si>
  <si>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</si>
  <si>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</si>
  <si>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</si>
  <si>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</si>
  <si>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</si>
  <si>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</si>
  <si>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</si>
  <si>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</si>
  <si>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</si>
  <si>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</si>
  <si>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</si>
  <si>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</si>
  <si>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</si>
  <si>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</si>
  <si>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</si>
  <si>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</si>
  <si>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</si>
  <si>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</si>
  <si>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</si>
  <si>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</si>
  <si>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</si>
  <si>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</si>
  <si>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</si>
  <si>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</si>
  <si>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</si>
  <si>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</si>
  <si>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</si>
  <si>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</si>
  <si>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</si>
  <si>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</si>
  <si>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</si>
  <si>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</si>
  <si>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</si>
  <si>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</si>
  <si>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</si>
  <si>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</si>
  <si>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</si>
  <si>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</si>
  <si>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</si>
  <si>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</si>
  <si>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</si>
  <si>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</si>
  <si>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</si>
  <si>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</si>
  <si>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</si>
  <si>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</si>
  <si>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</si>
  <si>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</si>
  <si>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</si>
  <si>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</si>
  <si>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</si>
  <si>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</si>
  <si>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</si>
  <si>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</si>
  <si>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</si>
  <si>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</si>
  <si>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</si>
  <si>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</si>
  <si>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</si>
  <si>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</si>
  <si>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</si>
  <si>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</si>
  <si>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</si>
  <si>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</si>
  <si>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</si>
  <si>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</si>
  <si>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</si>
  <si>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</si>
  <si>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</si>
  <si>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</si>
  <si>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</si>
  <si>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</si>
  <si>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</si>
  <si>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</si>
  <si>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</si>
  <si>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</si>
  <si>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</si>
  <si>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</si>
  <si>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</si>
  <si>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</si>
  <si>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</si>
  <si>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</si>
  <si>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</si>
  <si>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</si>
  <si>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</si>
  <si>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</si>
  <si>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</si>
  <si>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</si>
  <si>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</si>
  <si>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</si>
  <si>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</si>
  <si>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</si>
  <si>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</si>
  <si>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</si>
  <si>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</si>
  <si>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</si>
  <si>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</si>
  <si>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</si>
  <si>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</si>
  <si>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</si>
  <si>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</si>
  <si>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</si>
  <si>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</si>
  <si>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</si>
  <si>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</si>
  <si>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</si>
  <si>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</si>
  <si>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</si>
  <si>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</si>
  <si>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</si>
  <si>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</si>
  <si>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</si>
  <si>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</si>
  <si>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</si>
  <si>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</si>
  <si>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</si>
  <si>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</si>
  <si>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</si>
  <si>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</si>
  <si>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</si>
  <si>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</si>
  <si>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</si>
  <si>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</si>
  <si>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</si>
  <si>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</si>
  <si>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</si>
  <si>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</si>
  <si>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</si>
  <si>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</si>
  <si>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</si>
  <si>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</si>
  <si>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</si>
  <si>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</si>
  <si>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</si>
  <si>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</si>
  <si>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</si>
  <si>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</si>
  <si>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</si>
  <si>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</si>
  <si>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</si>
  <si>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</si>
  <si>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</si>
  <si>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</si>
  <si>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</si>
  <si>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</si>
  <si>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</si>
  <si>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</si>
  <si>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</si>
  <si>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</si>
  <si>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</si>
  <si>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</si>
  <si>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</si>
  <si>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</si>
  <si>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</si>
  <si>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</si>
  <si>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</si>
  <si>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</si>
  <si>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</si>
  <si>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</si>
  <si>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</si>
  <si>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</si>
  <si>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</si>
  <si>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</si>
  <si>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</si>
  <si>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</si>
  <si>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</si>
  <si>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</si>
  <si>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</si>
  <si>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</si>
  <si>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</si>
  <si>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</si>
  <si>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</si>
  <si>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</si>
  <si>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</si>
  <si>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</si>
  <si>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</si>
  <si>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</si>
  <si>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</si>
  <si>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</si>
  <si>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</si>
  <si>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</si>
  <si>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</si>
  <si>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</si>
  <si>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</si>
  <si>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</si>
  <si>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</si>
  <si>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</si>
  <si>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</si>
  <si>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</si>
  <si>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</si>
  <si>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</si>
  <si>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</si>
  <si>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</si>
  <si>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</si>
  <si>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</si>
  <si>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</si>
  <si>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</si>
  <si>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</si>
  <si>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</si>
  <si>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</si>
  <si>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</si>
  <si>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</si>
  <si>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</si>
  <si>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</si>
  <si>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</si>
  <si>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</si>
  <si>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</si>
  <si>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</si>
  <si>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</si>
  <si>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</si>
  <si>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</si>
  <si>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</si>
  <si>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</si>
  <si>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</si>
  <si>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</si>
  <si>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</si>
  <si>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</si>
  <si>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</si>
  <si>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</si>
  <si>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</si>
  <si>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</si>
  <si>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</si>
  <si>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</si>
  <si>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</si>
  <si>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</si>
  <si>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</si>
  <si>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</si>
  <si>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</si>
  <si>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</si>
  <si>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</si>
  <si>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</si>
  <si>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</si>
  <si>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</si>
  <si>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</si>
  <si>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</si>
  <si>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</si>
  <si>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</si>
  <si>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</si>
  <si>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</si>
  <si>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</si>
  <si>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</si>
  <si>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</si>
  <si>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</si>
  <si>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</si>
  <si>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</si>
  <si>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</si>
  <si>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</si>
  <si>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</si>
  <si>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</si>
  <si>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</si>
  <si>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</si>
  <si>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</si>
  <si>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</si>
  <si>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</si>
  <si>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</si>
  <si>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</si>
  <si>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</si>
  <si>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</si>
  <si>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</si>
  <si>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</si>
  <si>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</si>
  <si>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</si>
  <si>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</si>
  <si>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</si>
  <si>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</si>
  <si>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</si>
  <si>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</si>
  <si>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</si>
  <si>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</si>
  <si>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</si>
  <si>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</si>
  <si>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</si>
  <si>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</si>
  <si>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</si>
  <si>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</si>
  <si>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</si>
  <si>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</si>
  <si>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</si>
  <si>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</si>
  <si>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</si>
  <si>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</si>
  <si>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</si>
  <si>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</si>
  <si>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</si>
  <si>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</si>
  <si>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</si>
  <si>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</si>
  <si>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</si>
  <si>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</si>
  <si>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</si>
  <si>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</si>
  <si>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</si>
  <si>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</si>
  <si>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</si>
  <si>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</si>
  <si>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</si>
  <si>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</si>
  <si>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</si>
  <si>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</si>
  <si>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</si>
  <si>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</si>
  <si>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</si>
  <si>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</si>
  <si>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</si>
  <si>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</si>
  <si>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</si>
  <si>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</si>
  <si>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</si>
  <si>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</si>
  <si>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</si>
  <si>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</si>
  <si>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</si>
  <si>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</si>
  <si>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</si>
  <si>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</si>
  <si>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</si>
  <si>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</si>
  <si>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</si>
  <si>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</si>
  <si>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</si>
  <si>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</si>
  <si>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</si>
  <si>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</si>
  <si>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</si>
  <si>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</si>
  <si>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</si>
  <si>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</si>
  <si>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</si>
  <si>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</si>
  <si>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</si>
  <si>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</si>
  <si>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</si>
  <si>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</si>
  <si>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</si>
  <si>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</si>
  <si>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</si>
  <si>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</si>
  <si>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</si>
  <si>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</si>
  <si>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</si>
  <si>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</si>
  <si>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</si>
  <si>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</si>
  <si>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</si>
  <si>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</si>
  <si>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</si>
  <si>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</si>
  <si>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</si>
  <si>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</si>
  <si>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</si>
  <si>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</si>
  <si>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</si>
  <si>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</si>
  <si>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</si>
  <si>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</si>
  <si>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</si>
  <si>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</si>
  <si>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</si>
  <si>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</si>
  <si>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</si>
  <si>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</si>
  <si>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</si>
  <si>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</si>
  <si>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</si>
  <si>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</si>
  <si>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</si>
  <si>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</si>
  <si>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</si>
  <si>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</si>
  <si>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</si>
  <si>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</si>
  <si>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</si>
  <si>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</si>
  <si>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</si>
  <si>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</si>
  <si>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</si>
  <si>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</si>
  <si>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</si>
  <si>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</si>
  <si>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</si>
  <si>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</si>
  <si>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</si>
  <si>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</si>
  <si>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</si>
  <si>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</si>
  <si>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</si>
  <si>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</si>
  <si>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</si>
  <si>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</si>
  <si>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</si>
  <si>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</si>
  <si>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</si>
  <si>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</si>
  <si>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</si>
  <si>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</si>
  <si>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</si>
  <si>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</si>
  <si>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</si>
  <si>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</si>
  <si>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</si>
  <si>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</si>
  <si>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</si>
  <si>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</si>
  <si>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</si>
  <si>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</si>
  <si>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</si>
  <si>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</si>
  <si>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</si>
  <si>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</si>
  <si>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</si>
  <si>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</si>
  <si>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</si>
  <si>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</si>
  <si>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</si>
  <si>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</si>
  <si>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</si>
  <si>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</si>
  <si>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</si>
  <si>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</si>
  <si>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</si>
  <si>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</si>
  <si>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</si>
  <si>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</si>
  <si>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</si>
  <si>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</si>
  <si>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</si>
  <si>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</si>
  <si>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</si>
  <si>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</si>
  <si>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</si>
  <si>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</si>
  <si>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</si>
  <si>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</si>
  <si>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</si>
  <si>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</si>
  <si>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</si>
  <si>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</si>
  <si>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</si>
  <si>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</si>
  <si>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</si>
  <si>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</si>
  <si>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</si>
  <si>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</si>
  <si>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</si>
  <si>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</si>
  <si>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</si>
  <si>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</si>
  <si>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</si>
  <si>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</si>
  <si>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</si>
  <si>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</si>
  <si>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</si>
  <si>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</si>
  <si>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</si>
  <si>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</si>
  <si>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</si>
  <si>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</si>
  <si>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</si>
  <si>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</si>
  <si>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</si>
  <si>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</si>
  <si>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</si>
  <si>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</si>
  <si>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</si>
  <si>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</si>
  <si>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</si>
  <si>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</si>
  <si>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</si>
  <si>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</si>
  <si>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</si>
  <si>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</si>
  <si>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</si>
  <si>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</si>
  <si>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</si>
  <si>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</si>
  <si>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</si>
  <si>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</si>
  <si>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</si>
  <si>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</si>
  <si>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</si>
  <si>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</si>
  <si>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</si>
  <si>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</si>
  <si>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</si>
  <si>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</si>
  <si>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</si>
  <si>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</si>
  <si>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</si>
  <si>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</si>
  <si>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</si>
  <si>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</si>
  <si>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</si>
  <si>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</si>
  <si>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</si>
  <si>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</si>
  <si>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</si>
  <si>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</si>
  <si>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</si>
  <si>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</si>
  <si>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</si>
  <si>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</si>
  <si>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</si>
  <si>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</si>
  <si>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</si>
  <si>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</si>
  <si>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</si>
  <si>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</si>
  <si>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</si>
  <si>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</si>
  <si>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</si>
  <si>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</si>
  <si>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</si>
  <si>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</si>
  <si>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</si>
  <si>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</si>
  <si>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</si>
  <si>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</si>
  <si>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</si>
  <si>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</si>
  <si>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</si>
  <si>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</si>
  <si>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</si>
  <si>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</si>
  <si>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</si>
  <si>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</si>
  <si>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</si>
  <si>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</si>
  <si>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</si>
  <si>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</si>
  <si>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</si>
  <si>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</si>
  <si>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</si>
  <si>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</si>
  <si>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</si>
  <si>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</si>
  <si>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</si>
  <si>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</si>
  <si>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</si>
  <si>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</si>
  <si>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</si>
  <si>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</si>
  <si>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</si>
  <si>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</si>
  <si>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</si>
  <si>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</si>
  <si>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</si>
  <si>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</si>
  <si>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</si>
  <si>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</si>
  <si>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</si>
  <si>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</si>
  <si>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</si>
  <si>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</si>
  <si>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</si>
  <si>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</si>
  <si>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</si>
  <si>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</si>
  <si>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</si>
  <si>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</si>
  <si>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</si>
  <si>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</si>
  <si>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</si>
  <si>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</si>
  <si>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</si>
  <si>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</si>
  <si>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</si>
  <si>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</si>
  <si>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</si>
  <si>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</si>
  <si>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</si>
  <si>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</si>
  <si>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</si>
  <si>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</si>
  <si>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</si>
  <si>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</si>
  <si>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</si>
  <si>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</si>
  <si>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</si>
  <si>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</si>
  <si>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</si>
  <si>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</si>
  <si>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</si>
  <si>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</si>
  <si>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</si>
  <si>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</si>
  <si>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</si>
  <si>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</si>
  <si>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</si>
  <si>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</si>
  <si>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</si>
  <si>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</si>
  <si>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</si>
  <si>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</si>
  <si>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</si>
  <si>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</si>
  <si>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</si>
  <si>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</si>
  <si>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</si>
  <si>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</si>
  <si>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</si>
  <si>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</si>
  <si>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</si>
  <si>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</si>
  <si>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</si>
  <si>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</si>
  <si>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</si>
  <si>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</si>
  <si>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</si>
  <si>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</si>
  <si>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</si>
  <si>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</si>
  <si>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</si>
  <si>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</si>
  <si>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</si>
  <si>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</si>
  <si>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</si>
  <si>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</si>
  <si>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</si>
  <si>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</si>
  <si>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</si>
  <si>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</si>
  <si>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</si>
  <si>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</si>
  <si>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</si>
  <si>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</si>
  <si>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</si>
  <si>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</si>
  <si>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</si>
  <si>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</si>
  <si>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</si>
  <si>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</si>
  <si>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</si>
  <si>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</si>
  <si>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</si>
  <si>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</si>
  <si>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</si>
  <si>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</si>
  <si>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</si>
  <si>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</si>
  <si>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</si>
  <si>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</si>
  <si>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</si>
  <si>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</si>
  <si>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</si>
  <si>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</si>
  <si>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</si>
  <si>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</si>
  <si>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</si>
  <si>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</si>
  <si>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</si>
  <si>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</si>
  <si>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</si>
  <si>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</si>
  <si>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</si>
  <si>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</si>
  <si>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</si>
  <si>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</si>
  <si>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</si>
  <si>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</si>
  <si>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</si>
  <si>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</si>
  <si>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</si>
  <si>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</si>
  <si>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</si>
  <si>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</si>
  <si>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</si>
  <si>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</si>
  <si>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</si>
  <si>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</si>
  <si>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</si>
  <si>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</si>
  <si>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</si>
  <si>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</si>
  <si>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</si>
  <si>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</si>
  <si>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</si>
  <si>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</si>
  <si>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</si>
  <si>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</si>
  <si>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</si>
  <si>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</si>
  <si>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</si>
  <si>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</si>
  <si>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</si>
  <si>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</si>
  <si>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</si>
  <si>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</si>
  <si>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</si>
  <si>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</si>
  <si>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</si>
  <si>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</si>
  <si>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</si>
  <si>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</si>
  <si>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</si>
  <si>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</si>
  <si>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</si>
  <si>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</si>
  <si>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</si>
  <si>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</si>
  <si>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</si>
  <si>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</si>
  <si>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</si>
  <si>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</si>
  <si>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</si>
  <si>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</si>
  <si>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</si>
  <si>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</si>
  <si>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</si>
  <si>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</si>
  <si>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</si>
  <si>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</si>
  <si>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</si>
  <si>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</si>
  <si>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</si>
  <si>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</si>
  <si>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</si>
  <si>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</si>
  <si>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</si>
  <si>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</si>
  <si>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</si>
  <si>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</si>
  <si>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</si>
  <si>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</si>
  <si>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</si>
  <si>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</si>
  <si>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</si>
  <si>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</si>
  <si>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</si>
  <si>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</si>
  <si>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</si>
  <si>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</si>
  <si>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</si>
  <si>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</si>
  <si>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</si>
  <si>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</si>
  <si>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</si>
  <si>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</si>
  <si>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</si>
  <si>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</si>
  <si>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</si>
  <si>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</si>
  <si>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</si>
  <si>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</si>
  <si>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</si>
  <si>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</si>
  <si>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</si>
  <si>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</si>
  <si>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</si>
  <si>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</si>
  <si>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</si>
  <si>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</si>
  <si>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</si>
  <si>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</si>
  <si>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</si>
  <si>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</si>
  <si>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</si>
  <si>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</si>
  <si>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</si>
  <si>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</si>
  <si>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</si>
  <si>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</si>
  <si>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</si>
  <si>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</si>
  <si>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</si>
  <si>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</si>
  <si>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</si>
  <si>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</si>
  <si>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</si>
  <si>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</si>
  <si>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</si>
  <si>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</si>
  <si>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</si>
  <si>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</si>
  <si>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</si>
  <si>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</si>
  <si>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</si>
  <si>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</si>
  <si>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</si>
  <si>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</si>
  <si>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</si>
  <si>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</si>
  <si>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</si>
  <si>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</si>
  <si>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</si>
  <si>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</si>
  <si>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</si>
  <si>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</si>
  <si>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</si>
  <si>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</si>
  <si>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</si>
  <si>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</si>
  <si>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</si>
  <si>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</si>
  <si>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</si>
  <si>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</si>
  <si>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</si>
  <si>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</si>
  <si>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</si>
  <si>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</si>
  <si>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</si>
  <si>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</si>
  <si>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</si>
  <si>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</si>
  <si>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</si>
  <si>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</si>
  <si>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</si>
  <si>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</si>
  <si>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</si>
  <si>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</si>
  <si>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</si>
  <si>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</si>
  <si>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</si>
  <si>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</si>
  <si>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</si>
  <si>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</si>
  <si>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</si>
  <si>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</si>
  <si>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</si>
  <si>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</si>
  <si>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</si>
  <si>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</si>
  <si>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</si>
  <si>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</si>
  <si>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</si>
  <si>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</si>
  <si>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</si>
  <si>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</si>
  <si>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</si>
  <si>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</si>
  <si>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</si>
  <si>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</si>
  <si>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</si>
  <si>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</si>
  <si>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</si>
  <si>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</si>
  <si>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</si>
  <si>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</si>
  <si>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</si>
  <si>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</si>
  <si>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</si>
  <si>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</si>
  <si>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</si>
  <si>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</si>
  <si>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</si>
  <si>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</si>
  <si>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</si>
  <si>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</si>
  <si>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</si>
  <si>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</si>
  <si>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</si>
  <si>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</si>
  <si>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</si>
  <si>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</si>
  <si>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</si>
  <si>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</si>
  <si>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</si>
  <si>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</si>
  <si>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</si>
  <si>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</si>
  <si>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</si>
  <si>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</si>
  <si>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</si>
  <si>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</si>
  <si>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</si>
  <si>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</si>
  <si>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</si>
  <si>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</si>
  <si>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</si>
  <si>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</si>
  <si>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</si>
  <si>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</si>
  <si>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</si>
  <si>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</si>
  <si>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</si>
  <si>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</si>
  <si>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</si>
  <si>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</si>
  <si>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</si>
  <si>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</si>
  <si>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</si>
  <si>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</si>
  <si>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</si>
  <si>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</si>
  <si>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</si>
  <si>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</si>
  <si>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</si>
  <si>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</si>
  <si>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</si>
  <si>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</si>
  <si>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</si>
  <si>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</si>
  <si>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</si>
  <si>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</si>
  <si>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</si>
  <si>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</si>
  <si>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</si>
  <si>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</si>
  <si>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</si>
  <si>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</si>
  <si>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</si>
  <si>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</si>
  <si>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</si>
  <si>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</si>
  <si>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</si>
  <si>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</si>
  <si>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</si>
  <si>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</si>
  <si>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</si>
  <si>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</si>
  <si>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</si>
  <si>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</si>
  <si>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</si>
  <si>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</si>
  <si>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</si>
  <si>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</si>
  <si>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</si>
  <si>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</si>
  <si>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</si>
  <si>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</si>
  <si>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</si>
  <si>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</si>
  <si>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</si>
  <si>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</si>
  <si>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</si>
  <si>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</si>
  <si>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</si>
  <si>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</si>
  <si>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</si>
  <si>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</si>
  <si>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</si>
  <si>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</si>
  <si>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</si>
  <si>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</si>
  <si>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</si>
  <si>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</si>
  <si>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</si>
  <si>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</si>
  <si>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</si>
  <si>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</si>
  <si>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</si>
  <si>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</si>
  <si>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</si>
  <si>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</si>
  <si>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</si>
  <si>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</si>
  <si>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</si>
  <si>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</si>
  <si>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</si>
  <si>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</si>
  <si>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</si>
  <si>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</si>
  <si>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</si>
  <si>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</si>
  <si>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</si>
  <si>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</si>
  <si>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</si>
  <si>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</si>
  <si>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</si>
  <si>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</si>
  <si>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</si>
  <si>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</si>
  <si>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</si>
  <si>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</si>
  <si>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</si>
  <si>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</si>
  <si>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</si>
  <si>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</si>
  <si>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</si>
  <si>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</si>
  <si>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</si>
  <si>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</si>
  <si>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</si>
  <si>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</si>
  <si>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</si>
  <si>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</si>
  <si>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</si>
  <si>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</si>
  <si>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</si>
  <si>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</si>
  <si>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</si>
  <si>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</si>
  <si>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</si>
  <si>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</si>
  <si>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</si>
  <si>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</si>
  <si>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</si>
  <si>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</si>
  <si>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</si>
  <si>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</si>
  <si>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</si>
  <si>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</si>
  <si>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</si>
  <si>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</si>
  <si>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</si>
  <si>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</si>
  <si>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</si>
  <si>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</si>
  <si>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</si>
  <si>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</si>
  <si>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</si>
  <si>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</si>
  <si>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</si>
  <si>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</si>
  <si>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</si>
  <si>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</si>
  <si>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</si>
  <si>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</si>
  <si>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</si>
  <si>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</si>
  <si>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</si>
  <si>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</si>
  <si>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</si>
  <si>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</si>
  <si>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</si>
  <si>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</si>
  <si>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</si>
  <si>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</si>
  <si>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</si>
  <si>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</si>
  <si>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</si>
  <si>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</si>
  <si>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</si>
  <si>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</si>
  <si>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</si>
  <si>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</si>
  <si>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</si>
  <si>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</si>
  <si>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</si>
  <si>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</si>
  <si>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</si>
  <si>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</si>
  <si>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</si>
  <si>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</si>
  <si>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</si>
  <si>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</si>
  <si>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</si>
  <si>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</si>
  <si>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</si>
  <si>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</si>
  <si>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</si>
  <si>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</si>
  <si>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</si>
  <si>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</si>
  <si>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</si>
  <si>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</si>
  <si>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</si>
  <si>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</si>
  <si>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</si>
  <si>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</si>
  <si>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</si>
  <si>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</si>
  <si>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</si>
  <si>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</si>
  <si>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</si>
  <si>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</si>
  <si>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</si>
  <si>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</si>
  <si>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</si>
  <si>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</si>
  <si>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</si>
  <si>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</si>
  <si>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</si>
  <si>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</si>
  <si>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</si>
  <si>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</si>
  <si>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</si>
  <si>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</si>
  <si>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</si>
  <si>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</si>
  <si>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</si>
  <si>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</si>
  <si>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</si>
  <si>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</si>
  <si>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</si>
  <si>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</si>
  <si>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</si>
  <si>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</si>
  <si>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</si>
  <si>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</si>
  <si>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</si>
  <si>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</si>
  <si>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</si>
  <si>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</si>
  <si>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</si>
  <si>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</si>
  <si>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</si>
  <si>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</si>
  <si>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</si>
  <si>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</si>
  <si>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</si>
  <si>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</si>
  <si>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</si>
  <si>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</si>
  <si>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</si>
  <si>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</si>
  <si>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</si>
  <si>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</si>
  <si>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</si>
  <si>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</si>
  <si>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</si>
  <si>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</si>
  <si>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</si>
  <si>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</si>
  <si>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</si>
  <si>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</si>
  <si>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</si>
  <si>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</si>
  <si>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</si>
  <si>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</si>
  <si>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</si>
  <si>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</si>
  <si>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</si>
  <si>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</si>
  <si>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</si>
  <si>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</si>
  <si>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</si>
  <si>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</si>
  <si>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</si>
  <si>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</si>
  <si>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</si>
  <si>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</si>
  <si>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</si>
  <si>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</si>
  <si>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</si>
  <si>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</si>
  <si>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</si>
  <si>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</si>
  <si>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</si>
  <si>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</si>
  <si>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</si>
  <si>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</si>
  <si>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</si>
  <si>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</si>
  <si>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</si>
  <si>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</si>
  <si>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</si>
  <si>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</si>
  <si>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</si>
  <si>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</si>
  <si>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</si>
  <si>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</si>
  <si>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</si>
  <si>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</si>
  <si>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</si>
  <si>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</si>
  <si>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</si>
  <si>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</si>
  <si>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</si>
  <si>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</si>
  <si>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</si>
  <si>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</si>
  <si>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</si>
  <si>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</si>
  <si>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</si>
  <si>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</si>
  <si>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</si>
  <si>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</si>
  <si>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</si>
  <si>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</si>
  <si>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</si>
  <si>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</si>
  <si>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</si>
  <si>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</si>
  <si>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</si>
  <si>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</si>
  <si>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</si>
  <si>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</si>
  <si>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</si>
  <si>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</si>
  <si>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</si>
  <si>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</si>
  <si>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</si>
  <si>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</si>
  <si>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</si>
  <si>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</si>
  <si>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</si>
  <si>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</si>
  <si>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</si>
  <si>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</si>
  <si>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</si>
  <si>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</si>
  <si>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</si>
  <si>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</si>
  <si>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</si>
  <si>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</si>
  <si>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</si>
  <si>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</si>
  <si>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</si>
  <si>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</si>
  <si>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</si>
  <si>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</si>
  <si>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</si>
  <si>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</si>
  <si>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</si>
  <si>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</si>
  <si>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</si>
  <si>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</si>
  <si>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</si>
  <si>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</si>
  <si>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</si>
  <si>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</si>
  <si>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</si>
  <si>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</si>
  <si>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</si>
  <si>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</si>
  <si>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</si>
  <si>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</si>
  <si>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</si>
  <si>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</si>
  <si>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</si>
  <si>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</si>
  <si>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</si>
  <si>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</si>
  <si>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</si>
  <si>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</si>
  <si>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</si>
  <si>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</si>
  <si>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</si>
  <si>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</si>
  <si>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</si>
  <si>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</si>
  <si>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</si>
  <si>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</si>
  <si>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</si>
  <si>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</si>
  <si>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</si>
  <si>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</si>
  <si>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</si>
  <si>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</si>
  <si>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</si>
  <si>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</si>
  <si>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</si>
  <si>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</si>
  <si>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</si>
  <si>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</si>
  <si>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</si>
  <si>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</si>
  <si>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</si>
  <si>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</si>
  <si>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</si>
  <si>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</si>
  <si>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</si>
  <si>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</si>
  <si>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</si>
  <si>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</si>
  <si>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</si>
  <si>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</si>
  <si>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</si>
  <si>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</si>
  <si>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</si>
  <si>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</si>
  <si>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</si>
  <si>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</si>
  <si>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</si>
  <si>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</si>
  <si>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</si>
  <si>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</si>
  <si>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</si>
  <si>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</si>
  <si>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</si>
  <si>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</si>
  <si>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</si>
  <si>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</si>
  <si>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</si>
  <si>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</si>
  <si>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</si>
  <si>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</si>
  <si>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</si>
  <si>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</si>
  <si>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</si>
  <si>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</si>
  <si>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</si>
  <si>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</si>
  <si>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</si>
  <si>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</si>
  <si>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</si>
  <si>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</si>
  <si>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</si>
  <si>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</si>
  <si>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</si>
  <si>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</si>
  <si>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</si>
  <si>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</si>
  <si>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</si>
  <si>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</si>
  <si>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</si>
  <si>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</si>
  <si>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</si>
  <si>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</si>
  <si>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</si>
  <si>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</si>
  <si>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</si>
  <si>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</si>
  <si>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</si>
  <si>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</si>
  <si>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</si>
  <si>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</si>
  <si>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</si>
  <si>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</si>
  <si>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</si>
  <si>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</si>
  <si>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</si>
  <si>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</si>
  <si>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</si>
  <si>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</si>
  <si>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</si>
  <si>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</si>
  <si>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</si>
  <si>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</si>
  <si>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</si>
  <si>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</si>
  <si>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</si>
  <si>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</si>
  <si>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</si>
  <si>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</si>
  <si>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</si>
  <si>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</si>
  <si>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</si>
  <si>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</si>
  <si>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</si>
  <si>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</si>
  <si>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</si>
  <si>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</si>
  <si>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</si>
  <si>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</si>
  <si>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</si>
  <si>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</si>
  <si>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</si>
  <si>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</si>
  <si>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</si>
  <si>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</si>
  <si>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</si>
  <si>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</si>
  <si>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</si>
  <si>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</si>
  <si>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</si>
  <si>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</si>
  <si>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</si>
  <si>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</si>
  <si>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</si>
  <si>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</si>
  <si>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</si>
  <si>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</si>
  <si>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</si>
  <si>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</si>
  <si>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</si>
  <si>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</si>
  <si>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</si>
  <si>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</si>
  <si>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</si>
  <si>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</si>
  <si>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</si>
  <si>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</si>
  <si>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</si>
  <si>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</si>
  <si>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</si>
  <si>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</si>
  <si>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</si>
  <si>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</si>
  <si>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</si>
  <si>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</si>
  <si>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</si>
  <si>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</si>
  <si>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</si>
  <si>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</si>
  <si>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</si>
  <si>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</si>
  <si>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</si>
  <si>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</si>
  <si>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</si>
  <si>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</si>
  <si>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</si>
  <si>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</si>
  <si>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</si>
  <si>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</si>
  <si>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</si>
  <si>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</si>
  <si>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</si>
  <si>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</si>
  <si>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</si>
  <si>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</si>
  <si>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</si>
  <si>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</si>
  <si>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</si>
  <si>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</si>
  <si>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</si>
  <si>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</si>
  <si>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</si>
  <si>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</si>
  <si>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</si>
  <si>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</si>
  <si>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</si>
  <si>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</si>
  <si>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</si>
  <si>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</si>
  <si>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</si>
  <si>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</si>
  <si>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</si>
  <si>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</si>
  <si>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</si>
  <si>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</si>
  <si>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</si>
  <si>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</si>
  <si>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</si>
  <si>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</si>
  <si>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</si>
  <si>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</si>
  <si>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</si>
  <si>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</si>
  <si>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</si>
  <si>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</si>
  <si>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</si>
  <si>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</si>
  <si>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</si>
  <si>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</si>
  <si>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</si>
  <si>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</si>
  <si>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</si>
  <si>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</si>
  <si>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</si>
  <si>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</si>
  <si>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</si>
  <si>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</si>
  <si>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</si>
  <si>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</si>
  <si>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</si>
  <si>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</si>
  <si>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</si>
  <si>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</si>
  <si>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</si>
  <si>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</si>
  <si>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</si>
  <si>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</si>
  <si>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</si>
  <si>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</si>
  <si>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</si>
  <si>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</si>
  <si>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</si>
  <si>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</si>
  <si>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</si>
  <si>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</si>
  <si>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</si>
  <si>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</si>
  <si>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</si>
  <si>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</si>
  <si>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</si>
  <si>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</si>
  <si>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</si>
  <si>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</si>
  <si>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</si>
  <si>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</si>
  <si>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</si>
  <si>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</si>
  <si>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</si>
  <si>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</si>
  <si>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</si>
  <si>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</si>
  <si>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</si>
  <si>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</si>
  <si>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</si>
  <si>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</si>
  <si>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</si>
  <si>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</si>
  <si>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</si>
  <si>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</si>
  <si>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</si>
  <si>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</si>
  <si>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</si>
  <si>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</si>
  <si>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</si>
  <si>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</si>
  <si>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</si>
  <si>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</si>
  <si>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</si>
  <si>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</si>
  <si>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</si>
  <si>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</si>
  <si>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</si>
  <si>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</si>
  <si>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</si>
  <si>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</si>
  <si>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</si>
  <si>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</si>
  <si>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</si>
  <si>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</si>
  <si>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</si>
  <si>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</si>
  <si>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</si>
  <si>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</si>
  <si>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</si>
  <si>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</si>
  <si>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</si>
  <si>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</si>
  <si>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</si>
  <si>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</si>
  <si>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</si>
  <si>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</si>
  <si>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</si>
  <si>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</si>
  <si>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</si>
  <si>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</si>
  <si>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</si>
  <si>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</si>
  <si>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</si>
  <si>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</si>
  <si>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</si>
  <si>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</si>
  <si>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</si>
  <si>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</si>
  <si>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</si>
  <si>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</si>
  <si>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</si>
  <si>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</si>
  <si>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</si>
  <si>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</si>
  <si>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</si>
  <si>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</si>
  <si>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</si>
  <si>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</si>
  <si>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</si>
  <si>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</si>
  <si>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</si>
  <si>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</si>
  <si>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</si>
  <si>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</si>
  <si>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</si>
  <si>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</si>
  <si>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</si>
  <si>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</si>
  <si>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</si>
  <si>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</si>
  <si>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</si>
  <si>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</si>
  <si>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</si>
  <si>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</si>
  <si>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</si>
  <si>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</si>
  <si>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</si>
  <si>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</si>
  <si>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</si>
  <si>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</si>
  <si>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</si>
  <si>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</si>
  <si>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</si>
  <si>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</si>
  <si>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</si>
  <si>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</si>
  <si>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</si>
  <si>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</si>
  <si>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</si>
  <si>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</si>
  <si>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</si>
  <si>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</si>
  <si>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</si>
  <si>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</si>
  <si>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</si>
  <si>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</si>
  <si>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</si>
  <si>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</si>
  <si>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</si>
  <si>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</si>
  <si>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</si>
  <si>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</si>
  <si>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</si>
  <si>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</si>
  <si>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</si>
  <si>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</si>
  <si>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</si>
  <si>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</si>
  <si>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</si>
  <si>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</si>
  <si>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</si>
  <si>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</si>
  <si>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</si>
  <si>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</si>
  <si>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</si>
  <si>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</si>
  <si>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</si>
  <si>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</si>
  <si>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</si>
  <si>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</si>
  <si>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</si>
  <si>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</si>
  <si>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</si>
  <si>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</si>
  <si>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</si>
  <si>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</si>
  <si>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</si>
  <si>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</si>
  <si>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</si>
  <si>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</si>
  <si>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</si>
  <si>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</si>
  <si>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</si>
  <si>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</si>
  <si>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</si>
  <si>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</si>
  <si>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</si>
  <si>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</si>
  <si>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</si>
  <si>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</si>
  <si>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</si>
  <si>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</si>
  <si>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</si>
  <si>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</si>
  <si>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</si>
  <si>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</si>
  <si>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</si>
  <si>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</si>
  <si>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</si>
  <si>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</si>
  <si>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</si>
  <si>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</si>
  <si>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</si>
  <si>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</si>
  <si>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</si>
  <si>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</si>
  <si>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</si>
  <si>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</si>
  <si>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</si>
  <si>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</si>
  <si>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</si>
  <si>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</si>
  <si>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</si>
  <si>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</si>
  <si>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</si>
  <si>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</si>
  <si>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</si>
  <si>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</si>
  <si>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</si>
  <si>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</si>
  <si>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</si>
  <si>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</si>
  <si>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</si>
  <si>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</si>
  <si>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</si>
  <si>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</si>
  <si>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</si>
  <si>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</si>
  <si>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</si>
  <si>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</si>
  <si>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</si>
  <si>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</si>
  <si>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</si>
  <si>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</si>
  <si>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</si>
  <si>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</si>
  <si>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</si>
  <si>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</si>
  <si>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</si>
  <si>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</si>
  <si>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</si>
  <si>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</si>
  <si>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</si>
  <si>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</si>
  <si>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</si>
  <si>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</si>
  <si>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</si>
  <si>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</si>
  <si>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</si>
  <si>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</si>
  <si>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</si>
  <si>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</si>
  <si>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</si>
  <si>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</si>
  <si>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</si>
  <si>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</si>
  <si>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</si>
  <si>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</si>
  <si>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</si>
  <si>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</si>
  <si>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</si>
  <si>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</si>
  <si>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</si>
  <si>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</si>
  <si>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</si>
  <si>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</si>
  <si>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</si>
  <si>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</si>
  <si>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</si>
  <si>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</si>
  <si>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</si>
  <si>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</si>
  <si>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</si>
  <si>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</si>
  <si>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</si>
  <si>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</si>
  <si>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</si>
  <si>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</si>
  <si>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</si>
  <si>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</si>
  <si>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</si>
  <si>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</si>
  <si>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</si>
  <si>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</si>
  <si>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</si>
  <si>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</si>
  <si>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</si>
  <si>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</si>
  <si>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</si>
  <si>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</si>
  <si>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</si>
  <si>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</si>
  <si>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</si>
  <si>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</si>
  <si>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</si>
  <si>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</si>
  <si>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</si>
  <si>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</si>
  <si>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</si>
  <si>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</si>
  <si>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</si>
  <si>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</si>
  <si>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</si>
  <si>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</si>
  <si>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</si>
  <si>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</si>
  <si>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</si>
  <si>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</si>
  <si>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</si>
  <si>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</si>
  <si>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</si>
  <si>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</si>
  <si>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</si>
  <si>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</si>
  <si>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</si>
  <si>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</si>
  <si>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</si>
  <si>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</si>
  <si>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</si>
  <si>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</si>
  <si>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</si>
  <si>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</si>
  <si>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</si>
  <si>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</si>
  <si>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</si>
  <si>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</si>
  <si>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</si>
  <si>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</si>
  <si>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</si>
  <si>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</si>
  <si>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</si>
  <si>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</si>
  <si>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</si>
  <si>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</si>
  <si>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</si>
  <si>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</si>
  <si>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</si>
  <si>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</si>
  <si>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</si>
  <si>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</si>
  <si>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</si>
  <si>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</si>
  <si>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</si>
  <si>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</si>
  <si>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</si>
  <si>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</si>
  <si>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</si>
  <si>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</si>
  <si>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</si>
  <si>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</si>
  <si>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</si>
  <si>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</si>
  <si>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</si>
  <si>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</si>
  <si>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</si>
  <si>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</si>
  <si>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</si>
  <si>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</si>
  <si>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</si>
  <si>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</si>
  <si>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</si>
  <si>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</si>
  <si>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</si>
  <si>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</si>
  <si>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</si>
  <si>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</si>
  <si>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</si>
  <si>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</si>
  <si>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</si>
  <si>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</si>
  <si>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</si>
  <si>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</si>
  <si>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</si>
  <si>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</si>
  <si>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</si>
  <si>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</si>
  <si>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</si>
  <si>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</si>
  <si>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</si>
  <si>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</si>
  <si>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</si>
  <si>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</si>
  <si>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</si>
  <si>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</si>
  <si>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</si>
  <si>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</si>
  <si>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</si>
  <si>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</si>
  <si>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</si>
  <si>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</si>
  <si>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</si>
  <si>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</si>
  <si>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</si>
  <si>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</si>
  <si>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</si>
  <si>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</si>
  <si>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</si>
  <si>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</si>
  <si>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</si>
  <si>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</si>
  <si>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</si>
  <si>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</si>
  <si>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</si>
  <si>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</si>
  <si>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</si>
  <si>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</si>
  <si>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</si>
  <si>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</si>
  <si>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</si>
  <si>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</si>
  <si>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</si>
  <si>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</si>
  <si>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</si>
  <si>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</si>
  <si>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</si>
  <si>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</si>
  <si>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</si>
  <si>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</si>
  <si>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</si>
  <si>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</si>
  <si>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</si>
  <si>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</si>
  <si>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</si>
  <si>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</si>
  <si>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</si>
  <si>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</si>
  <si>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</si>
  <si>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</si>
  <si>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</si>
  <si>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</si>
  <si>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</si>
  <si>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</si>
  <si>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</si>
  <si>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</si>
  <si>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</si>
  <si>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</si>
  <si>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</si>
  <si>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</si>
  <si>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</si>
  <si>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</si>
  <si>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</si>
  <si>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</si>
  <si>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</si>
  <si>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</si>
  <si>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</si>
  <si>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</si>
  <si>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</si>
  <si>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</si>
  <si>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</si>
  <si>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</si>
  <si>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</si>
  <si>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</si>
  <si>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</si>
  <si>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</si>
  <si>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</si>
  <si>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</si>
  <si>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</si>
  <si>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</si>
  <si>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</si>
  <si>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</si>
  <si>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</si>
  <si>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</si>
  <si>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</si>
  <si>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</si>
  <si>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</si>
  <si>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</si>
  <si>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</si>
  <si>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</si>
  <si>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</si>
  <si>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</si>
  <si>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</si>
  <si>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</si>
  <si>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</si>
  <si>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</si>
  <si>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</si>
  <si>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</si>
  <si>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</si>
  <si>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</si>
  <si>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</si>
  <si>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</si>
  <si>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</si>
  <si>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</si>
  <si>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</si>
  <si>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</si>
  <si>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</si>
  <si>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</si>
  <si>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</si>
  <si>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</si>
  <si>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</si>
  <si>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</si>
  <si>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</si>
  <si>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</si>
  <si>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</si>
  <si>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</si>
  <si>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</si>
  <si>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</si>
  <si>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</si>
  <si>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</si>
  <si>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</si>
  <si>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</si>
  <si>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</si>
  <si>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</si>
  <si>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</si>
  <si>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</si>
  <si>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</si>
  <si>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</si>
  <si>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</si>
  <si>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</si>
  <si>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</si>
  <si>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</si>
  <si>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</si>
  <si>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</si>
  <si>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</si>
  <si>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</si>
  <si>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</si>
  <si>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</si>
  <si>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</si>
  <si>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</si>
  <si>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</si>
  <si>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</si>
  <si>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</si>
  <si>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</si>
  <si>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</si>
  <si>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</si>
  <si>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</si>
  <si>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</si>
  <si>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</si>
  <si>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</si>
  <si>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</si>
  <si>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</si>
  <si>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</si>
  <si>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</si>
  <si>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</si>
  <si>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</si>
  <si>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</si>
  <si>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</si>
  <si>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</si>
  <si>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</si>
  <si>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</si>
  <si>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</si>
  <si>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</si>
  <si>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</si>
  <si>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</si>
  <si>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</si>
  <si>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</si>
  <si>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</si>
  <si>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</si>
  <si>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</si>
  <si>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</si>
  <si>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</si>
  <si>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</si>
  <si>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</si>
  <si>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</si>
  <si>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</si>
  <si>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</si>
  <si>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</si>
  <si>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</si>
  <si>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</si>
  <si>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</si>
  <si>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</si>
  <si>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</si>
  <si>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</si>
  <si>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</si>
  <si>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</si>
  <si>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</si>
  <si>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</si>
  <si>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</si>
  <si>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</si>
  <si>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</si>
  <si>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</si>
  <si>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</si>
  <si>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</si>
  <si>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</si>
  <si>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</si>
  <si>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</si>
  <si>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</si>
  <si>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</si>
  <si>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</si>
  <si>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</si>
  <si>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</si>
  <si>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</si>
  <si>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</si>
  <si>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</si>
  <si>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</si>
  <si>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</si>
  <si>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</si>
  <si>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</si>
  <si>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</si>
  <si>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</si>
  <si>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</si>
  <si>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</si>
  <si>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</si>
  <si>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</si>
  <si>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</si>
  <si>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</si>
  <si>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</si>
  <si>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</si>
  <si>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</si>
  <si>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</si>
  <si>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</si>
  <si>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</si>
  <si>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</si>
  <si>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</si>
  <si>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</si>
  <si>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</si>
  <si>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</si>
  <si>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</si>
  <si>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</si>
  <si>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</si>
  <si>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</si>
  <si>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</si>
  <si>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</si>
  <si>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</si>
  <si>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</si>
  <si>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</si>
  <si>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</si>
  <si>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</si>
  <si>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</si>
  <si>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</si>
  <si>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</si>
  <si>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</si>
  <si>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</si>
  <si>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</si>
  <si>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</si>
  <si>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</si>
  <si>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</si>
  <si>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</si>
  <si>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</si>
  <si>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</si>
  <si>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</si>
  <si>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</si>
  <si>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</si>
  <si>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</si>
  <si>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</si>
  <si>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</si>
  <si>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</si>
  <si>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</si>
  <si>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</si>
  <si>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</si>
  <si>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</si>
  <si>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</si>
  <si>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</si>
  <si>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</si>
  <si>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</si>
  <si>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</si>
  <si>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</si>
  <si>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</si>
  <si>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</si>
  <si>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</si>
  <si>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</si>
  <si>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</si>
  <si>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</si>
  <si>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</si>
  <si>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</si>
  <si>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</si>
  <si>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</si>
  <si>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</si>
  <si>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</si>
  <si>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</si>
  <si>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</si>
  <si>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</si>
  <si>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</si>
  <si>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</si>
  <si>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</si>
  <si>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</si>
  <si>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</si>
  <si>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</si>
  <si>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</si>
  <si>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</si>
  <si>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</si>
  <si>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</si>
  <si>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</si>
  <si>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</si>
  <si>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</si>
  <si>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</si>
  <si>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</si>
  <si>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</si>
  <si>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</si>
  <si>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</si>
  <si>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</si>
  <si>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</si>
  <si>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</si>
  <si>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</si>
  <si>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</si>
  <si>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</si>
  <si>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</si>
  <si>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</si>
  <si>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</si>
  <si>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</si>
  <si>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</si>
  <si>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</si>
  <si>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</si>
  <si>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</si>
  <si>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</si>
  <si>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</si>
  <si>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</si>
  <si>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</si>
  <si>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</si>
  <si>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</si>
  <si>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</si>
  <si>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</si>
  <si>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</si>
  <si>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</si>
  <si>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</si>
  <si>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</si>
  <si>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</si>
  <si>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</si>
  <si>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</si>
  <si>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</si>
  <si>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</si>
  <si>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</si>
  <si>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</si>
  <si>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</si>
  <si>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</si>
  <si>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</si>
  <si>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</si>
  <si>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</si>
  <si>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</si>
  <si>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</si>
  <si>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</si>
  <si>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</si>
  <si>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</si>
  <si>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</si>
  <si>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</si>
  <si>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</si>
  <si>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</si>
  <si>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</si>
  <si>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</si>
  <si>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</si>
  <si>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</si>
  <si>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</si>
  <si>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</si>
  <si>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</si>
  <si>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</si>
  <si>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</si>
  <si>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</si>
  <si>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</si>
  <si>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</si>
  <si>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</si>
  <si>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</si>
  <si>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</si>
  <si>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</si>
  <si>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</si>
  <si>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</si>
  <si>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</si>
  <si>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</si>
  <si>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</si>
  <si>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</si>
  <si>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</si>
  <si>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</si>
  <si>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</si>
  <si>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</si>
  <si>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</si>
  <si>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</si>
  <si>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</si>
  <si>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</si>
  <si>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</si>
  <si>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</si>
  <si>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</si>
  <si>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</si>
  <si>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</si>
  <si>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</si>
  <si>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</si>
  <si>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</si>
  <si>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</si>
  <si>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</si>
  <si>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</si>
  <si>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</si>
  <si>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</si>
  <si>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</si>
  <si>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</si>
  <si>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</si>
  <si>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</si>
  <si>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</si>
  <si>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</si>
  <si>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</si>
  <si>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</si>
  <si>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</si>
  <si>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</si>
  <si>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</si>
  <si>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</si>
  <si>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</si>
  <si>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</si>
  <si>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</si>
  <si>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</si>
  <si>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</si>
  <si>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</si>
  <si>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</si>
  <si>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</si>
  <si>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</si>
  <si>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</si>
  <si>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</si>
  <si>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</si>
  <si>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</si>
  <si>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</si>
  <si>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</si>
  <si>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</si>
  <si>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</si>
  <si>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</si>
  <si>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</si>
  <si>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</si>
  <si>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</si>
  <si>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</si>
  <si>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</si>
  <si>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</si>
  <si>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</si>
  <si>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</si>
  <si>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</si>
  <si>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</si>
  <si>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</si>
  <si>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</si>
  <si>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</si>
  <si>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</si>
  <si>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</si>
  <si>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</si>
  <si>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</si>
  <si>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</si>
  <si>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</si>
  <si>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</si>
  <si>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</si>
  <si>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</si>
  <si>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</si>
  <si>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</si>
  <si>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</si>
  <si>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</si>
  <si>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</si>
  <si>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</si>
  <si>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</si>
  <si>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</si>
  <si>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</si>
  <si>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</si>
  <si>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</si>
  <si>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</si>
  <si>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</si>
  <si>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</si>
  <si>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</si>
  <si>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</si>
  <si>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</si>
  <si>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</si>
  <si>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</si>
  <si>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</si>
  <si>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</si>
  <si>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</si>
  <si>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</si>
  <si>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</si>
  <si>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</si>
  <si>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</si>
  <si>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</si>
  <si>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</si>
  <si>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</si>
  <si>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</si>
  <si>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</si>
  <si>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</si>
  <si>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</si>
  <si>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</si>
  <si>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</si>
  <si>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</si>
  <si>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</si>
  <si>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</si>
  <si>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</si>
  <si>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</si>
  <si>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</si>
  <si>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</si>
  <si>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</si>
  <si>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</si>
  <si>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</si>
  <si>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</si>
  <si>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</si>
  <si>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</si>
  <si>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</si>
  <si>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</si>
  <si>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</si>
  <si>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</si>
  <si>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</si>
  <si>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</si>
  <si>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</si>
  <si>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</si>
  <si>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</si>
  <si>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</si>
  <si>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</si>
  <si>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</si>
  <si>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</si>
  <si>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</si>
  <si>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</si>
  <si>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</si>
  <si>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</si>
  <si>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</si>
  <si>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</si>
  <si>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</si>
  <si>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</si>
  <si>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</si>
  <si>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</si>
  <si>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</si>
  <si>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</si>
  <si>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</si>
  <si>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</si>
  <si>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</si>
  <si>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</si>
  <si>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</si>
  <si>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</si>
  <si>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</si>
  <si>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</si>
  <si>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</si>
  <si>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</si>
  <si>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</si>
  <si>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</si>
  <si>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</si>
  <si>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</si>
  <si>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</si>
  <si>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</si>
  <si>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</si>
  <si>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</si>
  <si>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</si>
  <si>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</si>
  <si>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</si>
  <si>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</si>
  <si>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</si>
  <si>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</si>
  <si>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</si>
  <si>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</si>
  <si>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</si>
  <si>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</si>
  <si>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</si>
  <si>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</si>
  <si>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</si>
  <si>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</si>
  <si>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</si>
  <si>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</si>
  <si>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</si>
  <si>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</si>
  <si>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</si>
  <si>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</si>
  <si>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</si>
  <si>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</si>
  <si>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</si>
  <si>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</si>
  <si>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</si>
  <si>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</si>
  <si>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</si>
  <si>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</si>
  <si>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</si>
  <si>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</si>
  <si>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</si>
  <si>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</si>
  <si>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</si>
  <si>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</si>
  <si>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</si>
  <si>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</si>
  <si>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</si>
  <si>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</si>
  <si>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</si>
  <si>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</si>
  <si>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</si>
  <si>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</si>
  <si>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</si>
  <si>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</si>
  <si>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</si>
  <si>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</si>
  <si>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</si>
  <si>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</si>
  <si>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</si>
  <si>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</si>
  <si>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</si>
  <si>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</si>
  <si>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</si>
  <si>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</si>
  <si>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</si>
  <si>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</si>
  <si>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</si>
  <si>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</si>
  <si>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</si>
  <si>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</si>
  <si>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</si>
  <si>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</si>
  <si>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</si>
  <si>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</si>
  <si>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</si>
  <si>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</si>
  <si>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</si>
  <si>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</si>
  <si>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</si>
  <si>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</si>
  <si>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</si>
  <si>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</si>
  <si>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</si>
  <si>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</si>
  <si>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</si>
  <si>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</si>
  <si>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</si>
  <si>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</si>
  <si>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</si>
  <si>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</si>
  <si>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</si>
  <si>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</si>
  <si>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</si>
  <si>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</si>
  <si>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</si>
  <si>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</si>
  <si>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</si>
  <si>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</si>
  <si>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</si>
  <si>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</si>
  <si>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</si>
  <si>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</si>
  <si>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</si>
  <si>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</si>
  <si>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</si>
  <si>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</si>
  <si>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</si>
  <si>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</si>
  <si>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</si>
  <si>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</si>
  <si>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</si>
  <si>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</si>
  <si>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</si>
  <si>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</si>
  <si>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</si>
  <si>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</si>
  <si>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</si>
  <si>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</si>
  <si>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</si>
  <si>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</si>
  <si>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</si>
  <si>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</si>
  <si>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</si>
  <si>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</si>
  <si>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</si>
  <si>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</si>
  <si>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</si>
  <si>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</si>
  <si>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</si>
  <si>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</si>
  <si>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</si>
  <si>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</si>
  <si>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</si>
  <si>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</si>
  <si>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</si>
  <si>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</si>
  <si>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</si>
  <si>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</si>
  <si>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</si>
  <si>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</si>
  <si>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</si>
  <si>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</si>
  <si>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</si>
  <si>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</si>
  <si>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</si>
  <si>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</si>
  <si>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</si>
  <si>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</si>
  <si>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</si>
  <si>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</si>
  <si>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</si>
  <si>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</si>
  <si>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</si>
  <si>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</si>
  <si>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</si>
  <si>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</si>
  <si>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</si>
  <si>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</si>
  <si>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</si>
  <si>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</si>
  <si>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</si>
  <si>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</si>
  <si>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</si>
  <si>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</si>
  <si>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</si>
  <si>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</si>
  <si>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</si>
  <si>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</si>
  <si>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</si>
  <si>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</si>
  <si>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</si>
  <si>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</si>
  <si>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</si>
  <si>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</si>
  <si>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</si>
  <si>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</si>
  <si>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</si>
  <si>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</si>
  <si>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</si>
  <si>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</si>
  <si>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</si>
  <si>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</si>
  <si>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</si>
  <si>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</si>
  <si>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</si>
  <si>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</si>
  <si>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</si>
  <si>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</si>
  <si>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</si>
  <si>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</si>
  <si>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</si>
  <si>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</si>
  <si>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</si>
  <si>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</si>
  <si>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</si>
  <si>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</si>
  <si>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</si>
  <si>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</si>
  <si>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</si>
  <si>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</si>
  <si>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</si>
  <si>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</si>
  <si>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</si>
  <si>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</si>
  <si>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</si>
  <si>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</si>
  <si>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</si>
  <si>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</si>
  <si>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</si>
  <si>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</si>
  <si>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</si>
  <si>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</si>
  <si>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</si>
  <si>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</si>
  <si>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</si>
  <si>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</si>
  <si>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</si>
  <si>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</si>
  <si>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</si>
  <si>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</si>
  <si>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</si>
  <si>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</si>
  <si>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</si>
  <si>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</si>
  <si>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</si>
  <si>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</si>
  <si>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</si>
  <si>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</si>
  <si>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</si>
  <si>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</si>
  <si>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</si>
  <si>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</si>
  <si>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</si>
  <si>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</si>
  <si>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</si>
  <si>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</si>
  <si>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</si>
  <si>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</si>
  <si>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</si>
  <si>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</si>
  <si>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</si>
  <si>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</si>
  <si>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</si>
  <si>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</si>
  <si>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</si>
  <si>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</si>
  <si>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</si>
  <si>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</si>
  <si>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</si>
  <si>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</si>
  <si>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</si>
  <si>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</si>
  <si>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</si>
  <si>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</si>
  <si>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</si>
  <si>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</si>
  <si>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</si>
  <si>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</si>
  <si>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</si>
  <si>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</si>
  <si>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</si>
  <si>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</si>
  <si>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</si>
  <si>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</si>
  <si>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</si>
  <si>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</si>
  <si>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</si>
  <si>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</si>
  <si>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</si>
  <si>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</si>
  <si>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</si>
  <si>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</si>
  <si>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</si>
  <si>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</si>
  <si>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</si>
  <si>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</si>
  <si>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</si>
  <si>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</si>
  <si>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</si>
  <si>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</si>
  <si>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</si>
  <si>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</si>
  <si>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</si>
  <si>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</si>
  <si>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</si>
  <si>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</si>
  <si>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</si>
  <si>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</si>
  <si>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</si>
  <si>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</si>
  <si>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</si>
  <si>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</si>
  <si>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</si>
  <si>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</si>
  <si>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</si>
  <si>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</si>
  <si>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</si>
  <si>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</si>
  <si>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</si>
  <si>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</si>
  <si>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</si>
  <si>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</si>
  <si>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</si>
  <si>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</si>
  <si>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</si>
  <si>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</si>
  <si>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</si>
  <si>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</si>
  <si>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</si>
  <si>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</si>
  <si>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</si>
  <si>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</si>
  <si>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</si>
  <si>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</si>
  <si>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</si>
  <si>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</si>
  <si>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</si>
  <si>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</si>
  <si>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</si>
  <si>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</si>
  <si>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</si>
  <si>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</si>
  <si>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</si>
  <si>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</si>
  <si>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</si>
  <si>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</si>
  <si>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</si>
  <si>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</si>
  <si>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</si>
  <si>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</si>
  <si>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</si>
  <si>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</si>
  <si>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</si>
  <si>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</si>
  <si>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</si>
  <si>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</si>
  <si>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</si>
  <si>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</si>
  <si>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</si>
  <si>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</si>
  <si>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</si>
  <si>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</si>
  <si>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</si>
  <si>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</si>
  <si>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</si>
  <si>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</si>
  <si>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</si>
  <si>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</si>
  <si>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</si>
  <si>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</si>
  <si>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</si>
  <si>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</si>
  <si>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</si>
  <si>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</si>
  <si>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</si>
  <si>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</si>
  <si>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</si>
  <si>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</si>
  <si>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</si>
  <si>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</si>
  <si>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</si>
  <si>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</si>
  <si>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</si>
  <si>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</si>
  <si>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</si>
  <si>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</si>
  <si>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</si>
  <si>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</si>
  <si>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</si>
  <si>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</si>
  <si>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</si>
  <si>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</si>
  <si>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</si>
  <si>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</si>
  <si>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</si>
  <si>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</si>
  <si>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</si>
  <si>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</si>
  <si>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</si>
  <si>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</si>
  <si>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</si>
  <si>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</si>
  <si>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</si>
  <si>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</si>
  <si>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</si>
  <si>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</si>
  <si>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</si>
  <si>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</si>
  <si>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</si>
  <si>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</si>
  <si>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</si>
  <si>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</si>
  <si>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</si>
  <si>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</si>
  <si>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</si>
  <si>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</si>
  <si>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</si>
  <si>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</si>
  <si>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</si>
  <si>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</si>
  <si>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</si>
  <si>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</si>
  <si>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</si>
  <si>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</si>
  <si>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</si>
  <si>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</si>
  <si>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</si>
  <si>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</si>
  <si>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</si>
  <si>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</si>
  <si>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</si>
  <si>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</si>
  <si>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</si>
  <si>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</si>
  <si>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</si>
  <si>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</si>
  <si>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</si>
  <si>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</si>
  <si>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</si>
  <si>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</si>
  <si>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</si>
  <si>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</si>
  <si>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</si>
  <si>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</si>
  <si>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</si>
  <si>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</si>
  <si>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</si>
  <si>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</si>
  <si>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</si>
  <si>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</si>
  <si>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</si>
  <si>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</si>
  <si>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</si>
  <si>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</si>
  <si>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</si>
  <si>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</si>
  <si>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</si>
  <si>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</si>
  <si>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</si>
  <si>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</si>
  <si>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</si>
  <si>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</si>
  <si>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</si>
  <si>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</si>
  <si>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</si>
  <si>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</si>
  <si>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</si>
  <si>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</si>
  <si>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</si>
  <si>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</si>
  <si>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</si>
  <si>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</si>
  <si>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</si>
  <si>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</si>
  <si>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</si>
  <si>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</si>
  <si>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</si>
  <si>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</si>
  <si>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</si>
  <si>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</si>
  <si>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</si>
  <si>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</si>
  <si>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</si>
  <si>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</si>
  <si>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</si>
  <si>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</si>
  <si>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</si>
  <si>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</si>
  <si>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</si>
  <si>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</si>
  <si>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</si>
  <si>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</si>
  <si>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</si>
  <si>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</si>
  <si>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</si>
  <si>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</si>
  <si>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</si>
  <si>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</si>
  <si>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</si>
  <si>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</si>
  <si>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</si>
  <si>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</si>
  <si>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</si>
  <si>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</si>
  <si>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</si>
  <si>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</si>
  <si>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</si>
  <si>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</si>
  <si>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</si>
  <si>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</si>
  <si>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</si>
  <si>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</si>
  <si>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</si>
  <si>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</si>
  <si>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</si>
  <si>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</si>
  <si>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</si>
  <si>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</si>
  <si>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</si>
  <si>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</si>
  <si>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</si>
  <si>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</si>
  <si>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</si>
  <si>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</si>
  <si>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</si>
  <si>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</si>
  <si>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</si>
  <si>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</si>
  <si>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</si>
  <si>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</si>
  <si>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</si>
  <si>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</si>
  <si>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</si>
  <si>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</si>
  <si>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</si>
  <si>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</si>
  <si>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</si>
  <si>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</si>
  <si>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</si>
  <si>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</si>
  <si>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</si>
  <si>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</si>
  <si>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</si>
  <si>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</si>
  <si>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</si>
  <si>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</si>
  <si>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</si>
  <si>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</si>
  <si>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</si>
  <si>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</si>
  <si>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</si>
  <si>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</si>
  <si>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</si>
  <si>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</si>
  <si>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</si>
  <si>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</si>
  <si>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</si>
  <si>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</si>
  <si>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</si>
  <si>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</si>
  <si>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</si>
  <si>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</si>
  <si>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</si>
  <si>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</si>
  <si>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</si>
  <si>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</si>
  <si>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</si>
  <si>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</si>
  <si>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</si>
  <si>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</si>
  <si>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</si>
  <si>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</si>
  <si>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</si>
  <si>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</si>
  <si>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</si>
  <si>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</si>
  <si>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</si>
  <si>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</si>
  <si>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</si>
  <si>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</si>
  <si>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</si>
  <si>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</si>
  <si>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</si>
  <si>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</si>
  <si>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</si>
  <si>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</si>
  <si>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</si>
  <si>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</si>
  <si>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</si>
  <si>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</si>
  <si>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</si>
  <si>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</si>
  <si>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</si>
  <si>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</si>
  <si>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</si>
  <si>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</si>
  <si>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</si>
  <si>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</si>
  <si>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</si>
  <si>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</si>
  <si>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</si>
  <si>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</si>
  <si>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</si>
  <si>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</si>
  <si>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</si>
  <si>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</si>
  <si>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</si>
  <si>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</si>
  <si>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</si>
  <si>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</si>
  <si>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</si>
  <si>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</si>
  <si>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</si>
  <si>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</si>
  <si>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</si>
  <si>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</si>
  <si>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</si>
  <si>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</si>
  <si>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</si>
  <si>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</si>
  <si>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</si>
  <si>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</si>
  <si>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</si>
  <si>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</si>
  <si>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</si>
  <si>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</si>
  <si>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</si>
  <si>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</si>
  <si>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</si>
  <si>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</si>
  <si>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</si>
  <si>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</si>
  <si>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</si>
  <si>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</si>
  <si>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</si>
  <si>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</si>
  <si>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</si>
  <si>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</si>
  <si>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</si>
  <si>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</si>
  <si>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</si>
  <si>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</si>
  <si>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</si>
  <si>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</si>
  <si>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</si>
  <si>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</si>
  <si>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</si>
  <si>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</si>
  <si>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</si>
  <si>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</si>
  <si>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</si>
  <si>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</si>
  <si>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</si>
  <si>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</si>
  <si>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</si>
  <si>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</si>
  <si>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</si>
  <si>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</si>
  <si>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</si>
  <si>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</si>
  <si>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</si>
  <si>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</si>
  <si>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</si>
  <si>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</si>
  <si>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</si>
  <si>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</si>
  <si>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</si>
  <si>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</si>
  <si>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</si>
  <si>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</si>
  <si>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</si>
  <si>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</si>
  <si>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</si>
  <si>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</si>
  <si>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</si>
  <si>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</si>
  <si>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</si>
  <si>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</si>
  <si>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</si>
  <si>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</si>
  <si>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</si>
  <si>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</si>
  <si>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</si>
  <si>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</si>
  <si>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</si>
  <si>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</si>
  <si>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</si>
  <si>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</si>
  <si>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</si>
  <si>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</si>
  <si>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</si>
  <si>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</si>
  <si>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</si>
  <si>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</si>
  <si>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</si>
  <si>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</si>
  <si>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</si>
  <si>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</si>
  <si>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</si>
  <si>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</si>
  <si>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</si>
  <si>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</si>
  <si>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</si>
  <si>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</si>
  <si>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</si>
  <si>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</si>
  <si>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</si>
  <si>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</si>
  <si>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</si>
  <si>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</si>
  <si>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</si>
  <si>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</si>
  <si>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</si>
  <si>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</si>
  <si>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</si>
  <si>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</si>
  <si>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</si>
  <si>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</si>
  <si>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</si>
  <si>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</si>
  <si>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</si>
  <si>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</si>
  <si>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</si>
  <si>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</si>
  <si>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</si>
  <si>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</si>
  <si>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</si>
  <si>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</si>
  <si>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</si>
  <si>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</si>
  <si>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</si>
  <si>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</si>
  <si>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</si>
  <si>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</si>
  <si>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5/4/1397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</si>
  <si>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</si>
  <si>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</si>
  <si>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</si>
  <si>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</si>
  <si>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</si>
  <si>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</si>
  <si>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</si>
  <si>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</si>
  <si>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</si>
  <si>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</si>
  <si>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</si>
  <si>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</si>
  <si>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</si>
  <si>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</si>
  <si>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</si>
  <si>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</si>
  <si>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</si>
  <si>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</si>
  <si>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</si>
  <si>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</si>
  <si>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</si>
  <si>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</si>
  <si>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</si>
  <si>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</si>
  <si>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</si>
  <si>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</si>
  <si>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</si>
  <si>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</si>
  <si>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</si>
  <si>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</si>
  <si>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</si>
  <si>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</si>
  <si>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</si>
  <si>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</si>
  <si>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</si>
  <si>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</si>
  <si>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</si>
  <si>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</si>
  <si>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</si>
  <si>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</si>
  <si>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</si>
  <si>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</si>
  <si>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</si>
  <si>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</si>
  <si>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</si>
  <si>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</si>
  <si>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</si>
  <si>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</si>
  <si>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</si>
  <si>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</si>
  <si>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</si>
  <si>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</si>
  <si>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</si>
  <si>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</si>
  <si>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</si>
  <si>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</si>
  <si>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</si>
  <si>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</si>
  <si>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</si>
  <si>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</si>
  <si>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</si>
  <si>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</si>
  <si>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</si>
  <si>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</si>
  <si>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</si>
  <si>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</si>
  <si>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</si>
  <si>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</si>
  <si>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</si>
  <si>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</si>
  <si>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</si>
  <si>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</si>
  <si>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</si>
  <si>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</si>
  <si>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</si>
  <si>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</si>
  <si>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</si>
  <si>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</si>
  <si>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</si>
  <si>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</si>
  <si>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</si>
  <si>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</si>
  <si>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</si>
  <si>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</si>
  <si>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</si>
  <si>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</si>
  <si>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</si>
  <si>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</si>
  <si>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</si>
  <si>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</si>
  <si>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</si>
  <si>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</si>
  <si>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</si>
  <si>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</si>
  <si>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</si>
  <si>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</si>
  <si>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</si>
  <si>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</si>
  <si>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</si>
  <si>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</si>
  <si>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</si>
  <si>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</si>
  <si>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</si>
  <si>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</si>
  <si>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</si>
  <si>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</si>
  <si>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</si>
  <si>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</si>
  <si>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</si>
  <si>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</si>
  <si>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</si>
  <si>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</si>
  <si>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</si>
  <si>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</si>
  <si>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زبینا</t>
  </si>
  <si>
    <t>20/4/1397</t>
  </si>
  <si>
    <t>واریز به بورس داریوش برای سهام پارس</t>
  </si>
  <si>
    <t>به بورس</t>
  </si>
  <si>
    <t>پارس 1898 تا در بورس علی و 949 در بورس داریوش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</si>
  <si>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</si>
  <si>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</si>
  <si>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</si>
  <si>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</si>
  <si>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</si>
  <si>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</si>
  <si>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</si>
  <si>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</si>
  <si>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</si>
  <si>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</si>
  <si>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</si>
  <si>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</si>
  <si>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</si>
  <si>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</si>
  <si>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</si>
  <si>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</si>
  <si>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</si>
  <si>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</si>
  <si>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</si>
  <si>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</si>
  <si>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فارس</t>
  </si>
  <si>
    <t>آزمیشگاه بقیت اله</t>
  </si>
  <si>
    <t>امیر قدس</t>
  </si>
  <si>
    <t xml:space="preserve">شفن </t>
  </si>
  <si>
    <t xml:space="preserve">زبینا </t>
  </si>
  <si>
    <t xml:space="preserve">پارس </t>
  </si>
  <si>
    <t>زقیام</t>
  </si>
  <si>
    <t>هدف خرید سکه یا مبین</t>
  </si>
  <si>
    <t>پ</t>
  </si>
  <si>
    <t>23/4/1397</t>
  </si>
  <si>
    <t>خرید گوشت از تره بار</t>
  </si>
  <si>
    <t>4/4/1397</t>
  </si>
  <si>
    <t>شفن 6262 تا 3984.2</t>
  </si>
  <si>
    <t>شفن 29 تا 3816.1</t>
  </si>
  <si>
    <t>شفن 101 تا 3745</t>
  </si>
  <si>
    <t>شفن 1338 تا 3644.4</t>
  </si>
  <si>
    <t>مبین 459.9 فروختم  و فارس 610 خریدم حالا باید روی فروش فارس 10 گرانتر و خرید مبین 7 ارزانتر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</si>
</sst>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34" workbookViewId="0">
      <selection activeCell="E54" sqref="E54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3841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3983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3942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3988</v>
      </c>
      <c r="B4" s="18">
        <v>-5000000</v>
      </c>
      <c r="C4" s="18">
        <v>0</v>
      </c>
      <c r="D4" s="119">
        <f t="shared" si="0"/>
        <v>-5000000</v>
      </c>
      <c r="E4" s="105" t="s">
        <v>3989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3841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3930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3941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3945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3948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3950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3953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3954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3961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3962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3963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3964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3971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3976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3977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3982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3985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3990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-35427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828</v>
      </c>
      <c r="H2" s="36">
        <f>IF(B2&gt;0,1,0)</f>
        <v>1</v>
      </c>
      <c r="I2" s="11">
        <f>B2*(G2-H2)</f>
        <v>13810900</v>
      </c>
      <c r="J2" s="53">
        <f>C2*(G2-H2)</f>
        <v>13810900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827</v>
      </c>
      <c r="H3" s="36">
        <f t="shared" ref="H3:H66" si="2">IF(B3&gt;0,1,0)</f>
        <v>1</v>
      </c>
      <c r="I3" s="11">
        <f t="shared" ref="I3:I66" si="3">B3*(G3-H3)</f>
        <v>16437400000</v>
      </c>
      <c r="J3" s="53">
        <f t="shared" ref="J3:J66" si="4">C3*(G3-H3)</f>
        <v>9405662000</v>
      </c>
      <c r="K3" s="53">
        <f t="shared" ref="K3:K66" si="5">D3*(G3-H3)</f>
        <v>7031738000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827</v>
      </c>
      <c r="H4" s="36">
        <f t="shared" si="2"/>
        <v>0</v>
      </c>
      <c r="I4" s="11">
        <f t="shared" si="3"/>
        <v>0</v>
      </c>
      <c r="J4" s="53">
        <f t="shared" si="4"/>
        <v>7029500</v>
      </c>
      <c r="K4" s="53">
        <f t="shared" si="5"/>
        <v>-7029500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825</v>
      </c>
      <c r="H5" s="36">
        <f t="shared" si="2"/>
        <v>1</v>
      </c>
      <c r="I5" s="11">
        <f t="shared" si="3"/>
        <v>1648000000</v>
      </c>
      <c r="J5" s="53">
        <f t="shared" si="4"/>
        <v>0</v>
      </c>
      <c r="K5" s="53">
        <f t="shared" si="5"/>
        <v>1648000000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818</v>
      </c>
      <c r="H6" s="36">
        <f t="shared" si="2"/>
        <v>0</v>
      </c>
      <c r="I6" s="11">
        <f t="shared" si="3"/>
        <v>-4090000</v>
      </c>
      <c r="J6" s="53">
        <f t="shared" si="4"/>
        <v>0</v>
      </c>
      <c r="K6" s="53">
        <f t="shared" si="5"/>
        <v>-4090000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814</v>
      </c>
      <c r="H7" s="36">
        <f t="shared" si="2"/>
        <v>0</v>
      </c>
      <c r="I7" s="11">
        <f t="shared" si="3"/>
        <v>-977207000</v>
      </c>
      <c r="J7" s="53">
        <f t="shared" si="4"/>
        <v>0</v>
      </c>
      <c r="K7" s="53">
        <f t="shared" si="5"/>
        <v>-977207000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813</v>
      </c>
      <c r="H8" s="36">
        <f t="shared" si="2"/>
        <v>0</v>
      </c>
      <c r="I8" s="11">
        <f t="shared" si="3"/>
        <v>-162600000</v>
      </c>
      <c r="J8" s="53">
        <f t="shared" si="4"/>
        <v>0</v>
      </c>
      <c r="K8" s="53">
        <f t="shared" si="5"/>
        <v>-162600000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811</v>
      </c>
      <c r="H9" s="36">
        <f t="shared" si="2"/>
        <v>0</v>
      </c>
      <c r="I9" s="11">
        <f t="shared" si="3"/>
        <v>-572160500</v>
      </c>
      <c r="J9" s="53">
        <f t="shared" si="4"/>
        <v>0</v>
      </c>
      <c r="K9" s="53">
        <f t="shared" si="5"/>
        <v>-572160500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802</v>
      </c>
      <c r="H10" s="36">
        <f t="shared" si="2"/>
        <v>0</v>
      </c>
      <c r="I10" s="11">
        <f t="shared" si="3"/>
        <v>-160400000</v>
      </c>
      <c r="J10" s="53">
        <f t="shared" si="4"/>
        <v>0</v>
      </c>
      <c r="K10" s="53">
        <f t="shared" si="5"/>
        <v>-160400000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802</v>
      </c>
      <c r="H11" s="36">
        <f t="shared" si="2"/>
        <v>1</v>
      </c>
      <c r="I11" s="11">
        <f t="shared" si="3"/>
        <v>801000000</v>
      </c>
      <c r="J11" s="53">
        <f t="shared" si="4"/>
        <v>0</v>
      </c>
      <c r="K11" s="53">
        <f t="shared" si="5"/>
        <v>801000000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798</v>
      </c>
      <c r="H12" s="36">
        <f t="shared" si="2"/>
        <v>0</v>
      </c>
      <c r="I12" s="11">
        <f t="shared" si="3"/>
        <v>-239400000</v>
      </c>
      <c r="J12" s="53">
        <f t="shared" si="4"/>
        <v>0</v>
      </c>
      <c r="K12" s="53">
        <f t="shared" si="5"/>
        <v>-239400000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793</v>
      </c>
      <c r="H13" s="36">
        <f t="shared" si="2"/>
        <v>0</v>
      </c>
      <c r="I13" s="11">
        <f t="shared" si="3"/>
        <v>-49166000</v>
      </c>
      <c r="J13" s="53">
        <f t="shared" si="4"/>
        <v>0</v>
      </c>
      <c r="K13" s="53">
        <f t="shared" si="5"/>
        <v>-49166000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793</v>
      </c>
      <c r="H14" s="36">
        <f t="shared" si="2"/>
        <v>1</v>
      </c>
      <c r="I14" s="11">
        <f t="shared" si="3"/>
        <v>1584000000</v>
      </c>
      <c r="J14" s="53">
        <f t="shared" si="4"/>
        <v>0</v>
      </c>
      <c r="K14" s="53">
        <f t="shared" si="5"/>
        <v>1584000000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792</v>
      </c>
      <c r="H15" s="36">
        <f t="shared" si="2"/>
        <v>1</v>
      </c>
      <c r="I15" s="11">
        <f t="shared" si="3"/>
        <v>1423800000</v>
      </c>
      <c r="J15" s="53">
        <f t="shared" si="4"/>
        <v>0</v>
      </c>
      <c r="K15" s="53">
        <f t="shared" si="5"/>
        <v>1423800000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792</v>
      </c>
      <c r="H16" s="36">
        <f t="shared" si="2"/>
        <v>0</v>
      </c>
      <c r="I16" s="11">
        <f t="shared" si="3"/>
        <v>-158400000</v>
      </c>
      <c r="J16" s="53">
        <f t="shared" si="4"/>
        <v>0</v>
      </c>
      <c r="K16" s="53">
        <f t="shared" si="5"/>
        <v>-158400000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788</v>
      </c>
      <c r="H17" s="36">
        <f t="shared" si="2"/>
        <v>0</v>
      </c>
      <c r="I17" s="11">
        <f t="shared" si="3"/>
        <v>-1576000000</v>
      </c>
      <c r="J17" s="53">
        <f t="shared" si="4"/>
        <v>0</v>
      </c>
      <c r="K17" s="53">
        <f t="shared" si="5"/>
        <v>-1576000000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787</v>
      </c>
      <c r="H18" s="36">
        <f t="shared" si="2"/>
        <v>0</v>
      </c>
      <c r="I18" s="11">
        <f t="shared" si="3"/>
        <v>-236100000</v>
      </c>
      <c r="J18" s="53">
        <f t="shared" si="4"/>
        <v>0</v>
      </c>
      <c r="K18" s="53">
        <f t="shared" si="5"/>
        <v>-236100000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786</v>
      </c>
      <c r="H19" s="36">
        <f t="shared" si="2"/>
        <v>0</v>
      </c>
      <c r="I19" s="11">
        <f t="shared" si="3"/>
        <v>-157200000</v>
      </c>
      <c r="J19" s="53">
        <f t="shared" si="4"/>
        <v>0</v>
      </c>
      <c r="K19" s="53">
        <f t="shared" si="5"/>
        <v>-157200000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784</v>
      </c>
      <c r="H20" s="36">
        <f t="shared" si="2"/>
        <v>1</v>
      </c>
      <c r="I20" s="11">
        <f t="shared" si="3"/>
        <v>212262687</v>
      </c>
      <c r="J20" s="53">
        <f t="shared" si="4"/>
        <v>115454916</v>
      </c>
      <c r="K20" s="53">
        <f t="shared" si="5"/>
        <v>96807771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782</v>
      </c>
      <c r="H21" s="36">
        <f t="shared" si="2"/>
        <v>0</v>
      </c>
      <c r="I21" s="11">
        <f t="shared" si="3"/>
        <v>-1177457400</v>
      </c>
      <c r="J21" s="53">
        <f t="shared" si="4"/>
        <v>0</v>
      </c>
      <c r="K21" s="53">
        <f t="shared" si="5"/>
        <v>-1177457400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779</v>
      </c>
      <c r="H22" s="36">
        <f t="shared" si="2"/>
        <v>1</v>
      </c>
      <c r="I22" s="11">
        <f t="shared" si="3"/>
        <v>2334000000</v>
      </c>
      <c r="J22" s="53">
        <f t="shared" si="4"/>
        <v>0</v>
      </c>
      <c r="K22" s="53">
        <f t="shared" si="5"/>
        <v>2334000000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778</v>
      </c>
      <c r="H23" s="36">
        <f t="shared" si="2"/>
        <v>1</v>
      </c>
      <c r="I23" s="11">
        <f t="shared" si="3"/>
        <v>777000000</v>
      </c>
      <c r="J23" s="53">
        <f t="shared" si="4"/>
        <v>0</v>
      </c>
      <c r="K23" s="53">
        <f t="shared" si="5"/>
        <v>777000000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777</v>
      </c>
      <c r="H24" s="36">
        <f t="shared" si="2"/>
        <v>0</v>
      </c>
      <c r="I24" s="11">
        <f t="shared" si="3"/>
        <v>-2331699300</v>
      </c>
      <c r="J24" s="53">
        <f t="shared" si="4"/>
        <v>0</v>
      </c>
      <c r="K24" s="53">
        <f t="shared" si="5"/>
        <v>-2331699300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762</v>
      </c>
      <c r="H25" s="36">
        <f t="shared" si="2"/>
        <v>1</v>
      </c>
      <c r="I25" s="11">
        <f t="shared" si="3"/>
        <v>1141500000</v>
      </c>
      <c r="J25" s="53">
        <f t="shared" si="4"/>
        <v>0</v>
      </c>
      <c r="K25" s="53">
        <f t="shared" si="5"/>
        <v>1141500000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754</v>
      </c>
      <c r="H26" s="36">
        <f t="shared" si="2"/>
        <v>0</v>
      </c>
      <c r="I26" s="11">
        <f t="shared" si="3"/>
        <v>-123656000</v>
      </c>
      <c r="J26" s="53">
        <f t="shared" si="4"/>
        <v>0</v>
      </c>
      <c r="K26" s="53">
        <f t="shared" si="5"/>
        <v>-123656000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753</v>
      </c>
      <c r="H27" s="36">
        <f t="shared" si="2"/>
        <v>1</v>
      </c>
      <c r="I27" s="11">
        <f t="shared" si="3"/>
        <v>149943536</v>
      </c>
      <c r="J27" s="53">
        <f t="shared" si="4"/>
        <v>80774576</v>
      </c>
      <c r="K27" s="53">
        <f t="shared" si="5"/>
        <v>69168960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751</v>
      </c>
      <c r="H28" s="36">
        <f t="shared" si="2"/>
        <v>0</v>
      </c>
      <c r="I28" s="11">
        <f t="shared" si="3"/>
        <v>-165971000</v>
      </c>
      <c r="J28" s="53">
        <f t="shared" si="4"/>
        <v>-165971000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751</v>
      </c>
      <c r="H29" s="36">
        <f t="shared" si="2"/>
        <v>0</v>
      </c>
      <c r="I29" s="11">
        <f t="shared" si="3"/>
        <v>-375875500</v>
      </c>
      <c r="J29" s="53">
        <f t="shared" si="4"/>
        <v>0</v>
      </c>
      <c r="K29" s="53">
        <f t="shared" si="5"/>
        <v>-375875500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751</v>
      </c>
      <c r="H30" s="36">
        <f t="shared" si="2"/>
        <v>0</v>
      </c>
      <c r="I30" s="11">
        <f t="shared" si="3"/>
        <v>-11265000000</v>
      </c>
      <c r="J30" s="53">
        <f t="shared" si="4"/>
        <v>-11265000000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734</v>
      </c>
      <c r="H31" s="36">
        <f t="shared" si="2"/>
        <v>0</v>
      </c>
      <c r="I31" s="11">
        <f t="shared" si="3"/>
        <v>-2210000600</v>
      </c>
      <c r="J31" s="53">
        <f t="shared" si="4"/>
        <v>0</v>
      </c>
      <c r="K31" s="53">
        <f t="shared" si="5"/>
        <v>-2210000600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732</v>
      </c>
      <c r="H32" s="36">
        <f t="shared" si="2"/>
        <v>0</v>
      </c>
      <c r="I32" s="11">
        <f t="shared" si="3"/>
        <v>-2200318800</v>
      </c>
      <c r="J32" s="53">
        <f t="shared" si="4"/>
        <v>0</v>
      </c>
      <c r="K32" s="53">
        <f t="shared" si="5"/>
        <v>-2200318800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731</v>
      </c>
      <c r="H33" s="36">
        <f t="shared" si="2"/>
        <v>0</v>
      </c>
      <c r="I33" s="11">
        <f t="shared" si="3"/>
        <v>-654610500</v>
      </c>
      <c r="J33" s="53">
        <f t="shared" si="4"/>
        <v>0</v>
      </c>
      <c r="K33" s="53">
        <f t="shared" si="5"/>
        <v>-654610500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731</v>
      </c>
      <c r="H34" s="36">
        <f t="shared" si="2"/>
        <v>0</v>
      </c>
      <c r="I34" s="11">
        <f t="shared" si="3"/>
        <v>0</v>
      </c>
      <c r="J34" s="53">
        <f t="shared" si="4"/>
        <v>731000000</v>
      </c>
      <c r="K34" s="53">
        <f t="shared" si="5"/>
        <v>-731000000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722</v>
      </c>
      <c r="H35" s="36">
        <f t="shared" si="2"/>
        <v>1</v>
      </c>
      <c r="I35" s="11">
        <f t="shared" si="3"/>
        <v>37832312</v>
      </c>
      <c r="J35" s="53">
        <f t="shared" si="4"/>
        <v>-15619023</v>
      </c>
      <c r="K35" s="53">
        <f t="shared" si="5"/>
        <v>53451335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722</v>
      </c>
      <c r="H36" s="36">
        <f t="shared" si="2"/>
        <v>0</v>
      </c>
      <c r="I36" s="11">
        <f t="shared" si="3"/>
        <v>0</v>
      </c>
      <c r="J36" s="53">
        <f t="shared" si="4"/>
        <v>15640686</v>
      </c>
      <c r="K36" s="53">
        <f t="shared" si="5"/>
        <v>-15640686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712</v>
      </c>
      <c r="H37" s="36">
        <f t="shared" si="2"/>
        <v>0</v>
      </c>
      <c r="I37" s="11">
        <f t="shared" si="3"/>
        <v>-39160000</v>
      </c>
      <c r="J37" s="53">
        <f t="shared" si="4"/>
        <v>0</v>
      </c>
      <c r="K37" s="53">
        <f t="shared" si="5"/>
        <v>-39160000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711</v>
      </c>
      <c r="H38" s="36">
        <f t="shared" si="2"/>
        <v>1</v>
      </c>
      <c r="I38" s="11">
        <f t="shared" si="3"/>
        <v>2130000000</v>
      </c>
      <c r="J38" s="53">
        <f t="shared" si="4"/>
        <v>2130000000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710</v>
      </c>
      <c r="H39" s="36">
        <f t="shared" si="2"/>
        <v>1</v>
      </c>
      <c r="I39" s="11">
        <f t="shared" si="3"/>
        <v>1772500000</v>
      </c>
      <c r="J39" s="53">
        <f t="shared" si="4"/>
        <v>1772500000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710</v>
      </c>
      <c r="H40" s="36">
        <f t="shared" si="2"/>
        <v>0</v>
      </c>
      <c r="I40" s="11">
        <f t="shared" si="3"/>
        <v>-35500000</v>
      </c>
      <c r="J40" s="53">
        <f t="shared" si="4"/>
        <v>0</v>
      </c>
      <c r="K40" s="53">
        <f t="shared" si="5"/>
        <v>-35500000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710</v>
      </c>
      <c r="H41" s="36">
        <f t="shared" si="2"/>
        <v>1</v>
      </c>
      <c r="I41" s="11">
        <f t="shared" si="3"/>
        <v>2127000000</v>
      </c>
      <c r="J41" s="53">
        <f t="shared" si="4"/>
        <v>0</v>
      </c>
      <c r="K41" s="53">
        <f t="shared" si="5"/>
        <v>2127000000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707</v>
      </c>
      <c r="H42" s="36">
        <f t="shared" si="2"/>
        <v>0</v>
      </c>
      <c r="I42" s="11">
        <f t="shared" si="3"/>
        <v>-63064400</v>
      </c>
      <c r="J42" s="53">
        <f t="shared" si="4"/>
        <v>0</v>
      </c>
      <c r="K42" s="53">
        <f t="shared" si="5"/>
        <v>-63064400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703</v>
      </c>
      <c r="H43" s="36">
        <f t="shared" si="2"/>
        <v>0</v>
      </c>
      <c r="I43" s="11">
        <f t="shared" si="3"/>
        <v>-140600000</v>
      </c>
      <c r="J43" s="53">
        <f t="shared" si="4"/>
        <v>0</v>
      </c>
      <c r="K43" s="53">
        <f t="shared" si="5"/>
        <v>-140600000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701</v>
      </c>
      <c r="H44" s="36">
        <f t="shared" si="2"/>
        <v>0</v>
      </c>
      <c r="I44" s="11">
        <f t="shared" si="3"/>
        <v>-140200000</v>
      </c>
      <c r="J44" s="53">
        <f t="shared" si="4"/>
        <v>0</v>
      </c>
      <c r="K44" s="53">
        <f t="shared" si="5"/>
        <v>-140200000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701</v>
      </c>
      <c r="H45" s="36">
        <f t="shared" si="2"/>
        <v>0</v>
      </c>
      <c r="I45" s="11">
        <f t="shared" si="3"/>
        <v>-392560000</v>
      </c>
      <c r="J45" s="53">
        <f t="shared" si="4"/>
        <v>0</v>
      </c>
      <c r="K45" s="53">
        <f t="shared" si="5"/>
        <v>-392560000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697</v>
      </c>
      <c r="H46" s="36">
        <f t="shared" si="2"/>
        <v>0</v>
      </c>
      <c r="I46" s="11">
        <f t="shared" si="3"/>
        <v>-491733500</v>
      </c>
      <c r="J46" s="53">
        <f t="shared" si="4"/>
        <v>0</v>
      </c>
      <c r="K46" s="53">
        <f t="shared" si="5"/>
        <v>-491733500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691</v>
      </c>
      <c r="H47" s="36">
        <f t="shared" si="2"/>
        <v>1</v>
      </c>
      <c r="I47" s="11">
        <f t="shared" si="3"/>
        <v>28430760</v>
      </c>
      <c r="J47" s="53">
        <f t="shared" si="4"/>
        <v>4631970</v>
      </c>
      <c r="K47" s="53">
        <f t="shared" si="5"/>
        <v>23798790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691</v>
      </c>
      <c r="H48" s="36">
        <f t="shared" si="2"/>
        <v>1</v>
      </c>
      <c r="I48" s="11">
        <f t="shared" si="3"/>
        <v>1176243000</v>
      </c>
      <c r="J48" s="53">
        <f t="shared" si="4"/>
        <v>0</v>
      </c>
      <c r="K48" s="53">
        <f t="shared" si="5"/>
        <v>1176243000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682</v>
      </c>
      <c r="H49" s="36">
        <f t="shared" si="2"/>
        <v>0</v>
      </c>
      <c r="I49" s="11">
        <f t="shared" si="3"/>
        <v>-105710000</v>
      </c>
      <c r="J49" s="53">
        <f t="shared" si="4"/>
        <v>0</v>
      </c>
      <c r="K49" s="53">
        <f t="shared" si="5"/>
        <v>-105710000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682</v>
      </c>
      <c r="H50" s="36">
        <f t="shared" si="2"/>
        <v>0</v>
      </c>
      <c r="I50" s="11">
        <f t="shared" si="3"/>
        <v>-94116000</v>
      </c>
      <c r="J50" s="53">
        <f t="shared" si="4"/>
        <v>0</v>
      </c>
      <c r="K50" s="53">
        <f t="shared" si="5"/>
        <v>-94116000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682</v>
      </c>
      <c r="H51" s="36">
        <f t="shared" si="2"/>
        <v>0</v>
      </c>
      <c r="I51" s="11">
        <f t="shared" si="3"/>
        <v>-504680000</v>
      </c>
      <c r="J51" s="53">
        <f t="shared" si="4"/>
        <v>0</v>
      </c>
      <c r="K51" s="53">
        <f t="shared" si="5"/>
        <v>-504680000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682</v>
      </c>
      <c r="H52" s="36">
        <f t="shared" si="2"/>
        <v>0</v>
      </c>
      <c r="I52" s="11">
        <f t="shared" si="3"/>
        <v>-136400000</v>
      </c>
      <c r="J52" s="53">
        <f t="shared" si="4"/>
        <v>0</v>
      </c>
      <c r="K52" s="53">
        <f t="shared" si="5"/>
        <v>-136400000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681</v>
      </c>
      <c r="H53" s="36">
        <f t="shared" si="2"/>
        <v>0</v>
      </c>
      <c r="I53" s="11">
        <f t="shared" si="3"/>
        <v>-718455000</v>
      </c>
      <c r="J53" s="53">
        <f t="shared" si="4"/>
        <v>0</v>
      </c>
      <c r="K53" s="53">
        <f t="shared" si="5"/>
        <v>-718455000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681</v>
      </c>
      <c r="H54" s="36">
        <f t="shared" si="2"/>
        <v>0</v>
      </c>
      <c r="I54" s="11">
        <f t="shared" si="3"/>
        <v>-136200000</v>
      </c>
      <c r="J54" s="53">
        <f t="shared" si="4"/>
        <v>0</v>
      </c>
      <c r="K54" s="53">
        <f t="shared" si="5"/>
        <v>-136200000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681</v>
      </c>
      <c r="H55" s="36">
        <f t="shared" si="2"/>
        <v>0</v>
      </c>
      <c r="I55" s="11">
        <f t="shared" si="3"/>
        <v>-681340500</v>
      </c>
      <c r="J55" s="53">
        <f t="shared" si="4"/>
        <v>0</v>
      </c>
      <c r="K55" s="53">
        <f t="shared" si="5"/>
        <v>-681340500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681</v>
      </c>
      <c r="H56" s="36">
        <f t="shared" si="2"/>
        <v>0</v>
      </c>
      <c r="I56" s="11">
        <f t="shared" si="3"/>
        <v>-25878000</v>
      </c>
      <c r="J56" s="53">
        <f t="shared" si="4"/>
        <v>0</v>
      </c>
      <c r="K56" s="53">
        <f t="shared" si="5"/>
        <v>-25878000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681</v>
      </c>
      <c r="H57" s="36">
        <f t="shared" si="2"/>
        <v>0</v>
      </c>
      <c r="I57" s="11">
        <f t="shared" si="3"/>
        <v>-71505000</v>
      </c>
      <c r="J57" s="53">
        <f t="shared" si="4"/>
        <v>0</v>
      </c>
      <c r="K57" s="53">
        <f t="shared" si="5"/>
        <v>-71505000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681</v>
      </c>
      <c r="H58" s="36">
        <f t="shared" si="2"/>
        <v>0</v>
      </c>
      <c r="I58" s="11">
        <f t="shared" si="3"/>
        <v>-40860000</v>
      </c>
      <c r="J58" s="53">
        <f t="shared" si="4"/>
        <v>0</v>
      </c>
      <c r="K58" s="53">
        <f t="shared" si="5"/>
        <v>-40860000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678</v>
      </c>
      <c r="H59" s="36">
        <f t="shared" si="2"/>
        <v>1</v>
      </c>
      <c r="I59" s="11">
        <f t="shared" si="3"/>
        <v>677000000</v>
      </c>
      <c r="J59" s="53">
        <f t="shared" si="4"/>
        <v>677000000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677</v>
      </c>
      <c r="H60" s="36">
        <f t="shared" si="2"/>
        <v>1</v>
      </c>
      <c r="I60" s="11">
        <f t="shared" si="3"/>
        <v>2366000000</v>
      </c>
      <c r="J60" s="53">
        <f t="shared" si="4"/>
        <v>2366000000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675</v>
      </c>
      <c r="H61" s="36">
        <f t="shared" si="2"/>
        <v>1</v>
      </c>
      <c r="I61" s="11">
        <f t="shared" si="3"/>
        <v>674000000</v>
      </c>
      <c r="J61" s="53">
        <f t="shared" si="4"/>
        <v>674000000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675</v>
      </c>
      <c r="H62" s="36">
        <f t="shared" si="2"/>
        <v>1</v>
      </c>
      <c r="I62" s="11">
        <f t="shared" si="3"/>
        <v>2022000000</v>
      </c>
      <c r="J62" s="53">
        <f t="shared" si="4"/>
        <v>2022000000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673</v>
      </c>
      <c r="H63" s="36">
        <f t="shared" si="2"/>
        <v>0</v>
      </c>
      <c r="I63" s="11">
        <f t="shared" si="3"/>
        <v>-134600000</v>
      </c>
      <c r="J63" s="53">
        <f t="shared" si="4"/>
        <v>0</v>
      </c>
      <c r="K63" s="53">
        <f t="shared" si="5"/>
        <v>-134600000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668</v>
      </c>
      <c r="H64" s="36">
        <f t="shared" si="2"/>
        <v>0</v>
      </c>
      <c r="I64" s="11">
        <f t="shared" si="3"/>
        <v>-33400000</v>
      </c>
      <c r="J64" s="53">
        <f t="shared" si="4"/>
        <v>0</v>
      </c>
      <c r="K64" s="53">
        <f t="shared" si="5"/>
        <v>-33400000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664</v>
      </c>
      <c r="H65" s="36">
        <f t="shared" si="2"/>
        <v>0</v>
      </c>
      <c r="I65" s="11">
        <f t="shared" si="3"/>
        <v>-132800000</v>
      </c>
      <c r="J65" s="53">
        <f t="shared" si="4"/>
        <v>0</v>
      </c>
      <c r="K65" s="53">
        <f t="shared" si="5"/>
        <v>-132800000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661</v>
      </c>
      <c r="H66" s="36">
        <f t="shared" si="2"/>
        <v>0</v>
      </c>
      <c r="I66" s="11">
        <f t="shared" si="3"/>
        <v>-112370000</v>
      </c>
      <c r="J66" s="53">
        <f t="shared" si="4"/>
        <v>0</v>
      </c>
      <c r="K66" s="53">
        <f t="shared" si="5"/>
        <v>-112370000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660</v>
      </c>
      <c r="H67" s="36">
        <f t="shared" ref="H67:H131" si="8">IF(B67&gt;0,1,0)</f>
        <v>1</v>
      </c>
      <c r="I67" s="11">
        <f t="shared" ref="I67:I119" si="9">B67*(G67-H67)</f>
        <v>60183175</v>
      </c>
      <c r="J67" s="53">
        <f t="shared" ref="J67:J131" si="10">C67*(G67-H67)</f>
        <v>43311457</v>
      </c>
      <c r="K67" s="53">
        <f t="shared" ref="K67:K131" si="11">D67*(G67-H67)</f>
        <v>16871718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642</v>
      </c>
      <c r="H68" s="36">
        <f t="shared" si="8"/>
        <v>0</v>
      </c>
      <c r="I68" s="11">
        <f t="shared" si="9"/>
        <v>-93090000</v>
      </c>
      <c r="J68" s="53">
        <f t="shared" si="10"/>
        <v>0</v>
      </c>
      <c r="K68" s="53">
        <f t="shared" si="11"/>
        <v>-93090000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635</v>
      </c>
      <c r="H69" s="36">
        <f t="shared" si="8"/>
        <v>1</v>
      </c>
      <c r="I69" s="11">
        <f t="shared" si="9"/>
        <v>621320000</v>
      </c>
      <c r="J69" s="53">
        <f t="shared" si="10"/>
        <v>0</v>
      </c>
      <c r="K69" s="53">
        <f t="shared" si="11"/>
        <v>621320000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632</v>
      </c>
      <c r="H70" s="36">
        <f t="shared" si="8"/>
        <v>0</v>
      </c>
      <c r="I70" s="11">
        <f t="shared" si="9"/>
        <v>-29072000</v>
      </c>
      <c r="J70" s="53">
        <f t="shared" si="10"/>
        <v>0</v>
      </c>
      <c r="K70" s="53">
        <f t="shared" si="11"/>
        <v>-29072000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630</v>
      </c>
      <c r="H71" s="36">
        <f t="shared" si="8"/>
        <v>1</v>
      </c>
      <c r="I71" s="11">
        <f t="shared" si="9"/>
        <v>72547602</v>
      </c>
      <c r="J71" s="53">
        <f t="shared" si="10"/>
        <v>65297748</v>
      </c>
      <c r="K71" s="53">
        <f t="shared" si="11"/>
        <v>7249854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629</v>
      </c>
      <c r="H72" s="36">
        <f t="shared" si="8"/>
        <v>0</v>
      </c>
      <c r="I72" s="11">
        <f t="shared" si="9"/>
        <v>-95588501</v>
      </c>
      <c r="J72" s="53">
        <f t="shared" si="10"/>
        <v>0</v>
      </c>
      <c r="K72" s="53">
        <f t="shared" si="11"/>
        <v>-95588501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628</v>
      </c>
      <c r="H73" s="36">
        <f t="shared" si="8"/>
        <v>0</v>
      </c>
      <c r="I73" s="11">
        <f t="shared" si="9"/>
        <v>-505854000</v>
      </c>
      <c r="J73" s="53">
        <f t="shared" si="10"/>
        <v>0</v>
      </c>
      <c r="K73" s="53">
        <f t="shared" si="11"/>
        <v>-505854000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621</v>
      </c>
      <c r="H74" s="36">
        <f t="shared" si="8"/>
        <v>1</v>
      </c>
      <c r="I74" s="11">
        <f t="shared" si="9"/>
        <v>4336900000</v>
      </c>
      <c r="J74" s="53">
        <f t="shared" si="10"/>
        <v>0</v>
      </c>
      <c r="K74" s="53">
        <f t="shared" si="11"/>
        <v>4336900000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620</v>
      </c>
      <c r="H75" s="36">
        <f t="shared" si="8"/>
        <v>1</v>
      </c>
      <c r="I75" s="11">
        <f t="shared" si="9"/>
        <v>1857000000</v>
      </c>
      <c r="J75" s="53">
        <f t="shared" si="10"/>
        <v>0</v>
      </c>
      <c r="K75" s="53">
        <f t="shared" si="11"/>
        <v>1857000000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618</v>
      </c>
      <c r="H76" s="36">
        <f t="shared" si="8"/>
        <v>1</v>
      </c>
      <c r="I76" s="11">
        <f t="shared" si="9"/>
        <v>1851000000</v>
      </c>
      <c r="J76" s="53">
        <f t="shared" si="10"/>
        <v>0</v>
      </c>
      <c r="K76" s="53">
        <f t="shared" si="11"/>
        <v>1851000000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617</v>
      </c>
      <c r="H77" s="36">
        <f t="shared" si="8"/>
        <v>1</v>
      </c>
      <c r="I77" s="11">
        <f t="shared" si="9"/>
        <v>1848000000</v>
      </c>
      <c r="J77" s="53">
        <f t="shared" si="10"/>
        <v>0</v>
      </c>
      <c r="K77" s="53">
        <f t="shared" si="11"/>
        <v>1848000000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616</v>
      </c>
      <c r="H78" s="36">
        <f t="shared" si="8"/>
        <v>0</v>
      </c>
      <c r="I78" s="11">
        <f t="shared" si="9"/>
        <v>-1971200000</v>
      </c>
      <c r="J78" s="53">
        <f t="shared" si="10"/>
        <v>-1971200000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615</v>
      </c>
      <c r="H79" s="36">
        <f t="shared" si="8"/>
        <v>0</v>
      </c>
      <c r="I79" s="11">
        <f t="shared" si="9"/>
        <v>-492000000</v>
      </c>
      <c r="J79" s="53">
        <f t="shared" si="10"/>
        <v>-492000000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614</v>
      </c>
      <c r="H80" s="36">
        <f t="shared" si="8"/>
        <v>0</v>
      </c>
      <c r="I80" s="11">
        <f t="shared" si="9"/>
        <v>-29713302</v>
      </c>
      <c r="J80" s="53">
        <f t="shared" si="10"/>
        <v>0</v>
      </c>
      <c r="K80" s="53">
        <f t="shared" si="11"/>
        <v>-29713302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613</v>
      </c>
      <c r="H81" s="36">
        <f t="shared" si="8"/>
        <v>0</v>
      </c>
      <c r="I81" s="11">
        <f t="shared" si="9"/>
        <v>-85820000</v>
      </c>
      <c r="J81" s="53">
        <f t="shared" si="10"/>
        <v>0</v>
      </c>
      <c r="K81" s="53">
        <f t="shared" si="11"/>
        <v>-85820000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612</v>
      </c>
      <c r="H82" s="36">
        <f t="shared" si="8"/>
        <v>0</v>
      </c>
      <c r="I82" s="11">
        <f t="shared" si="9"/>
        <v>-153000000</v>
      </c>
      <c r="J82" s="53">
        <f t="shared" si="10"/>
        <v>0</v>
      </c>
      <c r="K82" s="53">
        <f t="shared" si="11"/>
        <v>-153000000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611</v>
      </c>
      <c r="H83" s="36">
        <f t="shared" si="8"/>
        <v>0</v>
      </c>
      <c r="I83" s="11">
        <f t="shared" si="9"/>
        <v>-122200000</v>
      </c>
      <c r="J83" s="53">
        <f t="shared" si="10"/>
        <v>0</v>
      </c>
      <c r="K83" s="53">
        <f t="shared" si="11"/>
        <v>-122200000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608</v>
      </c>
      <c r="H84" s="36">
        <f t="shared" si="8"/>
        <v>1</v>
      </c>
      <c r="I84" s="11">
        <f t="shared" si="9"/>
        <v>992566400</v>
      </c>
      <c r="J84" s="53">
        <f t="shared" si="10"/>
        <v>0</v>
      </c>
      <c r="K84" s="53">
        <f t="shared" si="11"/>
        <v>992566400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604</v>
      </c>
      <c r="H85" s="36">
        <f t="shared" si="8"/>
        <v>1</v>
      </c>
      <c r="I85" s="11">
        <f t="shared" si="9"/>
        <v>1507500000</v>
      </c>
      <c r="J85" s="53">
        <f t="shared" si="10"/>
        <v>0</v>
      </c>
      <c r="K85" s="53">
        <f t="shared" si="11"/>
        <v>1507500000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600</v>
      </c>
      <c r="H86" s="36">
        <f t="shared" si="8"/>
        <v>1</v>
      </c>
      <c r="I86" s="11">
        <f t="shared" si="9"/>
        <v>111593700</v>
      </c>
      <c r="J86" s="53">
        <f t="shared" si="10"/>
        <v>50885050</v>
      </c>
      <c r="K86" s="53">
        <f t="shared" si="11"/>
        <v>60708650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597</v>
      </c>
      <c r="H87" s="36">
        <f t="shared" si="8"/>
        <v>0</v>
      </c>
      <c r="I87" s="11">
        <f t="shared" si="9"/>
        <v>-119400000</v>
      </c>
      <c r="J87" s="53">
        <f t="shared" si="10"/>
        <v>0</v>
      </c>
      <c r="K87" s="53">
        <f t="shared" si="11"/>
        <v>-119400000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596</v>
      </c>
      <c r="H88" s="36">
        <f t="shared" si="8"/>
        <v>0</v>
      </c>
      <c r="I88" s="11">
        <f t="shared" si="9"/>
        <v>-70328000</v>
      </c>
      <c r="J88" s="53">
        <f t="shared" si="10"/>
        <v>-41124000</v>
      </c>
      <c r="K88" s="53">
        <f t="shared" si="11"/>
        <v>-29204000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588</v>
      </c>
      <c r="H89" s="36">
        <f t="shared" si="8"/>
        <v>0</v>
      </c>
      <c r="I89" s="11">
        <f t="shared" si="9"/>
        <v>-1882129200</v>
      </c>
      <c r="J89" s="53">
        <f t="shared" si="10"/>
        <v>0</v>
      </c>
      <c r="K89" s="53">
        <f t="shared" si="11"/>
        <v>-1882129200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587</v>
      </c>
      <c r="H90" s="36">
        <f t="shared" si="8"/>
        <v>0</v>
      </c>
      <c r="I90" s="11">
        <f t="shared" si="9"/>
        <v>-1878928300</v>
      </c>
      <c r="J90" s="53">
        <f t="shared" si="10"/>
        <v>0</v>
      </c>
      <c r="K90" s="53">
        <f t="shared" si="11"/>
        <v>-1878928300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586</v>
      </c>
      <c r="H91" s="36">
        <f t="shared" si="8"/>
        <v>0</v>
      </c>
      <c r="I91" s="11">
        <f t="shared" si="9"/>
        <v>-1875727400</v>
      </c>
      <c r="J91" s="53">
        <f t="shared" si="10"/>
        <v>0</v>
      </c>
      <c r="K91" s="53">
        <f t="shared" si="11"/>
        <v>-1875727400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585</v>
      </c>
      <c r="H92" s="36">
        <f t="shared" si="8"/>
        <v>0</v>
      </c>
      <c r="I92" s="11">
        <f t="shared" si="9"/>
        <v>-1872526500</v>
      </c>
      <c r="J92" s="53">
        <f t="shared" si="10"/>
        <v>0</v>
      </c>
      <c r="K92" s="53">
        <f t="shared" si="11"/>
        <v>-1872526500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584</v>
      </c>
      <c r="H93" s="36">
        <f t="shared" si="8"/>
        <v>0</v>
      </c>
      <c r="I93" s="11">
        <f t="shared" si="9"/>
        <v>-1869325600</v>
      </c>
      <c r="J93" s="53">
        <f t="shared" si="10"/>
        <v>0</v>
      </c>
      <c r="K93" s="53">
        <f t="shared" si="11"/>
        <v>-1869325600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583</v>
      </c>
      <c r="H94" s="36">
        <f t="shared" si="8"/>
        <v>0</v>
      </c>
      <c r="I94" s="11">
        <f t="shared" si="9"/>
        <v>-1866124700</v>
      </c>
      <c r="J94" s="53">
        <f t="shared" si="10"/>
        <v>0</v>
      </c>
      <c r="K94" s="53">
        <f t="shared" si="11"/>
        <v>-1866124700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581</v>
      </c>
      <c r="H95" s="36">
        <f t="shared" si="8"/>
        <v>0</v>
      </c>
      <c r="I95" s="11">
        <f t="shared" si="9"/>
        <v>-695222276</v>
      </c>
      <c r="J95" s="53">
        <f t="shared" si="10"/>
        <v>0</v>
      </c>
      <c r="K95" s="53">
        <f t="shared" si="11"/>
        <v>-695222276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571</v>
      </c>
      <c r="H96" s="36">
        <f t="shared" si="8"/>
        <v>0</v>
      </c>
      <c r="I96" s="11">
        <f t="shared" si="9"/>
        <v>-114200000</v>
      </c>
      <c r="J96" s="53">
        <f t="shared" si="10"/>
        <v>0</v>
      </c>
      <c r="K96" s="53">
        <f t="shared" si="11"/>
        <v>-114200000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570</v>
      </c>
      <c r="H97" s="36">
        <f t="shared" si="8"/>
        <v>1</v>
      </c>
      <c r="I97" s="11">
        <f t="shared" si="9"/>
        <v>90788502</v>
      </c>
      <c r="J97" s="53">
        <f t="shared" si="10"/>
        <v>39218894</v>
      </c>
      <c r="K97" s="53">
        <f t="shared" si="11"/>
        <v>51569608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565</v>
      </c>
      <c r="H98" s="36">
        <f t="shared" si="8"/>
        <v>1</v>
      </c>
      <c r="I98" s="11">
        <f t="shared" si="9"/>
        <v>64503552</v>
      </c>
      <c r="J98" s="53">
        <f t="shared" si="10"/>
        <v>0</v>
      </c>
      <c r="K98" s="53">
        <f t="shared" si="11"/>
        <v>64503552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562</v>
      </c>
      <c r="H99" s="36">
        <f t="shared" si="8"/>
        <v>0</v>
      </c>
      <c r="I99" s="11">
        <f t="shared" si="9"/>
        <v>-744650000</v>
      </c>
      <c r="J99" s="53">
        <f t="shared" si="10"/>
        <v>0</v>
      </c>
      <c r="K99" s="53">
        <f t="shared" si="11"/>
        <v>-744650000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557</v>
      </c>
      <c r="H100" s="36">
        <f t="shared" si="8"/>
        <v>1</v>
      </c>
      <c r="I100" s="11">
        <f t="shared" si="9"/>
        <v>736700000</v>
      </c>
      <c r="J100" s="53">
        <f t="shared" si="10"/>
        <v>0</v>
      </c>
      <c r="K100" s="53">
        <f t="shared" si="11"/>
        <v>736700000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540</v>
      </c>
      <c r="H101" s="36">
        <f t="shared" si="8"/>
        <v>1</v>
      </c>
      <c r="I101" s="11">
        <f t="shared" si="9"/>
        <v>36029455</v>
      </c>
      <c r="J101" s="53">
        <f t="shared" si="10"/>
        <v>36029455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537</v>
      </c>
      <c r="H102" s="36">
        <f t="shared" si="8"/>
        <v>1</v>
      </c>
      <c r="I102" s="11">
        <f t="shared" si="9"/>
        <v>1608000000</v>
      </c>
      <c r="J102" s="53">
        <f t="shared" si="10"/>
        <v>0</v>
      </c>
      <c r="K102" s="53">
        <f t="shared" si="11"/>
        <v>1608000000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530</v>
      </c>
      <c r="H103" s="36">
        <f t="shared" si="8"/>
        <v>0</v>
      </c>
      <c r="I103" s="11">
        <f t="shared" si="9"/>
        <v>-530000000</v>
      </c>
      <c r="J103" s="53">
        <f t="shared" si="10"/>
        <v>-530000000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520</v>
      </c>
      <c r="H104" s="36">
        <f t="shared" si="8"/>
        <v>1</v>
      </c>
      <c r="I104" s="11">
        <f t="shared" si="9"/>
        <v>1557000000</v>
      </c>
      <c r="J104" s="53">
        <f t="shared" si="10"/>
        <v>1557000000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519</v>
      </c>
      <c r="H105" s="36">
        <f t="shared" si="8"/>
        <v>1</v>
      </c>
      <c r="I105" s="11">
        <f t="shared" si="9"/>
        <v>580160000</v>
      </c>
      <c r="J105" s="53">
        <f t="shared" si="10"/>
        <v>580160000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519</v>
      </c>
      <c r="H106" s="36">
        <f t="shared" si="8"/>
        <v>0</v>
      </c>
      <c r="I106" s="11">
        <f t="shared" si="9"/>
        <v>-1557000000</v>
      </c>
      <c r="J106" s="53">
        <f t="shared" si="10"/>
        <v>0</v>
      </c>
      <c r="K106" s="53">
        <f t="shared" si="11"/>
        <v>-1557000000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510</v>
      </c>
      <c r="H107" s="36">
        <f t="shared" si="8"/>
        <v>1</v>
      </c>
      <c r="I107" s="11">
        <f t="shared" si="9"/>
        <v>46061446</v>
      </c>
      <c r="J107" s="53">
        <f t="shared" si="10"/>
        <v>38233535</v>
      </c>
      <c r="K107" s="53">
        <f t="shared" si="11"/>
        <v>7827911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508</v>
      </c>
      <c r="H108" s="36">
        <f t="shared" si="8"/>
        <v>0</v>
      </c>
      <c r="I108" s="11">
        <f t="shared" si="9"/>
        <v>-863955600</v>
      </c>
      <c r="J108" s="53">
        <f t="shared" si="10"/>
        <v>0</v>
      </c>
      <c r="K108" s="53">
        <f t="shared" si="11"/>
        <v>-863955600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504</v>
      </c>
      <c r="H109" s="36">
        <f t="shared" si="8"/>
        <v>0</v>
      </c>
      <c r="I109" s="11">
        <f t="shared" si="9"/>
        <v>-504252000</v>
      </c>
      <c r="J109" s="53">
        <f t="shared" si="10"/>
        <v>0</v>
      </c>
      <c r="K109" s="53">
        <f t="shared" si="11"/>
        <v>-504252000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501</v>
      </c>
      <c r="H110" s="36">
        <f t="shared" si="8"/>
        <v>1</v>
      </c>
      <c r="I110" s="11">
        <f t="shared" si="9"/>
        <v>10000000000</v>
      </c>
      <c r="J110" s="53">
        <f t="shared" si="10"/>
        <v>0</v>
      </c>
      <c r="K110" s="53">
        <f t="shared" si="11"/>
        <v>10000000000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481</v>
      </c>
      <c r="H111" s="36">
        <f t="shared" si="8"/>
        <v>1</v>
      </c>
      <c r="I111" s="11">
        <f t="shared" si="9"/>
        <v>83845440</v>
      </c>
      <c r="J111" s="53">
        <f t="shared" si="10"/>
        <v>41934240</v>
      </c>
      <c r="K111" s="53">
        <f t="shared" si="11"/>
        <v>41911200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465</v>
      </c>
      <c r="H112" s="36">
        <f t="shared" si="8"/>
        <v>0</v>
      </c>
      <c r="I112" s="11">
        <f t="shared" si="9"/>
        <v>-13206000000</v>
      </c>
      <c r="J112" s="53">
        <f t="shared" si="10"/>
        <v>0</v>
      </c>
      <c r="K112" s="53">
        <f t="shared" si="11"/>
        <v>-13206000000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450</v>
      </c>
      <c r="H113" s="36">
        <f t="shared" si="8"/>
        <v>1</v>
      </c>
      <c r="I113" s="11">
        <f t="shared" si="9"/>
        <v>73204960</v>
      </c>
      <c r="J113" s="53">
        <f t="shared" si="10"/>
        <v>55007439</v>
      </c>
      <c r="K113" s="53">
        <f t="shared" si="11"/>
        <v>18197521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450</v>
      </c>
      <c r="H114" s="36">
        <f t="shared" si="8"/>
        <v>0</v>
      </c>
      <c r="I114" s="11">
        <f t="shared" si="9"/>
        <v>-2565000</v>
      </c>
      <c r="J114" s="53">
        <f t="shared" si="10"/>
        <v>-1125000</v>
      </c>
      <c r="K114" s="53">
        <f t="shared" si="11"/>
        <v>-1440000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437</v>
      </c>
      <c r="H115" s="36">
        <f t="shared" si="8"/>
        <v>0</v>
      </c>
      <c r="I115" s="11">
        <f t="shared" si="9"/>
        <v>0</v>
      </c>
      <c r="J115" s="53">
        <f t="shared" si="10"/>
        <v>218500000</v>
      </c>
      <c r="K115" s="53">
        <f t="shared" si="11"/>
        <v>-218500000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429</v>
      </c>
      <c r="H116" s="36">
        <f t="shared" si="8"/>
        <v>0</v>
      </c>
      <c r="I116" s="11">
        <f t="shared" si="9"/>
        <v>-68640000</v>
      </c>
      <c r="J116" s="53">
        <f t="shared" si="10"/>
        <v>0</v>
      </c>
      <c r="K116" s="53">
        <f t="shared" si="11"/>
        <v>-68640000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420</v>
      </c>
      <c r="H117" s="36">
        <f t="shared" si="8"/>
        <v>1</v>
      </c>
      <c r="I117" s="11">
        <f t="shared" si="9"/>
        <v>620120</v>
      </c>
      <c r="J117" s="53">
        <f t="shared" si="10"/>
        <v>44808279</v>
      </c>
      <c r="K117" s="53">
        <f t="shared" si="11"/>
        <v>-44188159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398</v>
      </c>
      <c r="H118" s="36">
        <f t="shared" si="8"/>
        <v>1</v>
      </c>
      <c r="I118" s="11">
        <f t="shared" si="9"/>
        <v>15641601500</v>
      </c>
      <c r="J118" s="53">
        <f t="shared" si="10"/>
        <v>0</v>
      </c>
      <c r="K118" s="53">
        <f t="shared" si="11"/>
        <v>15641601500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389</v>
      </c>
      <c r="H119" s="36">
        <f t="shared" si="8"/>
        <v>1</v>
      </c>
      <c r="I119" s="11">
        <f t="shared" si="9"/>
        <v>37062148</v>
      </c>
      <c r="J119" s="53">
        <f t="shared" si="10"/>
        <v>42700952</v>
      </c>
      <c r="K119" s="53">
        <f t="shared" si="11"/>
        <v>-5638804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385</v>
      </c>
      <c r="H120" s="11">
        <f t="shared" si="8"/>
        <v>1</v>
      </c>
      <c r="I120" s="11">
        <f t="shared" ref="I120:I176" si="13">B120*(G120-H120)</f>
        <v>768000000</v>
      </c>
      <c r="J120" s="11">
        <f t="shared" si="10"/>
        <v>0</v>
      </c>
      <c r="K120" s="11">
        <f t="shared" si="11"/>
        <v>768000000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359</v>
      </c>
      <c r="H121" s="11">
        <f t="shared" si="8"/>
        <v>1</v>
      </c>
      <c r="I121" s="11">
        <f t="shared" si="13"/>
        <v>930800000</v>
      </c>
      <c r="J121" s="11">
        <f t="shared" si="10"/>
        <v>0</v>
      </c>
      <c r="K121" s="11">
        <f t="shared" si="11"/>
        <v>930800000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358</v>
      </c>
      <c r="H122" s="11">
        <f t="shared" si="8"/>
        <v>1</v>
      </c>
      <c r="I122" s="11">
        <f t="shared" si="13"/>
        <v>137284707</v>
      </c>
      <c r="J122" s="11">
        <f t="shared" si="10"/>
        <v>39594156</v>
      </c>
      <c r="K122" s="11">
        <f t="shared" si="11"/>
        <v>97690551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357</v>
      </c>
      <c r="H123" s="11">
        <f t="shared" si="8"/>
        <v>0</v>
      </c>
      <c r="I123" s="11">
        <f t="shared" si="13"/>
        <v>0</v>
      </c>
      <c r="J123" s="11">
        <f t="shared" si="10"/>
        <v>285600000</v>
      </c>
      <c r="K123" s="11">
        <f t="shared" si="11"/>
        <v>-285600000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343</v>
      </c>
      <c r="H124" s="11">
        <f t="shared" si="8"/>
        <v>0</v>
      </c>
      <c r="I124" s="11">
        <f t="shared" si="13"/>
        <v>-1029000000</v>
      </c>
      <c r="J124" s="11">
        <f t="shared" si="10"/>
        <v>0</v>
      </c>
      <c r="K124" s="11">
        <f t="shared" si="11"/>
        <v>-1029000000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328</v>
      </c>
      <c r="H125" s="11">
        <f t="shared" si="8"/>
        <v>1</v>
      </c>
      <c r="I125" s="11">
        <f t="shared" si="13"/>
        <v>131032170</v>
      </c>
      <c r="J125" s="11">
        <f t="shared" si="10"/>
        <v>38872125</v>
      </c>
      <c r="K125" s="11">
        <f t="shared" si="11"/>
        <v>92160045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328</v>
      </c>
      <c r="H126" s="11">
        <f t="shared" si="8"/>
        <v>1</v>
      </c>
      <c r="I126" s="11">
        <f t="shared" si="13"/>
        <v>13734000000</v>
      </c>
      <c r="J126" s="11">
        <f t="shared" si="10"/>
        <v>0</v>
      </c>
      <c r="K126" s="11">
        <f t="shared" si="11"/>
        <v>13734000000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303</v>
      </c>
      <c r="H127" s="11">
        <f t="shared" si="8"/>
        <v>0</v>
      </c>
      <c r="I127" s="11">
        <f t="shared" si="13"/>
        <v>-1515000</v>
      </c>
      <c r="J127" s="11">
        <f t="shared" si="10"/>
        <v>0</v>
      </c>
      <c r="K127" s="11">
        <f t="shared" si="11"/>
        <v>-1515000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297</v>
      </c>
      <c r="H128" s="11">
        <f t="shared" si="8"/>
        <v>1</v>
      </c>
      <c r="I128" s="11">
        <f t="shared" si="13"/>
        <v>228326704</v>
      </c>
      <c r="J128" s="11">
        <f t="shared" si="10"/>
        <v>35726312</v>
      </c>
      <c r="K128" s="11">
        <f t="shared" si="11"/>
        <v>192600392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294</v>
      </c>
      <c r="H129" s="11">
        <f t="shared" si="8"/>
        <v>1</v>
      </c>
      <c r="I129" s="11">
        <f t="shared" si="13"/>
        <v>732500000</v>
      </c>
      <c r="J129" s="11">
        <f t="shared" si="10"/>
        <v>0</v>
      </c>
      <c r="K129" s="11">
        <f t="shared" si="11"/>
        <v>732500000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280</v>
      </c>
      <c r="H130" s="11">
        <f t="shared" si="8"/>
        <v>0</v>
      </c>
      <c r="I130" s="11">
        <f t="shared" si="13"/>
        <v>-280000000</v>
      </c>
      <c r="J130" s="11">
        <f t="shared" si="10"/>
        <v>-280000000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275</v>
      </c>
      <c r="H131" s="11">
        <f t="shared" si="8"/>
        <v>0</v>
      </c>
      <c r="I131" s="11">
        <f t="shared" si="13"/>
        <v>-13750000000</v>
      </c>
      <c r="J131" s="11">
        <f t="shared" si="10"/>
        <v>0</v>
      </c>
      <c r="K131" s="11">
        <f t="shared" si="11"/>
        <v>-13750000000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267</v>
      </c>
      <c r="H132" s="11">
        <f t="shared" ref="H132:H176" si="15">IF(B132&gt;0,1,0)</f>
        <v>1</v>
      </c>
      <c r="I132" s="11">
        <f t="shared" si="13"/>
        <v>163400342</v>
      </c>
      <c r="J132" s="11">
        <f t="shared" ref="J132:J176" si="16">C132*(G132-H132)</f>
        <v>28188286</v>
      </c>
      <c r="K132" s="11">
        <f t="shared" ref="K132:K176" si="17">D132*(G132-H132)</f>
        <v>135212056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263</v>
      </c>
      <c r="H133" s="11">
        <f t="shared" si="15"/>
        <v>0</v>
      </c>
      <c r="I133" s="11">
        <f t="shared" si="13"/>
        <v>-318414100</v>
      </c>
      <c r="J133" s="11">
        <f t="shared" si="16"/>
        <v>0</v>
      </c>
      <c r="K133" s="11">
        <f t="shared" si="17"/>
        <v>-318414100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254</v>
      </c>
      <c r="H134" s="11">
        <f t="shared" si="15"/>
        <v>0</v>
      </c>
      <c r="I134" s="11">
        <f t="shared" si="13"/>
        <v>-16510000</v>
      </c>
      <c r="J134" s="11">
        <f t="shared" si="16"/>
        <v>0</v>
      </c>
      <c r="K134" s="11">
        <f t="shared" si="17"/>
        <v>-16510000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254</v>
      </c>
      <c r="H135" s="11">
        <f t="shared" si="15"/>
        <v>0</v>
      </c>
      <c r="I135" s="11">
        <f t="shared" si="13"/>
        <v>-8204200</v>
      </c>
      <c r="J135" s="11">
        <f t="shared" si="16"/>
        <v>0</v>
      </c>
      <c r="K135" s="11">
        <f t="shared" si="17"/>
        <v>-8204200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246</v>
      </c>
      <c r="H136" s="11">
        <f t="shared" si="15"/>
        <v>0</v>
      </c>
      <c r="I136" s="11">
        <f t="shared" si="13"/>
        <v>-246000000</v>
      </c>
      <c r="J136" s="11">
        <f t="shared" si="16"/>
        <v>-246000000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237</v>
      </c>
      <c r="H137" s="11">
        <f t="shared" si="15"/>
        <v>1</v>
      </c>
      <c r="I137" s="11">
        <f t="shared" si="13"/>
        <v>68646028</v>
      </c>
      <c r="J137" s="11">
        <f t="shared" si="16"/>
        <v>22976724</v>
      </c>
      <c r="K137" s="11">
        <f t="shared" si="17"/>
        <v>45669304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220</v>
      </c>
      <c r="H138" s="11">
        <f t="shared" si="15"/>
        <v>0</v>
      </c>
      <c r="I138" s="11">
        <f t="shared" si="13"/>
        <v>-220110000</v>
      </c>
      <c r="J138" s="11">
        <f t="shared" si="16"/>
        <v>-220110000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208</v>
      </c>
      <c r="H139" s="11">
        <f t="shared" si="15"/>
        <v>1</v>
      </c>
      <c r="I139" s="11">
        <f t="shared" si="13"/>
        <v>58423680</v>
      </c>
      <c r="J139" s="11">
        <f t="shared" si="16"/>
        <v>18383049</v>
      </c>
      <c r="K139" s="11">
        <f t="shared" si="17"/>
        <v>40040631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205</v>
      </c>
      <c r="H140" s="11">
        <f t="shared" si="15"/>
        <v>1</v>
      </c>
      <c r="I140" s="11">
        <f t="shared" si="13"/>
        <v>306000000</v>
      </c>
      <c r="J140" s="11">
        <f t="shared" si="16"/>
        <v>0</v>
      </c>
      <c r="K140" s="11">
        <f t="shared" si="17"/>
        <v>306000000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192</v>
      </c>
      <c r="H141" s="11">
        <f t="shared" si="15"/>
        <v>0</v>
      </c>
      <c r="I141" s="11">
        <f t="shared" si="13"/>
        <v>0</v>
      </c>
      <c r="J141" s="11">
        <f t="shared" si="16"/>
        <v>-192000000</v>
      </c>
      <c r="K141" s="11">
        <f t="shared" si="17"/>
        <v>192000000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178</v>
      </c>
      <c r="H142" s="11">
        <f t="shared" si="15"/>
        <v>1</v>
      </c>
      <c r="I142" s="11">
        <f t="shared" si="13"/>
        <v>51488061</v>
      </c>
      <c r="J142" s="11">
        <f t="shared" si="16"/>
        <v>14340894</v>
      </c>
      <c r="K142" s="11">
        <f t="shared" si="17"/>
        <v>37147167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158</v>
      </c>
      <c r="H143" s="11">
        <f t="shared" si="15"/>
        <v>0</v>
      </c>
      <c r="I143" s="11">
        <f t="shared" si="13"/>
        <v>0</v>
      </c>
      <c r="J143" s="11">
        <f t="shared" si="16"/>
        <v>-158000000</v>
      </c>
      <c r="K143" s="11">
        <f t="shared" si="17"/>
        <v>158000000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148</v>
      </c>
      <c r="H144" s="11">
        <f t="shared" si="15"/>
        <v>1</v>
      </c>
      <c r="I144" s="11">
        <f t="shared" si="13"/>
        <v>43343244</v>
      </c>
      <c r="J144" s="11">
        <f t="shared" si="16"/>
        <v>10974579</v>
      </c>
      <c r="K144" s="11">
        <f t="shared" si="17"/>
        <v>32368665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133</v>
      </c>
      <c r="H145" s="11">
        <f t="shared" si="15"/>
        <v>0</v>
      </c>
      <c r="I145" s="11">
        <f t="shared" si="13"/>
        <v>-1330000</v>
      </c>
      <c r="J145" s="11">
        <f t="shared" si="16"/>
        <v>-665000</v>
      </c>
      <c r="K145" s="11">
        <f t="shared" si="17"/>
        <v>-665000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128</v>
      </c>
      <c r="H146" s="11">
        <f t="shared" si="15"/>
        <v>0</v>
      </c>
      <c r="I146" s="11">
        <f t="shared" si="13"/>
        <v>-128064000</v>
      </c>
      <c r="J146" s="11">
        <f t="shared" si="16"/>
        <v>-128064000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122</v>
      </c>
      <c r="H147" s="11">
        <f t="shared" si="15"/>
        <v>0</v>
      </c>
      <c r="I147" s="11">
        <f t="shared" si="13"/>
        <v>-3294000000</v>
      </c>
      <c r="J147" s="11">
        <f t="shared" si="16"/>
        <v>0</v>
      </c>
      <c r="K147" s="11">
        <f t="shared" si="17"/>
        <v>-3294000000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119</v>
      </c>
      <c r="H148" s="11">
        <f t="shared" si="15"/>
        <v>1</v>
      </c>
      <c r="I148" s="11">
        <f t="shared" si="13"/>
        <v>29787448</v>
      </c>
      <c r="J148" s="11">
        <f t="shared" si="16"/>
        <v>7730180</v>
      </c>
      <c r="K148" s="11">
        <f t="shared" si="17"/>
        <v>22057268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111</v>
      </c>
      <c r="H149" s="11">
        <f t="shared" si="15"/>
        <v>1</v>
      </c>
      <c r="I149" s="11">
        <f t="shared" si="13"/>
        <v>5764000000</v>
      </c>
      <c r="J149" s="11">
        <f t="shared" si="16"/>
        <v>0</v>
      </c>
      <c r="K149" s="11">
        <f t="shared" si="17"/>
        <v>5764000000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104</v>
      </c>
      <c r="H150" s="11">
        <f t="shared" si="15"/>
        <v>0</v>
      </c>
      <c r="I150" s="11">
        <f t="shared" si="13"/>
        <v>-5408000000</v>
      </c>
      <c r="J150" s="11">
        <f t="shared" si="16"/>
        <v>0</v>
      </c>
      <c r="K150" s="11">
        <f t="shared" si="17"/>
        <v>-5408000000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99</v>
      </c>
      <c r="H151" s="105">
        <f t="shared" si="15"/>
        <v>0</v>
      </c>
      <c r="I151" s="105">
        <f t="shared" si="13"/>
        <v>-792000000</v>
      </c>
      <c r="J151" s="105">
        <f t="shared" si="16"/>
        <v>-670440969</v>
      </c>
      <c r="K151" s="11">
        <f t="shared" si="17"/>
        <v>-121559031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99</v>
      </c>
      <c r="H152" s="105">
        <f t="shared" si="15"/>
        <v>0</v>
      </c>
      <c r="I152" s="105">
        <f t="shared" si="13"/>
        <v>-3091770</v>
      </c>
      <c r="J152" s="105">
        <f t="shared" si="16"/>
        <v>0</v>
      </c>
      <c r="K152" s="105">
        <f t="shared" si="17"/>
        <v>-3091770</v>
      </c>
    </row>
    <row r="153" spans="1:11">
      <c r="A153" s="105" t="s">
        <v>1188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88</v>
      </c>
      <c r="H153" s="105">
        <f t="shared" si="15"/>
        <v>1</v>
      </c>
      <c r="I153" s="105">
        <f t="shared" si="13"/>
        <v>11752569</v>
      </c>
      <c r="J153" s="105">
        <f t="shared" si="16"/>
        <v>3578310</v>
      </c>
      <c r="K153" s="105">
        <f t="shared" si="17"/>
        <v>8174259</v>
      </c>
    </row>
    <row r="154" spans="1:11">
      <c r="A154" s="105" t="s">
        <v>1199</v>
      </c>
      <c r="B154" s="18">
        <v>6824082</v>
      </c>
      <c r="C154" s="18">
        <v>6824082</v>
      </c>
      <c r="D154" s="18">
        <f t="shared" si="18"/>
        <v>0</v>
      </c>
      <c r="E154" s="105" t="s">
        <v>1200</v>
      </c>
      <c r="F154" s="105">
        <v>5</v>
      </c>
      <c r="G154" s="36">
        <f t="shared" si="14"/>
        <v>85</v>
      </c>
      <c r="H154" s="105">
        <f t="shared" si="15"/>
        <v>1</v>
      </c>
      <c r="I154" s="105">
        <f t="shared" si="13"/>
        <v>573222888</v>
      </c>
      <c r="J154" s="105">
        <f t="shared" si="16"/>
        <v>573222888</v>
      </c>
      <c r="K154" s="105">
        <f t="shared" si="17"/>
        <v>0</v>
      </c>
    </row>
    <row r="155" spans="1:11">
      <c r="A155" s="105" t="s">
        <v>1218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80</v>
      </c>
      <c r="H155" s="105">
        <f t="shared" si="15"/>
        <v>0</v>
      </c>
      <c r="I155" s="105">
        <f t="shared" si="13"/>
        <v>-16000000</v>
      </c>
      <c r="J155" s="105">
        <f t="shared" si="16"/>
        <v>0</v>
      </c>
      <c r="K155" s="105">
        <f t="shared" si="17"/>
        <v>-16000000</v>
      </c>
    </row>
    <row r="156" spans="1:11">
      <c r="A156" s="105" t="s">
        <v>1218</v>
      </c>
      <c r="B156" s="18">
        <v>-247840</v>
      </c>
      <c r="C156" s="18">
        <v>0</v>
      </c>
      <c r="D156" s="18">
        <f t="shared" si="18"/>
        <v>-247840</v>
      </c>
      <c r="E156" s="105" t="s">
        <v>1220</v>
      </c>
      <c r="F156" s="105">
        <v>1</v>
      </c>
      <c r="G156" s="36">
        <f t="shared" si="14"/>
        <v>80</v>
      </c>
      <c r="H156" s="105">
        <f t="shared" si="15"/>
        <v>0</v>
      </c>
      <c r="I156" s="105">
        <f t="shared" si="13"/>
        <v>-19827200</v>
      </c>
      <c r="J156" s="105">
        <f t="shared" si="16"/>
        <v>0</v>
      </c>
      <c r="K156" s="105">
        <f t="shared" si="17"/>
        <v>-19827200</v>
      </c>
    </row>
    <row r="157" spans="1:11">
      <c r="A157" s="105" t="s">
        <v>1224</v>
      </c>
      <c r="B157" s="18">
        <v>-162340</v>
      </c>
      <c r="C157" s="18">
        <v>0</v>
      </c>
      <c r="D157" s="18">
        <f t="shared" si="18"/>
        <v>-162340</v>
      </c>
      <c r="E157" s="105" t="s">
        <v>1225</v>
      </c>
      <c r="F157" s="105">
        <v>0</v>
      </c>
      <c r="G157" s="36">
        <f t="shared" si="14"/>
        <v>79</v>
      </c>
      <c r="H157" s="105">
        <f t="shared" si="15"/>
        <v>0</v>
      </c>
      <c r="I157" s="105">
        <f t="shared" si="13"/>
        <v>-12824860</v>
      </c>
      <c r="J157" s="105">
        <f t="shared" si="16"/>
        <v>0</v>
      </c>
      <c r="K157" s="105">
        <f t="shared" si="17"/>
        <v>-12824860</v>
      </c>
    </row>
    <row r="158" spans="1:11">
      <c r="A158" s="105" t="s">
        <v>1224</v>
      </c>
      <c r="B158" s="18">
        <v>-3000900</v>
      </c>
      <c r="C158" s="18">
        <v>0</v>
      </c>
      <c r="D158" s="18">
        <f t="shared" si="18"/>
        <v>-3000900</v>
      </c>
      <c r="E158" s="105" t="s">
        <v>1226</v>
      </c>
      <c r="F158" s="105">
        <v>2</v>
      </c>
      <c r="G158" s="36">
        <f t="shared" si="14"/>
        <v>79</v>
      </c>
      <c r="H158" s="105">
        <f t="shared" si="15"/>
        <v>0</v>
      </c>
      <c r="I158" s="105">
        <f t="shared" si="13"/>
        <v>-237071100</v>
      </c>
      <c r="J158" s="105">
        <f t="shared" si="16"/>
        <v>0</v>
      </c>
      <c r="K158" s="105">
        <f t="shared" si="17"/>
        <v>-237071100</v>
      </c>
    </row>
    <row r="159" spans="1:11">
      <c r="A159" s="105" t="s">
        <v>1240</v>
      </c>
      <c r="B159" s="18">
        <v>-1000500</v>
      </c>
      <c r="C159" s="18">
        <v>0</v>
      </c>
      <c r="D159" s="18">
        <f t="shared" si="18"/>
        <v>-1000500</v>
      </c>
      <c r="E159" s="105" t="s">
        <v>1241</v>
      </c>
      <c r="F159" s="105">
        <v>4</v>
      </c>
      <c r="G159" s="36">
        <f t="shared" si="14"/>
        <v>77</v>
      </c>
      <c r="H159" s="105">
        <f t="shared" si="15"/>
        <v>0</v>
      </c>
      <c r="I159" s="105">
        <f t="shared" si="13"/>
        <v>-77038500</v>
      </c>
      <c r="J159" s="105">
        <f t="shared" si="16"/>
        <v>0</v>
      </c>
      <c r="K159" s="105">
        <f t="shared" si="17"/>
        <v>-77038500</v>
      </c>
    </row>
    <row r="160" spans="1:11">
      <c r="A160" s="105" t="s">
        <v>1252</v>
      </c>
      <c r="B160" s="18">
        <v>-100000</v>
      </c>
      <c r="C160" s="18">
        <v>0</v>
      </c>
      <c r="D160" s="18">
        <f t="shared" si="18"/>
        <v>-100000</v>
      </c>
      <c r="E160" s="105" t="s">
        <v>1253</v>
      </c>
      <c r="F160" s="105">
        <v>1</v>
      </c>
      <c r="G160" s="36">
        <f t="shared" si="14"/>
        <v>73</v>
      </c>
      <c r="H160" s="105">
        <f t="shared" si="15"/>
        <v>0</v>
      </c>
      <c r="I160" s="105">
        <f t="shared" si="13"/>
        <v>-7300000</v>
      </c>
      <c r="J160" s="105">
        <f t="shared" si="16"/>
        <v>0</v>
      </c>
      <c r="K160" s="105">
        <f t="shared" si="17"/>
        <v>-7300000</v>
      </c>
    </row>
    <row r="161" spans="1:13">
      <c r="A161" s="105" t="s">
        <v>1256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72</v>
      </c>
      <c r="H161" s="105">
        <f t="shared" si="15"/>
        <v>0</v>
      </c>
      <c r="I161" s="105">
        <f t="shared" si="13"/>
        <v>-144000000</v>
      </c>
      <c r="J161" s="105">
        <f t="shared" si="16"/>
        <v>0</v>
      </c>
      <c r="K161" s="105">
        <f t="shared" si="17"/>
        <v>-144000000</v>
      </c>
    </row>
    <row r="162" spans="1:13">
      <c r="A162" s="105" t="s">
        <v>1256</v>
      </c>
      <c r="B162" s="18">
        <v>-1000500</v>
      </c>
      <c r="C162" s="18">
        <v>0</v>
      </c>
      <c r="D162" s="18">
        <f t="shared" si="18"/>
        <v>-1000500</v>
      </c>
      <c r="E162" s="105" t="s">
        <v>1264</v>
      </c>
      <c r="F162" s="105">
        <v>3</v>
      </c>
      <c r="G162" s="36">
        <f t="shared" si="14"/>
        <v>72</v>
      </c>
      <c r="H162" s="105">
        <f t="shared" si="15"/>
        <v>0</v>
      </c>
      <c r="I162" s="105">
        <f t="shared" si="13"/>
        <v>-72036000</v>
      </c>
      <c r="J162" s="105">
        <f t="shared" si="16"/>
        <v>0</v>
      </c>
      <c r="K162" s="105">
        <f t="shared" si="17"/>
        <v>-72036000</v>
      </c>
    </row>
    <row r="163" spans="1:13">
      <c r="A163" s="105" t="s">
        <v>1271</v>
      </c>
      <c r="B163" s="18">
        <v>-5000</v>
      </c>
      <c r="C163" s="18">
        <v>0</v>
      </c>
      <c r="D163" s="18">
        <f t="shared" si="18"/>
        <v>-5000</v>
      </c>
      <c r="E163" s="105" t="s">
        <v>1253</v>
      </c>
      <c r="F163" s="105">
        <v>10</v>
      </c>
      <c r="G163" s="36">
        <f t="shared" si="14"/>
        <v>69</v>
      </c>
      <c r="H163" s="105">
        <f t="shared" si="15"/>
        <v>0</v>
      </c>
      <c r="I163" s="105">
        <f t="shared" si="13"/>
        <v>-345000</v>
      </c>
      <c r="J163" s="105">
        <f t="shared" si="16"/>
        <v>0</v>
      </c>
      <c r="K163" s="105">
        <f t="shared" si="17"/>
        <v>-345000</v>
      </c>
    </row>
    <row r="164" spans="1:13">
      <c r="A164" s="105" t="s">
        <v>3714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59</v>
      </c>
      <c r="H164" s="105">
        <f t="shared" si="15"/>
        <v>1</v>
      </c>
      <c r="I164" s="105">
        <f t="shared" si="13"/>
        <v>174000000</v>
      </c>
      <c r="J164" s="105">
        <f t="shared" si="16"/>
        <v>0</v>
      </c>
      <c r="K164" s="105">
        <f t="shared" si="17"/>
        <v>174000000</v>
      </c>
    </row>
    <row r="165" spans="1:13">
      <c r="A165" s="105" t="s">
        <v>3718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58</v>
      </c>
      <c r="H165" s="105">
        <f t="shared" si="15"/>
        <v>1</v>
      </c>
      <c r="I165" s="105">
        <f t="shared" si="13"/>
        <v>171000000</v>
      </c>
      <c r="J165" s="105">
        <f t="shared" si="16"/>
        <v>0</v>
      </c>
      <c r="K165" s="105">
        <f t="shared" si="17"/>
        <v>171000000</v>
      </c>
    </row>
    <row r="166" spans="1:13">
      <c r="A166" s="105" t="s">
        <v>3720</v>
      </c>
      <c r="B166" s="18">
        <v>20314</v>
      </c>
      <c r="C166" s="18">
        <v>59842</v>
      </c>
      <c r="D166" s="18">
        <f t="shared" si="18"/>
        <v>-39528</v>
      </c>
      <c r="E166" s="105" t="s">
        <v>3723</v>
      </c>
      <c r="F166" s="105">
        <v>5</v>
      </c>
      <c r="G166" s="36">
        <f t="shared" si="14"/>
        <v>57</v>
      </c>
      <c r="H166" s="105">
        <f t="shared" si="15"/>
        <v>1</v>
      </c>
      <c r="I166" s="105">
        <f t="shared" si="13"/>
        <v>1137584</v>
      </c>
      <c r="J166" s="105">
        <f t="shared" si="16"/>
        <v>3351152</v>
      </c>
      <c r="K166" s="105">
        <f t="shared" si="17"/>
        <v>-2213568</v>
      </c>
    </row>
    <row r="167" spans="1:13">
      <c r="A167" s="105" t="s">
        <v>3743</v>
      </c>
      <c r="B167" s="18">
        <v>-3000900</v>
      </c>
      <c r="C167" s="18">
        <v>0</v>
      </c>
      <c r="D167" s="18">
        <f t="shared" si="18"/>
        <v>-3000900</v>
      </c>
      <c r="E167" s="105" t="s">
        <v>3744</v>
      </c>
      <c r="F167" s="105">
        <v>18</v>
      </c>
      <c r="G167" s="36">
        <f t="shared" si="14"/>
        <v>52</v>
      </c>
      <c r="H167" s="105">
        <f t="shared" si="15"/>
        <v>0</v>
      </c>
      <c r="I167" s="105">
        <f t="shared" si="13"/>
        <v>-156046800</v>
      </c>
      <c r="J167" s="105">
        <f t="shared" si="16"/>
        <v>0</v>
      </c>
      <c r="K167" s="105">
        <f t="shared" si="17"/>
        <v>-156046800</v>
      </c>
    </row>
    <row r="168" spans="1:13">
      <c r="A168" s="105" t="s">
        <v>3821</v>
      </c>
      <c r="B168" s="18">
        <v>-3000900</v>
      </c>
      <c r="C168" s="18">
        <v>0</v>
      </c>
      <c r="D168" s="18">
        <f t="shared" si="18"/>
        <v>-3000900</v>
      </c>
      <c r="E168" s="105" t="s">
        <v>3822</v>
      </c>
      <c r="F168" s="105">
        <v>8</v>
      </c>
      <c r="G168" s="36">
        <f t="shared" si="14"/>
        <v>34</v>
      </c>
      <c r="H168" s="105">
        <f t="shared" si="15"/>
        <v>0</v>
      </c>
      <c r="I168" s="105">
        <f t="shared" si="13"/>
        <v>-102030600</v>
      </c>
      <c r="J168" s="105">
        <f t="shared" si="16"/>
        <v>0</v>
      </c>
      <c r="K168" s="105">
        <f t="shared" si="17"/>
        <v>-102030600</v>
      </c>
      <c r="M168" t="s">
        <v>25</v>
      </c>
    </row>
    <row r="169" spans="1:13">
      <c r="A169" s="105" t="s">
        <v>3854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26</v>
      </c>
      <c r="H169" s="105">
        <f t="shared" si="15"/>
        <v>1</v>
      </c>
      <c r="I169" s="105">
        <f t="shared" si="13"/>
        <v>542625</v>
      </c>
      <c r="J169" s="105">
        <f t="shared" si="16"/>
        <v>1712875</v>
      </c>
      <c r="K169" s="105">
        <f t="shared" si="17"/>
        <v>-1170250</v>
      </c>
    </row>
    <row r="170" spans="1:13">
      <c r="A170" s="105" t="s">
        <v>3983</v>
      </c>
      <c r="B170" s="18">
        <v>5000000</v>
      </c>
      <c r="C170" s="18">
        <v>0</v>
      </c>
      <c r="D170" s="18">
        <f t="shared" si="18"/>
        <v>5000000</v>
      </c>
      <c r="E170" s="105" t="s">
        <v>3942</v>
      </c>
      <c r="F170" s="105">
        <v>1</v>
      </c>
      <c r="G170" s="36">
        <f t="shared" si="14"/>
        <v>2</v>
      </c>
      <c r="H170" s="105">
        <f t="shared" si="15"/>
        <v>1</v>
      </c>
      <c r="I170" s="105">
        <f t="shared" si="13"/>
        <v>5000000</v>
      </c>
      <c r="J170" s="105">
        <f t="shared" si="16"/>
        <v>0</v>
      </c>
      <c r="K170" s="105">
        <f t="shared" si="17"/>
        <v>5000000</v>
      </c>
    </row>
    <row r="171" spans="1:13">
      <c r="A171" s="105" t="s">
        <v>3988</v>
      </c>
      <c r="B171" s="18">
        <v>-5000000</v>
      </c>
      <c r="C171" s="18">
        <v>0</v>
      </c>
      <c r="D171" s="18">
        <f t="shared" si="18"/>
        <v>-5000000</v>
      </c>
      <c r="E171" s="105" t="s">
        <v>3989</v>
      </c>
      <c r="F171" s="105">
        <v>1</v>
      </c>
      <c r="G171" s="36">
        <f t="shared" si="14"/>
        <v>1</v>
      </c>
      <c r="H171" s="105">
        <f t="shared" si="15"/>
        <v>0</v>
      </c>
      <c r="I171" s="105">
        <f t="shared" si="13"/>
        <v>-5000000</v>
      </c>
      <c r="J171" s="105">
        <f t="shared" si="16"/>
        <v>0</v>
      </c>
      <c r="K171" s="105">
        <f t="shared" si="17"/>
        <v>-5000000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18758882736</v>
      </c>
      <c r="J177" s="29">
        <f>SUM(J2:J176)</f>
        <v>7535524135</v>
      </c>
      <c r="K177" s="29">
        <f>SUM(K2:K176)</f>
        <v>11223358601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22655655.478260871</v>
      </c>
      <c r="J180" s="29">
        <f>J177/G2</f>
        <v>9100874.5591787435</v>
      </c>
      <c r="K180" s="29">
        <f>K177/G2</f>
        <v>13554780.919082126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581947.43396566215</v>
      </c>
      <c r="K184">
        <f>K177/I177*1448696</f>
        <v>866748.56603433785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1188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1191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1240</v>
      </c>
      <c r="B67" s="3">
        <v>1000000</v>
      </c>
      <c r="C67" s="11" t="s">
        <v>1245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1256</v>
      </c>
      <c r="B68" s="3">
        <v>-910500</v>
      </c>
      <c r="C68" s="11" t="s">
        <v>1257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1270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1271</v>
      </c>
      <c r="B70" s="119">
        <v>-75000</v>
      </c>
      <c r="C70" s="105" t="s">
        <v>1273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3720</v>
      </c>
      <c r="B71" s="119">
        <v>1471</v>
      </c>
      <c r="C71" s="105" t="s">
        <v>3723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1188</v>
      </c>
      <c r="B7" s="39">
        <v>135087</v>
      </c>
      <c r="C7" s="39">
        <v>41130</v>
      </c>
      <c r="D7" s="35">
        <f t="shared" si="0"/>
        <v>93957</v>
      </c>
      <c r="E7" s="5" t="s">
        <v>1197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1218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1218</v>
      </c>
      <c r="B5" s="18">
        <v>-247840</v>
      </c>
      <c r="C5" s="18">
        <v>0</v>
      </c>
      <c r="D5" s="119">
        <f t="shared" si="0"/>
        <v>-247840</v>
      </c>
      <c r="E5" s="20" t="s">
        <v>1221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1224</v>
      </c>
      <c r="B6" s="18">
        <v>-162340</v>
      </c>
      <c r="C6" s="18">
        <v>0</v>
      </c>
      <c r="D6" s="119">
        <f t="shared" si="0"/>
        <v>-162340</v>
      </c>
      <c r="E6" s="19" t="s">
        <v>1227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1224</v>
      </c>
      <c r="B7" s="18">
        <v>-3000900</v>
      </c>
      <c r="C7" s="18">
        <v>0</v>
      </c>
      <c r="D7" s="119">
        <f t="shared" si="0"/>
        <v>-3000900</v>
      </c>
      <c r="E7" s="19" t="s">
        <v>1228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1240</v>
      </c>
      <c r="B8" s="18">
        <v>-1000500</v>
      </c>
      <c r="C8" s="18">
        <v>0</v>
      </c>
      <c r="D8" s="119">
        <f t="shared" si="0"/>
        <v>-1000500</v>
      </c>
      <c r="E8" s="19" t="s">
        <v>1242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1252</v>
      </c>
      <c r="B9" s="18">
        <v>-100000</v>
      </c>
      <c r="C9" s="18">
        <v>0</v>
      </c>
      <c r="D9" s="119">
        <f t="shared" si="0"/>
        <v>-100000</v>
      </c>
      <c r="E9" s="21" t="s">
        <v>1253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1256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1256</v>
      </c>
      <c r="B11" s="18">
        <v>-1000500</v>
      </c>
      <c r="C11" s="18">
        <v>0</v>
      </c>
      <c r="D11" s="119">
        <f t="shared" si="0"/>
        <v>-1000500</v>
      </c>
      <c r="E11" s="19" t="s">
        <v>1264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1271</v>
      </c>
      <c r="B12" s="18">
        <v>-5000</v>
      </c>
      <c r="C12" s="18">
        <v>0</v>
      </c>
      <c r="D12" s="119">
        <f t="shared" si="0"/>
        <v>-5000</v>
      </c>
      <c r="E12" s="20" t="s">
        <v>1253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3714</v>
      </c>
      <c r="B13" s="18">
        <v>3000000</v>
      </c>
      <c r="C13" s="18">
        <v>0</v>
      </c>
      <c r="D13" s="119">
        <f t="shared" si="0"/>
        <v>3000000</v>
      </c>
      <c r="E13" s="20" t="s">
        <v>3717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3718</v>
      </c>
      <c r="B14" s="18">
        <v>3000000</v>
      </c>
      <c r="C14" s="18">
        <v>0</v>
      </c>
      <c r="D14" s="119">
        <f t="shared" si="0"/>
        <v>3000000</v>
      </c>
      <c r="E14" s="20" t="s">
        <v>3717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3720</v>
      </c>
      <c r="B15" s="39">
        <v>20314</v>
      </c>
      <c r="C15" s="39">
        <v>59842</v>
      </c>
      <c r="D15" s="35">
        <f t="shared" si="0"/>
        <v>-39528</v>
      </c>
      <c r="E15" s="23" t="s">
        <v>3723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1193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1263</v>
      </c>
    </row>
    <row r="51" spans="1:18">
      <c r="D51" s="120">
        <v>1000000</v>
      </c>
      <c r="E51" s="41" t="s">
        <v>1265</v>
      </c>
    </row>
    <row r="52" spans="1:18">
      <c r="D52" s="120">
        <v>910500</v>
      </c>
      <c r="E52" s="41" t="s">
        <v>1276</v>
      </c>
    </row>
    <row r="53" spans="1:18">
      <c r="D53" s="120">
        <v>-300000</v>
      </c>
      <c r="E53" s="41" t="s">
        <v>1279</v>
      </c>
    </row>
    <row r="54" spans="1:18">
      <c r="D54" s="120">
        <v>-58500</v>
      </c>
      <c r="E54" s="41" t="s">
        <v>1280</v>
      </c>
    </row>
    <row r="55" spans="1:18">
      <c r="D55" s="120">
        <v>-1500000</v>
      </c>
      <c r="E55" s="41" t="s">
        <v>1283</v>
      </c>
    </row>
    <row r="56" spans="1:18">
      <c r="D56" s="120">
        <v>-61000</v>
      </c>
      <c r="E56" s="41" t="s">
        <v>1287</v>
      </c>
    </row>
    <row r="57" spans="1:18">
      <c r="D57" s="120">
        <v>1000000</v>
      </c>
      <c r="E57" s="41" t="s">
        <v>3706</v>
      </c>
    </row>
    <row r="58" spans="1:18">
      <c r="D58" s="120">
        <v>200000</v>
      </c>
      <c r="E58" s="41" t="s">
        <v>3716</v>
      </c>
    </row>
    <row r="59" spans="1:18">
      <c r="D59" s="120">
        <v>3000000</v>
      </c>
      <c r="E59" s="41" t="s">
        <v>3721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3720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3743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3744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3821</v>
      </c>
      <c r="B4" s="18">
        <v>-3000900</v>
      </c>
      <c r="C4" s="18">
        <v>0</v>
      </c>
      <c r="D4" s="119">
        <f t="shared" si="0"/>
        <v>-3000900</v>
      </c>
      <c r="E4" s="105" t="s">
        <v>3823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3841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3746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3811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3820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3828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3840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3845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3848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3849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3852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3857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3756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3756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3756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3805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3902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3903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3959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3960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3833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3834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83" t="s">
        <v>1107</v>
      </c>
      <c r="AI1" s="183"/>
      <c r="AJ1" s="183"/>
      <c r="AK1" s="183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3"/>
      <c r="AI2" s="183"/>
      <c r="AJ2" s="183"/>
      <c r="AK2" s="183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4" t="s">
        <v>1108</v>
      </c>
      <c r="AI3" s="185" t="s">
        <v>1109</v>
      </c>
      <c r="AJ3" s="184" t="s">
        <v>1110</v>
      </c>
      <c r="AK3" s="186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4"/>
      <c r="AI4" s="185"/>
      <c r="AJ4" s="184"/>
      <c r="AK4" s="186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3742</v>
      </c>
      <c r="AK23" s="105"/>
    </row>
    <row r="24" spans="5:37">
      <c r="T24" t="s">
        <v>25</v>
      </c>
      <c r="AJ24" s="105" t="s">
        <v>3743</v>
      </c>
      <c r="AK24" s="105">
        <v>6145</v>
      </c>
    </row>
    <row r="25" spans="5:37">
      <c r="AJ25" s="105" t="s">
        <v>3749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3753</v>
      </c>
      <c r="AK26" s="105">
        <v>6150</v>
      </c>
    </row>
    <row r="27" spans="5:37">
      <c r="R27" s="105" t="s">
        <v>1233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3756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1288</v>
      </c>
      <c r="J29" s="105" t="s">
        <v>1289</v>
      </c>
      <c r="L29" s="105" t="s">
        <v>1205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3732</v>
      </c>
      <c r="M30" s="105" t="s">
        <v>3733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1176</v>
      </c>
      <c r="M31" s="105" t="s">
        <v>3734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3729</v>
      </c>
      <c r="M32" s="105" t="s">
        <v>3730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0">
        <v>0.5</v>
      </c>
      <c r="J35" s="140">
        <v>1.36</v>
      </c>
      <c r="L35" s="105" t="s">
        <v>3731</v>
      </c>
      <c r="M35" s="105" t="s">
        <v>3724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3931</v>
      </c>
      <c r="M36" s="105" t="s">
        <v>3725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3735</v>
      </c>
      <c r="M37" s="105" t="s">
        <v>3736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3768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3737</v>
      </c>
      <c r="M39" s="105" t="s">
        <v>3738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3932</v>
      </c>
      <c r="M40" s="105" t="s">
        <v>3728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3739</v>
      </c>
      <c r="M42" s="105" t="s">
        <v>3740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3732</v>
      </c>
      <c r="M43" s="105" t="s">
        <v>3741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1262</v>
      </c>
    </row>
    <row r="52" spans="1:26">
      <c r="R52" s="105" t="s">
        <v>1256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1266</v>
      </c>
      <c r="F63" s="138" t="s">
        <v>1137</v>
      </c>
      <c r="G63" s="116">
        <v>14100000</v>
      </c>
      <c r="H63" s="138" t="s">
        <v>1267</v>
      </c>
      <c r="I63" s="116">
        <f>G67*G63/G65</f>
        <v>7497073.1707317075</v>
      </c>
      <c r="J63" s="138" t="s">
        <v>1268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1269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958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3928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3904</v>
      </c>
      <c r="B90" s="105" t="s">
        <v>3927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3905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3906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3907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3908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3909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3910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3911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3912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3913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3914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3915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3916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3917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3918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3919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3920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3921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3922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3923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3924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3925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3926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3776</v>
      </c>
      <c r="I1" t="s">
        <v>3782</v>
      </c>
    </row>
    <row r="2" spans="1:12">
      <c r="A2">
        <v>1</v>
      </c>
      <c r="B2" t="s">
        <v>3770</v>
      </c>
      <c r="G2" t="s">
        <v>3774</v>
      </c>
      <c r="H2" t="s">
        <v>3777</v>
      </c>
      <c r="I2" t="s">
        <v>3783</v>
      </c>
    </row>
    <row r="3" spans="1:12">
      <c r="A3">
        <v>2</v>
      </c>
      <c r="B3" t="s">
        <v>3771</v>
      </c>
      <c r="G3" s="129"/>
      <c r="H3" t="s">
        <v>3778</v>
      </c>
      <c r="I3" t="s">
        <v>3784</v>
      </c>
    </row>
    <row r="4" spans="1:12">
      <c r="A4">
        <v>3</v>
      </c>
      <c r="B4" t="s">
        <v>3772</v>
      </c>
      <c r="H4" t="s">
        <v>3779</v>
      </c>
      <c r="L4" s="129"/>
    </row>
    <row r="5" spans="1:12">
      <c r="H5" t="s">
        <v>3781</v>
      </c>
    </row>
    <row r="6" spans="1:12">
      <c r="B6" s="129" t="s">
        <v>3775</v>
      </c>
      <c r="H6" t="s">
        <v>3785</v>
      </c>
    </row>
    <row r="7" spans="1:12">
      <c r="H7" t="s">
        <v>3786</v>
      </c>
    </row>
    <row r="8" spans="1:12">
      <c r="H8" t="s">
        <v>3787</v>
      </c>
    </row>
    <row r="9" spans="1:12">
      <c r="H9" t="s">
        <v>3800</v>
      </c>
    </row>
    <row r="10" spans="1:12">
      <c r="H10" t="s">
        <v>3801</v>
      </c>
    </row>
    <row r="11" spans="1:12">
      <c r="H11" t="s">
        <v>3802</v>
      </c>
    </row>
    <row r="12" spans="1:12">
      <c r="H12" t="s">
        <v>3804</v>
      </c>
    </row>
    <row r="13" spans="1:12">
      <c r="H13" t="s">
        <v>3803</v>
      </c>
    </row>
    <row r="18" spans="1:8">
      <c r="A18" s="105" t="s">
        <v>3788</v>
      </c>
      <c r="B18" s="105"/>
      <c r="C18" s="105"/>
      <c r="D18" s="105"/>
    </row>
    <row r="19" spans="1:8">
      <c r="A19" s="105">
        <v>1</v>
      </c>
      <c r="B19" s="105" t="s">
        <v>3789</v>
      </c>
      <c r="C19" s="105" t="s">
        <v>3791</v>
      </c>
      <c r="D19" s="105"/>
    </row>
    <row r="20" spans="1:8">
      <c r="A20" s="105">
        <v>2</v>
      </c>
      <c r="B20" s="105" t="s">
        <v>3790</v>
      </c>
      <c r="C20" s="105" t="s">
        <v>3792</v>
      </c>
      <c r="D20" s="105" t="s">
        <v>3793</v>
      </c>
      <c r="G20" t="s">
        <v>3794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3798</v>
      </c>
      <c r="H38" s="22"/>
    </row>
    <row r="39" spans="1:8">
      <c r="A39">
        <v>1</v>
      </c>
      <c r="B39" t="s">
        <v>3795</v>
      </c>
    </row>
    <row r="40" spans="1:8">
      <c r="A40">
        <v>2</v>
      </c>
      <c r="B40" t="s">
        <v>3799</v>
      </c>
    </row>
    <row r="41" spans="1:8">
      <c r="A41">
        <v>3</v>
      </c>
      <c r="B41" t="s">
        <v>3796</v>
      </c>
    </row>
    <row r="42" spans="1:8">
      <c r="A42">
        <v>4</v>
      </c>
      <c r="B42" t="s">
        <v>3797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5" sqref="G25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774</v>
      </c>
      <c r="E2" s="11">
        <f>IF(B2&gt;0,1,0)</f>
        <v>1</v>
      </c>
      <c r="F2" s="11">
        <f>B2*(D2-E2)</f>
        <v>74749100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772</v>
      </c>
      <c r="E3" s="11">
        <f t="shared" ref="E3:E66" si="1">IF(B3&gt;0,1,0)</f>
        <v>1</v>
      </c>
      <c r="F3" s="11">
        <f t="shared" ref="F3:F66" si="2">B3*(D3-E3)</f>
        <v>2313000000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769</v>
      </c>
      <c r="E4" s="11">
        <f t="shared" si="1"/>
        <v>0</v>
      </c>
      <c r="F4" s="11">
        <f t="shared" si="2"/>
        <v>-153800000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767</v>
      </c>
      <c r="E5" s="11">
        <f t="shared" si="1"/>
        <v>0</v>
      </c>
      <c r="F5" s="11">
        <f t="shared" si="2"/>
        <v>-76700000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766</v>
      </c>
      <c r="E6" s="11">
        <f t="shared" si="1"/>
        <v>0</v>
      </c>
      <c r="F6" s="11">
        <f t="shared" si="2"/>
        <v>-42130000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765</v>
      </c>
      <c r="E7" s="11">
        <f t="shared" si="1"/>
        <v>0</v>
      </c>
      <c r="F7" s="11">
        <f t="shared" si="2"/>
        <v>-153000000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761</v>
      </c>
      <c r="E8" s="11">
        <f t="shared" si="1"/>
        <v>0</v>
      </c>
      <c r="F8" s="11">
        <f t="shared" si="2"/>
        <v>-152200000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751</v>
      </c>
      <c r="E9" s="11">
        <f t="shared" si="1"/>
        <v>0</v>
      </c>
      <c r="F9" s="11">
        <f t="shared" si="2"/>
        <v>-713825500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750</v>
      </c>
      <c r="E10" s="11">
        <f t="shared" si="1"/>
        <v>1</v>
      </c>
      <c r="F10" s="11">
        <f t="shared" si="2"/>
        <v>1498000000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748</v>
      </c>
      <c r="E11" s="11">
        <f t="shared" si="1"/>
        <v>0</v>
      </c>
      <c r="F11" s="11">
        <f t="shared" si="2"/>
        <v>-796620000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745</v>
      </c>
      <c r="E12" s="11">
        <f t="shared" si="1"/>
        <v>0</v>
      </c>
      <c r="F12" s="11">
        <f t="shared" si="2"/>
        <v>-33525000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744</v>
      </c>
      <c r="E13" s="11">
        <f t="shared" si="1"/>
        <v>0</v>
      </c>
      <c r="F13" s="11">
        <f t="shared" si="2"/>
        <v>-1488520800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740</v>
      </c>
      <c r="E14" s="11">
        <f t="shared" si="1"/>
        <v>0</v>
      </c>
      <c r="F14" s="11">
        <f t="shared" si="2"/>
        <v>-148000000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738</v>
      </c>
      <c r="E15" s="11">
        <f t="shared" si="1"/>
        <v>1</v>
      </c>
      <c r="F15" s="11">
        <f t="shared" si="2"/>
        <v>1474000000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738</v>
      </c>
      <c r="E16" s="11">
        <f t="shared" si="1"/>
        <v>1</v>
      </c>
      <c r="F16" s="11">
        <f t="shared" si="2"/>
        <v>1474000000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738</v>
      </c>
      <c r="E17" s="11">
        <f t="shared" si="1"/>
        <v>1</v>
      </c>
      <c r="F17" s="11">
        <f t="shared" si="2"/>
        <v>884400000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738</v>
      </c>
      <c r="E18" s="11">
        <f t="shared" si="1"/>
        <v>1</v>
      </c>
      <c r="F18" s="11">
        <f t="shared" si="2"/>
        <v>737000000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737</v>
      </c>
      <c r="E19" s="11">
        <f t="shared" si="1"/>
        <v>1</v>
      </c>
      <c r="F19" s="11">
        <f t="shared" si="2"/>
        <v>2208000000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737</v>
      </c>
      <c r="E20" s="11">
        <f t="shared" si="1"/>
        <v>0</v>
      </c>
      <c r="F20" s="11">
        <f t="shared" si="2"/>
        <v>-318899900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737</v>
      </c>
      <c r="E21" s="11">
        <f t="shared" si="1"/>
        <v>0</v>
      </c>
      <c r="F21" s="11">
        <f t="shared" si="2"/>
        <v>-318899900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737</v>
      </c>
      <c r="E22" s="11">
        <f t="shared" si="1"/>
        <v>0</v>
      </c>
      <c r="F22" s="11">
        <f t="shared" si="2"/>
        <v>-318899900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737</v>
      </c>
      <c r="E23" s="11">
        <f t="shared" si="1"/>
        <v>0</v>
      </c>
      <c r="F23" s="11">
        <f t="shared" si="2"/>
        <v>-318899900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737</v>
      </c>
      <c r="E24" s="11">
        <f t="shared" si="1"/>
        <v>0</v>
      </c>
      <c r="F24" s="11">
        <f t="shared" si="2"/>
        <v>-318899900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737</v>
      </c>
      <c r="E25" s="11">
        <f t="shared" si="1"/>
        <v>0</v>
      </c>
      <c r="F25" s="11">
        <f t="shared" si="2"/>
        <v>-147400000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736</v>
      </c>
      <c r="E26" s="11">
        <f t="shared" si="1"/>
        <v>1</v>
      </c>
      <c r="F26" s="11">
        <f t="shared" si="2"/>
        <v>2205000000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734</v>
      </c>
      <c r="E27" s="11">
        <f t="shared" si="1"/>
        <v>0</v>
      </c>
      <c r="F27" s="11">
        <f t="shared" si="2"/>
        <v>-146800000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733</v>
      </c>
      <c r="E28" s="11">
        <f t="shared" si="1"/>
        <v>1</v>
      </c>
      <c r="F28" s="11">
        <f t="shared" si="2"/>
        <v>1464000000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732</v>
      </c>
      <c r="E29" s="11">
        <f t="shared" si="1"/>
        <v>0</v>
      </c>
      <c r="F29" s="11">
        <f t="shared" si="2"/>
        <v>-5124585600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731</v>
      </c>
      <c r="E30" s="11">
        <f t="shared" si="1"/>
        <v>0</v>
      </c>
      <c r="F30" s="11">
        <f t="shared" si="2"/>
        <v>-2193657900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730</v>
      </c>
      <c r="E31" s="11">
        <f t="shared" si="1"/>
        <v>0</v>
      </c>
      <c r="F31" s="11">
        <f t="shared" si="2"/>
        <v>-1238007000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727</v>
      </c>
      <c r="E32" s="11">
        <f t="shared" si="1"/>
        <v>1</v>
      </c>
      <c r="F32" s="11">
        <f t="shared" si="2"/>
        <v>721861800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721</v>
      </c>
      <c r="E33" s="11">
        <f t="shared" si="1"/>
        <v>1</v>
      </c>
      <c r="F33" s="11">
        <f t="shared" si="2"/>
        <v>25265520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720</v>
      </c>
      <c r="E34" s="11">
        <f t="shared" si="1"/>
        <v>0</v>
      </c>
      <c r="F34" s="11">
        <f t="shared" si="2"/>
        <v>-612000000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712</v>
      </c>
      <c r="E35" s="11">
        <f t="shared" si="1"/>
        <v>0</v>
      </c>
      <c r="F35" s="11">
        <f t="shared" si="2"/>
        <v>-135636000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711</v>
      </c>
      <c r="E36" s="11">
        <f t="shared" si="1"/>
        <v>1</v>
      </c>
      <c r="F36" s="11">
        <f t="shared" si="2"/>
        <v>142000000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711</v>
      </c>
      <c r="E37" s="11">
        <f t="shared" si="1"/>
        <v>0</v>
      </c>
      <c r="F37" s="11">
        <f t="shared" si="2"/>
        <v>-142200000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689</v>
      </c>
      <c r="E38" s="11">
        <f t="shared" si="1"/>
        <v>1</v>
      </c>
      <c r="F38" s="11">
        <f t="shared" si="2"/>
        <v>206954528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688</v>
      </c>
      <c r="E39" s="11">
        <f t="shared" si="1"/>
        <v>0</v>
      </c>
      <c r="F39" s="11">
        <f t="shared" si="2"/>
        <v>-65360000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688</v>
      </c>
      <c r="E40" s="11">
        <f t="shared" si="1"/>
        <v>0</v>
      </c>
      <c r="F40" s="11">
        <f t="shared" si="2"/>
        <v>-60614864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683</v>
      </c>
      <c r="E41" s="11">
        <f t="shared" si="1"/>
        <v>0</v>
      </c>
      <c r="F41" s="11">
        <f t="shared" si="2"/>
        <v>-81960000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661</v>
      </c>
      <c r="E42" s="11">
        <f t="shared" si="1"/>
        <v>1</v>
      </c>
      <c r="F42" s="11">
        <f t="shared" si="2"/>
        <v>660134640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657</v>
      </c>
      <c r="E43" s="11">
        <f t="shared" si="1"/>
        <v>0</v>
      </c>
      <c r="F43" s="11">
        <f t="shared" si="2"/>
        <v>-52560000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653</v>
      </c>
      <c r="E44" s="11">
        <f t="shared" si="1"/>
        <v>0</v>
      </c>
      <c r="F44" s="11">
        <f t="shared" si="2"/>
        <v>-137801937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652</v>
      </c>
      <c r="E45" s="11">
        <f t="shared" si="1"/>
        <v>0</v>
      </c>
      <c r="F45" s="11">
        <f t="shared" si="2"/>
        <v>-130400000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651</v>
      </c>
      <c r="E46" s="11">
        <f t="shared" si="1"/>
        <v>0</v>
      </c>
      <c r="F46" s="11">
        <f t="shared" si="2"/>
        <v>-61845000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649</v>
      </c>
      <c r="E47" s="11">
        <f t="shared" si="1"/>
        <v>0</v>
      </c>
      <c r="F47" s="11">
        <f t="shared" si="2"/>
        <v>-29205000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649</v>
      </c>
      <c r="E48" s="11">
        <f t="shared" si="1"/>
        <v>0</v>
      </c>
      <c r="F48" s="11">
        <f t="shared" si="2"/>
        <v>-41652820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646</v>
      </c>
      <c r="E49" s="11">
        <f t="shared" si="1"/>
        <v>0</v>
      </c>
      <c r="F49" s="11">
        <f t="shared" si="2"/>
        <v>-17754664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645</v>
      </c>
      <c r="E50" s="11">
        <f t="shared" si="1"/>
        <v>0</v>
      </c>
      <c r="F50" s="11">
        <f t="shared" si="2"/>
        <v>-90945000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645</v>
      </c>
      <c r="E51" s="11">
        <f t="shared" si="1"/>
        <v>0</v>
      </c>
      <c r="F51" s="11">
        <f t="shared" si="2"/>
        <v>-17251170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644</v>
      </c>
      <c r="E52" s="11">
        <f t="shared" si="1"/>
        <v>0</v>
      </c>
      <c r="F52" s="11">
        <f t="shared" si="2"/>
        <v>-34325200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643</v>
      </c>
      <c r="E53" s="11">
        <f t="shared" si="1"/>
        <v>1</v>
      </c>
      <c r="F53" s="11">
        <f t="shared" si="2"/>
        <v>642000000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637</v>
      </c>
      <c r="E54" s="11">
        <f t="shared" si="1"/>
        <v>0</v>
      </c>
      <c r="F54" s="11">
        <f t="shared" si="2"/>
        <v>-13377000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636</v>
      </c>
      <c r="E55" s="11">
        <f t="shared" si="1"/>
        <v>0</v>
      </c>
      <c r="F55" s="11">
        <f t="shared" si="2"/>
        <v>-623598000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636</v>
      </c>
      <c r="E56" s="11">
        <f t="shared" si="1"/>
        <v>0</v>
      </c>
      <c r="F56" s="11">
        <f t="shared" si="2"/>
        <v>-28620000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623</v>
      </c>
      <c r="E57" s="11">
        <f t="shared" si="1"/>
        <v>1</v>
      </c>
      <c r="F57" s="11">
        <f t="shared" si="2"/>
        <v>1869227558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623</v>
      </c>
      <c r="E58" s="11">
        <f t="shared" si="1"/>
        <v>1</v>
      </c>
      <c r="F58" s="11">
        <f t="shared" si="2"/>
        <v>1244000000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622</v>
      </c>
      <c r="E59" s="11">
        <f t="shared" si="1"/>
        <v>1</v>
      </c>
      <c r="F59" s="11">
        <f t="shared" si="2"/>
        <v>1242000000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622</v>
      </c>
      <c r="E60" s="11">
        <f t="shared" si="1"/>
        <v>0</v>
      </c>
      <c r="F60" s="11">
        <f t="shared" si="2"/>
        <v>-4354933000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598</v>
      </c>
      <c r="E61" s="11">
        <f t="shared" si="1"/>
        <v>1</v>
      </c>
      <c r="F61" s="11">
        <f t="shared" si="2"/>
        <v>1791000000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597</v>
      </c>
      <c r="E62" s="11">
        <f t="shared" si="1"/>
        <v>0</v>
      </c>
      <c r="F62" s="11">
        <f t="shared" si="2"/>
        <v>-16184073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597</v>
      </c>
      <c r="E63" s="11">
        <f t="shared" si="1"/>
        <v>0</v>
      </c>
      <c r="F63" s="11">
        <f t="shared" si="2"/>
        <v>-19694433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597</v>
      </c>
      <c r="E64" s="11">
        <f t="shared" si="1"/>
        <v>1</v>
      </c>
      <c r="F64" s="11">
        <f t="shared" si="2"/>
        <v>1788000000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597</v>
      </c>
      <c r="E65" s="11">
        <f t="shared" si="1"/>
        <v>1</v>
      </c>
      <c r="F65" s="11">
        <f t="shared" si="2"/>
        <v>1770120000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597</v>
      </c>
      <c r="E66" s="11">
        <f t="shared" si="1"/>
        <v>1</v>
      </c>
      <c r="F66" s="11">
        <f t="shared" si="2"/>
        <v>596000000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597</v>
      </c>
      <c r="E67" s="11">
        <f t="shared" ref="E67:E130" si="4">IF(B67&gt;0,1,0)</f>
        <v>1</v>
      </c>
      <c r="F67" s="11">
        <f t="shared" ref="F67:F261" si="5">B67*(D67-E67)</f>
        <v>17880000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596</v>
      </c>
      <c r="E68" s="11">
        <f t="shared" si="4"/>
        <v>1</v>
      </c>
      <c r="F68" s="11">
        <f t="shared" si="5"/>
        <v>17850000000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595</v>
      </c>
      <c r="E69" s="11">
        <f t="shared" si="4"/>
        <v>0</v>
      </c>
      <c r="F69" s="11">
        <f t="shared" si="5"/>
        <v>-119000000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595</v>
      </c>
      <c r="E70" s="11">
        <f t="shared" si="4"/>
        <v>1</v>
      </c>
      <c r="F70" s="11">
        <f t="shared" si="5"/>
        <v>831600000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595</v>
      </c>
      <c r="E71" s="11">
        <f t="shared" si="4"/>
        <v>1</v>
      </c>
      <c r="F71" s="11">
        <f t="shared" si="5"/>
        <v>1544400000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595</v>
      </c>
      <c r="E72" s="11">
        <f t="shared" si="4"/>
        <v>0</v>
      </c>
      <c r="F72" s="11">
        <f t="shared" si="5"/>
        <v>-595000000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593</v>
      </c>
      <c r="E73" s="11">
        <f t="shared" si="4"/>
        <v>1</v>
      </c>
      <c r="F73" s="11">
        <f t="shared" si="5"/>
        <v>8880000000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588</v>
      </c>
      <c r="E74" s="11">
        <f t="shared" si="4"/>
        <v>0</v>
      </c>
      <c r="F74" s="11">
        <f t="shared" si="5"/>
        <v>-8822469600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586</v>
      </c>
      <c r="E75" s="11">
        <f t="shared" si="4"/>
        <v>0</v>
      </c>
      <c r="F75" s="11">
        <f t="shared" si="5"/>
        <v>-1758000000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586</v>
      </c>
      <c r="E76" s="11">
        <f t="shared" si="4"/>
        <v>0</v>
      </c>
      <c r="F76" s="11">
        <f t="shared" si="5"/>
        <v>-117200000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586</v>
      </c>
      <c r="E77" s="11">
        <f t="shared" si="4"/>
        <v>0</v>
      </c>
      <c r="F77" s="11">
        <f t="shared" si="5"/>
        <v>-7033758000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582</v>
      </c>
      <c r="E78" s="11">
        <f t="shared" si="4"/>
        <v>0</v>
      </c>
      <c r="F78" s="11">
        <f t="shared" si="5"/>
        <v>-1746523800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577</v>
      </c>
      <c r="E79" s="11">
        <f t="shared" si="4"/>
        <v>1</v>
      </c>
      <c r="F79" s="11">
        <f t="shared" si="5"/>
        <v>13248000000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572</v>
      </c>
      <c r="E80" s="11">
        <f t="shared" si="4"/>
        <v>0</v>
      </c>
      <c r="F80" s="11">
        <f t="shared" si="5"/>
        <v>-343486000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572</v>
      </c>
      <c r="E81" s="11">
        <f t="shared" si="4"/>
        <v>0</v>
      </c>
      <c r="F81" s="11">
        <f t="shared" si="5"/>
        <v>-114400000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571</v>
      </c>
      <c r="E82" s="11">
        <f t="shared" si="4"/>
        <v>1</v>
      </c>
      <c r="F82" s="11">
        <f t="shared" si="5"/>
        <v>161435970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571</v>
      </c>
      <c r="E83" s="11">
        <f t="shared" si="4"/>
        <v>0</v>
      </c>
      <c r="F83" s="11">
        <f t="shared" si="5"/>
        <v>-114200000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569</v>
      </c>
      <c r="E84" s="11">
        <f t="shared" si="4"/>
        <v>1</v>
      </c>
      <c r="F84" s="11">
        <f t="shared" si="5"/>
        <v>1136000000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566</v>
      </c>
      <c r="E85" s="11">
        <f t="shared" si="4"/>
        <v>0</v>
      </c>
      <c r="F85" s="11">
        <f t="shared" si="5"/>
        <v>-113200000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560</v>
      </c>
      <c r="E86" s="11">
        <f t="shared" si="4"/>
        <v>0</v>
      </c>
      <c r="F86" s="11">
        <f t="shared" si="5"/>
        <v>-112000000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558</v>
      </c>
      <c r="E87" s="11">
        <f t="shared" si="4"/>
        <v>0</v>
      </c>
      <c r="F87" s="11">
        <f t="shared" si="5"/>
        <v>-739350000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543</v>
      </c>
      <c r="E88" s="11">
        <f t="shared" si="4"/>
        <v>0</v>
      </c>
      <c r="F88" s="11">
        <f t="shared" si="5"/>
        <v>-271500000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543</v>
      </c>
      <c r="E89" s="11">
        <f t="shared" si="4"/>
        <v>0</v>
      </c>
      <c r="F89" s="11">
        <f t="shared" si="5"/>
        <v>-65160000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541</v>
      </c>
      <c r="E90" s="11">
        <f t="shared" si="4"/>
        <v>1</v>
      </c>
      <c r="F90" s="11">
        <f t="shared" si="5"/>
        <v>231230700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538</v>
      </c>
      <c r="E91" s="11">
        <f t="shared" si="4"/>
        <v>0</v>
      </c>
      <c r="F91" s="11">
        <f t="shared" si="5"/>
        <v>-1615076000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536</v>
      </c>
      <c r="E92" s="11">
        <f t="shared" si="4"/>
        <v>0</v>
      </c>
      <c r="F92" s="11">
        <f t="shared" si="5"/>
        <v>-109880000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536</v>
      </c>
      <c r="E93" s="11">
        <f t="shared" si="4"/>
        <v>0</v>
      </c>
      <c r="F93" s="11">
        <f t="shared" si="5"/>
        <v>-187868000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525</v>
      </c>
      <c r="E94" s="11">
        <f t="shared" si="4"/>
        <v>1</v>
      </c>
      <c r="F94" s="11">
        <f t="shared" si="5"/>
        <v>524000000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520</v>
      </c>
      <c r="E95" s="11">
        <f t="shared" si="4"/>
        <v>1</v>
      </c>
      <c r="F95" s="11">
        <f t="shared" si="5"/>
        <v>4671000000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518</v>
      </c>
      <c r="E96" s="11">
        <f t="shared" si="4"/>
        <v>0</v>
      </c>
      <c r="F96" s="11">
        <f t="shared" si="5"/>
        <v>-13468000000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518</v>
      </c>
      <c r="E97" s="11">
        <f t="shared" si="4"/>
        <v>0</v>
      </c>
      <c r="F97" s="11">
        <f t="shared" si="5"/>
        <v>-13468000000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518</v>
      </c>
      <c r="E98" s="11">
        <f t="shared" si="4"/>
        <v>1</v>
      </c>
      <c r="F98" s="11">
        <f t="shared" si="5"/>
        <v>13442000000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518</v>
      </c>
      <c r="E99" s="11">
        <f t="shared" si="4"/>
        <v>0</v>
      </c>
      <c r="F99" s="11">
        <f t="shared" si="5"/>
        <v>-103600000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516</v>
      </c>
      <c r="E100" s="11">
        <f t="shared" si="4"/>
        <v>1</v>
      </c>
      <c r="F100" s="11">
        <f t="shared" si="5"/>
        <v>15038000000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511</v>
      </c>
      <c r="E101" s="11">
        <f t="shared" si="4"/>
        <v>1</v>
      </c>
      <c r="F101" s="11">
        <f t="shared" si="5"/>
        <v>203971950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510</v>
      </c>
      <c r="E102" s="11">
        <f t="shared" si="4"/>
        <v>1</v>
      </c>
      <c r="F102" s="11">
        <f t="shared" si="5"/>
        <v>1018000000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509</v>
      </c>
      <c r="E103" s="11">
        <f t="shared" si="4"/>
        <v>1</v>
      </c>
      <c r="F103" s="11">
        <f t="shared" si="5"/>
        <v>3810000000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509</v>
      </c>
      <c r="E104" s="11">
        <f t="shared" si="4"/>
        <v>0</v>
      </c>
      <c r="F104" s="11">
        <f t="shared" si="5"/>
        <v>-33594000000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509</v>
      </c>
      <c r="E105" s="11">
        <f t="shared" si="4"/>
        <v>0</v>
      </c>
      <c r="F105" s="11">
        <f t="shared" si="5"/>
        <v>-73805000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507</v>
      </c>
      <c r="E106" s="11">
        <f t="shared" si="4"/>
        <v>1</v>
      </c>
      <c r="F106" s="11">
        <f t="shared" si="5"/>
        <v>3036000000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505</v>
      </c>
      <c r="E107" s="11">
        <f t="shared" si="4"/>
        <v>0</v>
      </c>
      <c r="F107" s="11">
        <f t="shared" si="5"/>
        <v>-3032979500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502</v>
      </c>
      <c r="E108" s="11">
        <f t="shared" si="4"/>
        <v>1</v>
      </c>
      <c r="F108" s="11">
        <f t="shared" si="5"/>
        <v>3006000000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490</v>
      </c>
      <c r="E109" s="11">
        <f t="shared" si="4"/>
        <v>0</v>
      </c>
      <c r="F109" s="11">
        <f t="shared" si="5"/>
        <v>-58800000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489</v>
      </c>
      <c r="E110" s="11">
        <f t="shared" si="4"/>
        <v>1</v>
      </c>
      <c r="F110" s="11">
        <f t="shared" si="5"/>
        <v>1952000000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488</v>
      </c>
      <c r="E111" s="11">
        <f t="shared" si="4"/>
        <v>1</v>
      </c>
      <c r="F111" s="11">
        <f t="shared" si="5"/>
        <v>1363600000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484</v>
      </c>
      <c r="E112" s="11">
        <f t="shared" si="4"/>
        <v>0</v>
      </c>
      <c r="F112" s="11">
        <f t="shared" si="5"/>
        <v>-96800000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483</v>
      </c>
      <c r="E113" s="11">
        <f t="shared" si="4"/>
        <v>1</v>
      </c>
      <c r="F113" s="11">
        <f t="shared" si="5"/>
        <v>34853420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466</v>
      </c>
      <c r="E114" s="11">
        <f t="shared" si="4"/>
        <v>0</v>
      </c>
      <c r="F114" s="11">
        <f t="shared" si="5"/>
        <v>-93200000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465</v>
      </c>
      <c r="E115" s="11">
        <f t="shared" si="4"/>
        <v>0</v>
      </c>
      <c r="F115" s="23">
        <f t="shared" si="5"/>
        <v>-5115000000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465</v>
      </c>
      <c r="E116" s="11">
        <f t="shared" si="4"/>
        <v>0</v>
      </c>
      <c r="F116" s="11">
        <f t="shared" si="5"/>
        <v>-93000000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463</v>
      </c>
      <c r="E117" s="11">
        <f t="shared" si="4"/>
        <v>0</v>
      </c>
      <c r="F117" s="11">
        <f t="shared" si="5"/>
        <v>-208581500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463</v>
      </c>
      <c r="E118" s="11">
        <f t="shared" si="4"/>
        <v>0</v>
      </c>
      <c r="F118" s="11">
        <f t="shared" si="5"/>
        <v>-92600000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457</v>
      </c>
      <c r="E119" s="11">
        <f t="shared" si="4"/>
        <v>0</v>
      </c>
      <c r="F119" s="11">
        <f t="shared" si="5"/>
        <v>-70629350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457</v>
      </c>
      <c r="E120" s="11">
        <f t="shared" si="4"/>
        <v>0</v>
      </c>
      <c r="F120" s="11">
        <f t="shared" si="5"/>
        <v>-146240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456</v>
      </c>
      <c r="E121" s="11">
        <f t="shared" si="4"/>
        <v>0</v>
      </c>
      <c r="F121" s="11">
        <f t="shared" si="5"/>
        <v>-196992000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450</v>
      </c>
      <c r="E122" s="11">
        <f t="shared" si="4"/>
        <v>1</v>
      </c>
      <c r="F122" s="11">
        <f t="shared" si="5"/>
        <v>33245307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429</v>
      </c>
      <c r="E123" s="11">
        <f t="shared" si="4"/>
        <v>0</v>
      </c>
      <c r="F123" s="11">
        <f t="shared" si="5"/>
        <v>-22308000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388</v>
      </c>
      <c r="E124" s="11">
        <f t="shared" si="4"/>
        <v>1</v>
      </c>
      <c r="F124" s="11">
        <f t="shared" si="5"/>
        <v>459369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387</v>
      </c>
      <c r="E125" s="11">
        <f t="shared" si="4"/>
        <v>1</v>
      </c>
      <c r="F125" s="11">
        <f t="shared" si="5"/>
        <v>926400000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385</v>
      </c>
      <c r="E126" s="11">
        <f t="shared" si="4"/>
        <v>1</v>
      </c>
      <c r="F126" s="11">
        <f t="shared" si="5"/>
        <v>515635200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385</v>
      </c>
      <c r="E127" s="11">
        <f t="shared" si="4"/>
        <v>1</v>
      </c>
      <c r="F127" s="11">
        <f t="shared" si="5"/>
        <v>515635200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373</v>
      </c>
      <c r="E128" s="11">
        <f t="shared" si="4"/>
        <v>0</v>
      </c>
      <c r="F128" s="11">
        <f t="shared" si="5"/>
        <v>-74600000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371</v>
      </c>
      <c r="E129" s="11">
        <f t="shared" si="4"/>
        <v>0</v>
      </c>
      <c r="F129" s="11">
        <f>B129*(D129-E129)</f>
        <v>-5794278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370</v>
      </c>
      <c r="E130" s="11">
        <f t="shared" si="4"/>
        <v>0</v>
      </c>
      <c r="F130" s="11">
        <f t="shared" si="5"/>
        <v>-74000000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369</v>
      </c>
      <c r="E131" s="11">
        <f t="shared" ref="E131:E262" si="7">IF(B131&gt;0,1,0)</f>
        <v>0</v>
      </c>
      <c r="F131" s="11">
        <f t="shared" si="5"/>
        <v>-73800000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368</v>
      </c>
      <c r="E132" s="11">
        <f t="shared" si="7"/>
        <v>0</v>
      </c>
      <c r="F132" s="11">
        <f t="shared" si="5"/>
        <v>-143520000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368</v>
      </c>
      <c r="E133" s="11">
        <f t="shared" si="7"/>
        <v>0</v>
      </c>
      <c r="F133" s="11">
        <f t="shared" si="5"/>
        <v>-9016000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367</v>
      </c>
      <c r="E134" s="11">
        <f t="shared" si="7"/>
        <v>0</v>
      </c>
      <c r="F134" s="11">
        <f t="shared" si="5"/>
        <v>-34865000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363</v>
      </c>
      <c r="E135" s="11">
        <f t="shared" si="7"/>
        <v>0</v>
      </c>
      <c r="F135" s="11">
        <f t="shared" si="5"/>
        <v>-72600000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361</v>
      </c>
      <c r="E136" s="11">
        <f t="shared" si="7"/>
        <v>1</v>
      </c>
      <c r="F136" s="11">
        <f t="shared" si="5"/>
        <v>18000000000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360</v>
      </c>
      <c r="E137" s="11">
        <f t="shared" si="7"/>
        <v>1</v>
      </c>
      <c r="F137" s="11">
        <f t="shared" si="5"/>
        <v>4308000000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358</v>
      </c>
      <c r="E138" s="11">
        <f t="shared" si="7"/>
        <v>1</v>
      </c>
      <c r="F138" s="11">
        <f t="shared" si="5"/>
        <v>714000000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357</v>
      </c>
      <c r="E139" s="11">
        <f t="shared" si="7"/>
        <v>1</v>
      </c>
      <c r="F139" s="11">
        <f t="shared" si="5"/>
        <v>31163528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344</v>
      </c>
      <c r="E140" s="11">
        <f t="shared" si="7"/>
        <v>0</v>
      </c>
      <c r="F140" s="11">
        <f t="shared" si="5"/>
        <v>-1032309600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343</v>
      </c>
      <c r="E141" s="11">
        <f t="shared" si="7"/>
        <v>0</v>
      </c>
      <c r="F141" s="11">
        <f t="shared" si="5"/>
        <v>-1029308700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326</v>
      </c>
      <c r="E142" s="11">
        <f t="shared" si="7"/>
        <v>1</v>
      </c>
      <c r="F142" s="11">
        <f t="shared" si="5"/>
        <v>195658125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326</v>
      </c>
      <c r="E143" s="11">
        <f t="shared" si="7"/>
        <v>0</v>
      </c>
      <c r="F143" s="11">
        <f t="shared" si="5"/>
        <v>-14996000000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295</v>
      </c>
      <c r="E144" s="11">
        <f t="shared" si="7"/>
        <v>1</v>
      </c>
      <c r="F144" s="11">
        <f t="shared" si="5"/>
        <v>45307458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294</v>
      </c>
      <c r="E145" s="11">
        <f t="shared" si="7"/>
        <v>1</v>
      </c>
      <c r="F145" s="11">
        <f t="shared" si="5"/>
        <v>879000000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291</v>
      </c>
      <c r="E146" s="11">
        <f t="shared" si="7"/>
        <v>0</v>
      </c>
      <c r="F146" s="11">
        <f t="shared" si="5"/>
        <v>-58200000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286</v>
      </c>
      <c r="E147" s="11">
        <f t="shared" si="7"/>
        <v>0</v>
      </c>
      <c r="F147" s="11">
        <f t="shared" si="5"/>
        <v>-57200000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285</v>
      </c>
      <c r="E148" s="11">
        <f t="shared" si="7"/>
        <v>0</v>
      </c>
      <c r="F148" s="11">
        <f t="shared" si="5"/>
        <v>-57000000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281</v>
      </c>
      <c r="E149" s="11">
        <f t="shared" si="7"/>
        <v>0</v>
      </c>
      <c r="F149" s="11">
        <f t="shared" si="5"/>
        <v>-56200000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280</v>
      </c>
      <c r="E150" s="11">
        <f t="shared" si="7"/>
        <v>1</v>
      </c>
      <c r="F150" s="11">
        <f t="shared" si="5"/>
        <v>6716478600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278</v>
      </c>
      <c r="E151" s="11">
        <f t="shared" si="7"/>
        <v>0</v>
      </c>
      <c r="F151" s="11">
        <f t="shared" si="5"/>
        <v>-55600000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272</v>
      </c>
      <c r="E152" s="11">
        <f t="shared" si="7"/>
        <v>0</v>
      </c>
      <c r="F152" s="11">
        <f t="shared" si="5"/>
        <v>-8160000000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271</v>
      </c>
      <c r="E153" s="11">
        <f t="shared" si="7"/>
        <v>0</v>
      </c>
      <c r="F153" s="11">
        <f t="shared" si="5"/>
        <v>-14092000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271</v>
      </c>
      <c r="E154" s="11">
        <f t="shared" si="7"/>
        <v>0</v>
      </c>
      <c r="F154" s="11">
        <f t="shared" si="5"/>
        <v>-36856000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266</v>
      </c>
      <c r="E155" s="11">
        <f t="shared" si="7"/>
        <v>1</v>
      </c>
      <c r="F155" s="11">
        <f t="shared" si="5"/>
        <v>795000000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265</v>
      </c>
      <c r="E156" s="11">
        <f t="shared" si="7"/>
        <v>1</v>
      </c>
      <c r="F156" s="11">
        <f t="shared" si="5"/>
        <v>49923192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265</v>
      </c>
      <c r="E157" s="11">
        <f t="shared" si="7"/>
        <v>1</v>
      </c>
      <c r="F157" s="11">
        <f t="shared" si="5"/>
        <v>6396112800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257</v>
      </c>
      <c r="E158" s="11">
        <f t="shared" si="7"/>
        <v>1</v>
      </c>
      <c r="F158" s="11">
        <f t="shared" si="5"/>
        <v>6219571200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257</v>
      </c>
      <c r="E159" s="11">
        <f t="shared" si="7"/>
        <v>0</v>
      </c>
      <c r="F159" s="11">
        <f t="shared" si="5"/>
        <v>-51657000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252</v>
      </c>
      <c r="E160" s="11">
        <f t="shared" si="7"/>
        <v>0</v>
      </c>
      <c r="F160" s="11">
        <f t="shared" si="5"/>
        <v>-50400000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249</v>
      </c>
      <c r="E161" s="11">
        <f t="shared" si="7"/>
        <v>0</v>
      </c>
      <c r="F161" s="11">
        <f t="shared" si="5"/>
        <v>-49800000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245</v>
      </c>
      <c r="E162" s="11">
        <f t="shared" si="7"/>
        <v>0</v>
      </c>
      <c r="F162" s="11">
        <f t="shared" si="5"/>
        <v>-49000000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242</v>
      </c>
      <c r="E163" s="11">
        <f t="shared" si="7"/>
        <v>0</v>
      </c>
      <c r="F163" s="11">
        <f t="shared" si="5"/>
        <v>-48400000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235</v>
      </c>
      <c r="E164" s="11">
        <f t="shared" si="7"/>
        <v>1</v>
      </c>
      <c r="F164" s="11">
        <f t="shared" si="5"/>
        <v>107095716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232</v>
      </c>
      <c r="E165" s="11">
        <f t="shared" si="7"/>
        <v>1</v>
      </c>
      <c r="F165" s="11">
        <f t="shared" si="5"/>
        <v>623700000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232</v>
      </c>
      <c r="E166" s="11">
        <f t="shared" si="7"/>
        <v>1</v>
      </c>
      <c r="F166" s="11">
        <f t="shared" si="5"/>
        <v>577500000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225</v>
      </c>
      <c r="E167" s="11">
        <f t="shared" si="7"/>
        <v>0</v>
      </c>
      <c r="F167" s="11">
        <f t="shared" si="5"/>
        <v>-45000000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223</v>
      </c>
      <c r="E168" s="11">
        <f t="shared" si="7"/>
        <v>0</v>
      </c>
      <c r="F168" s="11">
        <f t="shared" si="5"/>
        <v>-44600000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217</v>
      </c>
      <c r="E169" s="11">
        <f t="shared" si="7"/>
        <v>0</v>
      </c>
      <c r="F169" s="11">
        <f t="shared" si="5"/>
        <v>-43400000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214</v>
      </c>
      <c r="E170" s="11">
        <f t="shared" si="7"/>
        <v>0</v>
      </c>
      <c r="F170" s="11">
        <f t="shared" si="5"/>
        <v>-42800000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214</v>
      </c>
      <c r="E171" s="11">
        <f t="shared" si="7"/>
        <v>1</v>
      </c>
      <c r="F171" s="11">
        <f t="shared" si="5"/>
        <v>639000000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211</v>
      </c>
      <c r="E172" s="11">
        <f t="shared" si="7"/>
        <v>0</v>
      </c>
      <c r="F172" s="11">
        <f t="shared" si="5"/>
        <v>-42200000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210</v>
      </c>
      <c r="E173" s="11">
        <f t="shared" si="7"/>
        <v>1</v>
      </c>
      <c r="F173" s="11">
        <f t="shared" si="5"/>
        <v>627000000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209</v>
      </c>
      <c r="E174" s="11">
        <f t="shared" si="7"/>
        <v>1</v>
      </c>
      <c r="F174" s="11">
        <f t="shared" si="5"/>
        <v>416000000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208</v>
      </c>
      <c r="E175" s="11">
        <f t="shared" si="7"/>
        <v>1</v>
      </c>
      <c r="F175" s="11">
        <f t="shared" si="5"/>
        <v>269100000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206</v>
      </c>
      <c r="E176" s="11">
        <f t="shared" si="7"/>
        <v>0</v>
      </c>
      <c r="F176" s="11">
        <f t="shared" si="5"/>
        <v>-41200000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206</v>
      </c>
      <c r="E177" s="11">
        <f t="shared" si="7"/>
        <v>1</v>
      </c>
      <c r="F177" s="11">
        <f t="shared" si="5"/>
        <v>348500000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205</v>
      </c>
      <c r="E178" s="11">
        <f t="shared" si="7"/>
        <v>0</v>
      </c>
      <c r="F178" s="11">
        <f t="shared" si="5"/>
        <v>-41000000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204</v>
      </c>
      <c r="E179" s="11">
        <f t="shared" si="7"/>
        <v>1</v>
      </c>
      <c r="F179" s="11">
        <f t="shared" si="5"/>
        <v>116012876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201</v>
      </c>
      <c r="E180" s="11">
        <f t="shared" si="7"/>
        <v>1</v>
      </c>
      <c r="F180" s="11">
        <f t="shared" si="5"/>
        <v>600000000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194</v>
      </c>
      <c r="E181" s="11">
        <f t="shared" si="7"/>
        <v>1</v>
      </c>
      <c r="F181" s="11">
        <f t="shared" si="5"/>
        <v>386000000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186</v>
      </c>
      <c r="E182" s="11">
        <f t="shared" si="7"/>
        <v>0</v>
      </c>
      <c r="F182" s="11">
        <f t="shared" si="5"/>
        <v>-409330200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174</v>
      </c>
      <c r="E183" s="11">
        <f t="shared" si="7"/>
        <v>1</v>
      </c>
      <c r="F183" s="11">
        <f t="shared" si="5"/>
        <v>116790051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144</v>
      </c>
      <c r="E184" s="11">
        <f t="shared" si="7"/>
        <v>1</v>
      </c>
      <c r="F184" s="11">
        <f t="shared" si="5"/>
        <v>96811000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129</v>
      </c>
      <c r="E185" s="11">
        <f t="shared" si="7"/>
        <v>0</v>
      </c>
      <c r="F185" s="11">
        <f t="shared" si="5"/>
        <v>-1290000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124</v>
      </c>
      <c r="E186" s="11">
        <f t="shared" si="7"/>
        <v>0</v>
      </c>
      <c r="F186" s="11">
        <f t="shared" si="5"/>
        <v>-9982000000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119</v>
      </c>
      <c r="E187" s="11">
        <f t="shared" si="7"/>
        <v>0</v>
      </c>
      <c r="F187" s="11">
        <f t="shared" si="5"/>
        <v>-130900000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119</v>
      </c>
      <c r="E188" s="11">
        <f t="shared" si="7"/>
        <v>1</v>
      </c>
      <c r="F188" s="11">
        <f t="shared" si="5"/>
        <v>354000000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118</v>
      </c>
      <c r="E189" s="11">
        <f t="shared" si="7"/>
        <v>1</v>
      </c>
      <c r="F189" s="11">
        <f t="shared" si="5"/>
        <v>234000000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118</v>
      </c>
      <c r="E190" s="11">
        <f t="shared" si="7"/>
        <v>0</v>
      </c>
      <c r="F190" s="11">
        <f t="shared" si="5"/>
        <v>-590000000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117</v>
      </c>
      <c r="E191" s="11">
        <f t="shared" si="7"/>
        <v>1</v>
      </c>
      <c r="F191" s="11">
        <f t="shared" si="5"/>
        <v>56056768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113</v>
      </c>
      <c r="E192" s="11">
        <f t="shared" si="7"/>
        <v>0</v>
      </c>
      <c r="F192" s="11">
        <f t="shared" si="5"/>
        <v>-13028900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109</v>
      </c>
      <c r="E193" s="11">
        <f t="shared" si="7"/>
        <v>1</v>
      </c>
      <c r="F193" s="11">
        <f t="shared" si="5"/>
        <v>9720000000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102</v>
      </c>
      <c r="E194" s="11">
        <f t="shared" si="7"/>
        <v>1</v>
      </c>
      <c r="F194" s="11">
        <f t="shared" si="5"/>
        <v>5252000000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102</v>
      </c>
      <c r="E195" s="11">
        <f t="shared" si="7"/>
        <v>1</v>
      </c>
      <c r="F195" s="105">
        <f t="shared" si="5"/>
        <v>2525000000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102</v>
      </c>
      <c r="E196" s="105">
        <f t="shared" si="7"/>
        <v>0</v>
      </c>
      <c r="F196" s="105">
        <f t="shared" si="5"/>
        <v>-17136000000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95</v>
      </c>
      <c r="E197" s="105">
        <f t="shared" si="7"/>
        <v>0</v>
      </c>
      <c r="F197" s="105">
        <f t="shared" si="5"/>
        <v>-15722500</v>
      </c>
      <c r="G197" s="11" t="s">
        <v>1166</v>
      </c>
    </row>
    <row r="198" spans="1:7">
      <c r="A198" s="105" t="s">
        <v>1176</v>
      </c>
      <c r="B198" s="119">
        <v>-200000</v>
      </c>
      <c r="C198" s="105">
        <v>0</v>
      </c>
      <c r="D198" s="105">
        <f t="shared" si="8"/>
        <v>91</v>
      </c>
      <c r="E198" s="105">
        <f t="shared" si="7"/>
        <v>0</v>
      </c>
      <c r="F198" s="105">
        <f t="shared" si="5"/>
        <v>-18200000</v>
      </c>
      <c r="G198" s="105" t="s">
        <v>1177</v>
      </c>
    </row>
    <row r="199" spans="1:7">
      <c r="A199" s="105" t="s">
        <v>1176</v>
      </c>
      <c r="B199" s="119">
        <v>-46981</v>
      </c>
      <c r="C199" s="105">
        <v>3</v>
      </c>
      <c r="D199" s="105">
        <f t="shared" si="8"/>
        <v>91</v>
      </c>
      <c r="E199" s="105">
        <f t="shared" si="7"/>
        <v>0</v>
      </c>
      <c r="F199" s="105">
        <f t="shared" si="5"/>
        <v>-4275271</v>
      </c>
      <c r="G199" s="105" t="s">
        <v>874</v>
      </c>
    </row>
    <row r="200" spans="1:7">
      <c r="A200" s="105" t="s">
        <v>1186</v>
      </c>
      <c r="B200" s="119">
        <v>-4650</v>
      </c>
      <c r="C200" s="105">
        <v>2</v>
      </c>
      <c r="D200" s="105">
        <f t="shared" si="8"/>
        <v>88</v>
      </c>
      <c r="E200" s="105">
        <f t="shared" si="7"/>
        <v>0</v>
      </c>
      <c r="F200" s="105">
        <f t="shared" si="5"/>
        <v>-409200</v>
      </c>
      <c r="G200" s="105" t="s">
        <v>874</v>
      </c>
    </row>
    <row r="201" spans="1:7">
      <c r="A201" s="105" t="s">
        <v>1188</v>
      </c>
      <c r="B201" s="119">
        <v>159828</v>
      </c>
      <c r="C201" s="105">
        <v>3</v>
      </c>
      <c r="D201" s="105">
        <f t="shared" si="8"/>
        <v>86</v>
      </c>
      <c r="E201" s="105">
        <f t="shared" si="7"/>
        <v>1</v>
      </c>
      <c r="F201" s="105">
        <f t="shared" si="5"/>
        <v>13585380</v>
      </c>
      <c r="G201" s="105" t="s">
        <v>510</v>
      </c>
    </row>
    <row r="202" spans="1:7">
      <c r="A202" s="105" t="s">
        <v>1199</v>
      </c>
      <c r="B202" s="119">
        <v>-300500</v>
      </c>
      <c r="C202" s="105">
        <v>0</v>
      </c>
      <c r="D202" s="105">
        <f t="shared" si="8"/>
        <v>83</v>
      </c>
      <c r="E202" s="105">
        <f t="shared" si="7"/>
        <v>0</v>
      </c>
      <c r="F202" s="105">
        <f t="shared" si="5"/>
        <v>-24941500</v>
      </c>
      <c r="G202" s="105" t="s">
        <v>1203</v>
      </c>
    </row>
    <row r="203" spans="1:7">
      <c r="A203" s="105" t="s">
        <v>1199</v>
      </c>
      <c r="B203" s="119">
        <v>6000000</v>
      </c>
      <c r="C203" s="105">
        <v>2</v>
      </c>
      <c r="D203" s="105">
        <f t="shared" si="8"/>
        <v>83</v>
      </c>
      <c r="E203" s="105">
        <f t="shared" si="7"/>
        <v>1</v>
      </c>
      <c r="F203" s="105">
        <f t="shared" si="5"/>
        <v>492000000</v>
      </c>
      <c r="G203" s="105" t="s">
        <v>1204</v>
      </c>
    </row>
    <row r="204" spans="1:7">
      <c r="A204" s="105" t="s">
        <v>1208</v>
      </c>
      <c r="B204" s="119">
        <v>-685000</v>
      </c>
      <c r="C204" s="105">
        <v>1</v>
      </c>
      <c r="D204" s="105">
        <f t="shared" si="8"/>
        <v>81</v>
      </c>
      <c r="E204" s="105">
        <f t="shared" si="7"/>
        <v>0</v>
      </c>
      <c r="F204" s="105">
        <f t="shared" si="5"/>
        <v>-55485000</v>
      </c>
      <c r="G204" s="105" t="s">
        <v>1209</v>
      </c>
    </row>
    <row r="205" spans="1:7">
      <c r="A205" s="105" t="s">
        <v>1210</v>
      </c>
      <c r="B205" s="119">
        <v>-3000000</v>
      </c>
      <c r="C205" s="105">
        <v>1</v>
      </c>
      <c r="D205" s="105">
        <f t="shared" si="8"/>
        <v>80</v>
      </c>
      <c r="E205" s="105">
        <f t="shared" si="7"/>
        <v>0</v>
      </c>
      <c r="F205" s="105">
        <f t="shared" si="5"/>
        <v>-240000000</v>
      </c>
      <c r="G205" s="105" t="s">
        <v>724</v>
      </c>
    </row>
    <row r="206" spans="1:7">
      <c r="A206" s="105" t="s">
        <v>1215</v>
      </c>
      <c r="B206" s="119">
        <v>-156000</v>
      </c>
      <c r="C206" s="105">
        <v>1</v>
      </c>
      <c r="D206" s="105">
        <f t="shared" si="8"/>
        <v>79</v>
      </c>
      <c r="E206" s="105">
        <f t="shared" si="7"/>
        <v>0</v>
      </c>
      <c r="F206" s="105">
        <f t="shared" si="5"/>
        <v>-12324000</v>
      </c>
      <c r="G206" s="105" t="s">
        <v>1216</v>
      </c>
    </row>
    <row r="207" spans="1:7">
      <c r="A207" s="105" t="s">
        <v>1218</v>
      </c>
      <c r="B207" s="119">
        <v>-66000</v>
      </c>
      <c r="C207" s="105">
        <v>1</v>
      </c>
      <c r="D207" s="105">
        <f t="shared" si="8"/>
        <v>78</v>
      </c>
      <c r="E207" s="105">
        <f t="shared" si="7"/>
        <v>0</v>
      </c>
      <c r="F207" s="105">
        <f t="shared" si="5"/>
        <v>-5148000</v>
      </c>
      <c r="G207" s="105" t="s">
        <v>1223</v>
      </c>
    </row>
    <row r="208" spans="1:7">
      <c r="A208" s="105" t="s">
        <v>1224</v>
      </c>
      <c r="B208" s="119">
        <v>-2500900</v>
      </c>
      <c r="C208" s="105">
        <v>2</v>
      </c>
      <c r="D208" s="105">
        <f t="shared" si="8"/>
        <v>77</v>
      </c>
      <c r="E208" s="105">
        <f t="shared" si="7"/>
        <v>0</v>
      </c>
      <c r="F208" s="105">
        <f t="shared" si="5"/>
        <v>-192569300</v>
      </c>
      <c r="G208" s="105" t="s">
        <v>1231</v>
      </c>
    </row>
    <row r="209" spans="1:7">
      <c r="A209" s="105" t="s">
        <v>1240</v>
      </c>
      <c r="B209" s="119">
        <v>3000000</v>
      </c>
      <c r="C209" s="105">
        <v>0</v>
      </c>
      <c r="D209" s="105">
        <f t="shared" si="8"/>
        <v>75</v>
      </c>
      <c r="E209" s="105">
        <f t="shared" si="7"/>
        <v>1</v>
      </c>
      <c r="F209" s="105">
        <f t="shared" si="5"/>
        <v>222000000</v>
      </c>
      <c r="G209" s="105" t="s">
        <v>1246</v>
      </c>
    </row>
    <row r="210" spans="1:7">
      <c r="A210" s="105" t="s">
        <v>1240</v>
      </c>
      <c r="B210" s="119">
        <v>-2601400</v>
      </c>
      <c r="C210" s="105">
        <v>2</v>
      </c>
      <c r="D210" s="105">
        <f t="shared" si="8"/>
        <v>75</v>
      </c>
      <c r="E210" s="105">
        <f t="shared" si="7"/>
        <v>0</v>
      </c>
      <c r="F210" s="105">
        <f t="shared" si="5"/>
        <v>-195105000</v>
      </c>
      <c r="G210" s="105" t="s">
        <v>1247</v>
      </c>
    </row>
    <row r="211" spans="1:7">
      <c r="A211" s="105" t="s">
        <v>1249</v>
      </c>
      <c r="B211" s="119">
        <v>1000000</v>
      </c>
      <c r="C211" s="105">
        <v>2</v>
      </c>
      <c r="D211" s="105">
        <f t="shared" si="8"/>
        <v>73</v>
      </c>
      <c r="E211" s="105">
        <f t="shared" si="7"/>
        <v>1</v>
      </c>
      <c r="F211" s="105">
        <f t="shared" si="5"/>
        <v>72000000</v>
      </c>
      <c r="G211" s="105" t="s">
        <v>1246</v>
      </c>
    </row>
    <row r="212" spans="1:7">
      <c r="A212" s="105" t="s">
        <v>1252</v>
      </c>
      <c r="B212" s="119">
        <v>1350000</v>
      </c>
      <c r="C212" s="105">
        <v>1</v>
      </c>
      <c r="D212" s="105">
        <f t="shared" si="8"/>
        <v>71</v>
      </c>
      <c r="E212" s="105">
        <f t="shared" si="7"/>
        <v>1</v>
      </c>
      <c r="F212" s="105">
        <f t="shared" si="5"/>
        <v>94500000</v>
      </c>
      <c r="G212" s="105" t="s">
        <v>1255</v>
      </c>
    </row>
    <row r="213" spans="1:7">
      <c r="A213" s="105" t="s">
        <v>1258</v>
      </c>
      <c r="B213" s="119">
        <v>-2200000</v>
      </c>
      <c r="C213" s="105">
        <v>0</v>
      </c>
      <c r="D213" s="105">
        <f t="shared" si="8"/>
        <v>70</v>
      </c>
      <c r="E213" s="105">
        <f t="shared" si="7"/>
        <v>0</v>
      </c>
      <c r="F213" s="105">
        <f t="shared" si="5"/>
        <v>-154000000</v>
      </c>
      <c r="G213" s="105" t="s">
        <v>1259</v>
      </c>
    </row>
    <row r="214" spans="1:7">
      <c r="A214" s="105" t="s">
        <v>1256</v>
      </c>
      <c r="B214" s="119">
        <v>-500500</v>
      </c>
      <c r="C214" s="105">
        <v>3</v>
      </c>
      <c r="D214" s="105">
        <f t="shared" si="8"/>
        <v>70</v>
      </c>
      <c r="E214" s="105">
        <f t="shared" si="7"/>
        <v>0</v>
      </c>
      <c r="F214" s="105">
        <f t="shared" si="5"/>
        <v>-35035000</v>
      </c>
      <c r="G214" s="105" t="s">
        <v>1264</v>
      </c>
    </row>
    <row r="215" spans="1:7">
      <c r="A215" s="105" t="s">
        <v>1271</v>
      </c>
      <c r="B215" s="119">
        <v>-45000</v>
      </c>
      <c r="C215" s="105">
        <v>0</v>
      </c>
      <c r="D215" s="105">
        <f t="shared" si="8"/>
        <v>67</v>
      </c>
      <c r="E215" s="105">
        <f t="shared" si="7"/>
        <v>0</v>
      </c>
      <c r="F215" s="105">
        <f t="shared" si="5"/>
        <v>-3015000</v>
      </c>
      <c r="G215" s="105" t="s">
        <v>1274</v>
      </c>
    </row>
    <row r="216" spans="1:7">
      <c r="A216" s="105" t="s">
        <v>1271</v>
      </c>
      <c r="B216" s="119">
        <v>1000000</v>
      </c>
      <c r="C216" s="105">
        <v>0</v>
      </c>
      <c r="D216" s="105">
        <f t="shared" si="8"/>
        <v>67</v>
      </c>
      <c r="E216" s="105">
        <f t="shared" si="7"/>
        <v>1</v>
      </c>
      <c r="F216" s="105">
        <f t="shared" si="5"/>
        <v>66000000</v>
      </c>
      <c r="G216" s="105" t="s">
        <v>1275</v>
      </c>
    </row>
    <row r="217" spans="1:7">
      <c r="A217" s="105" t="s">
        <v>1271</v>
      </c>
      <c r="B217" s="119">
        <v>-100000</v>
      </c>
      <c r="C217" s="105">
        <v>1</v>
      </c>
      <c r="D217" s="105">
        <f t="shared" si="8"/>
        <v>67</v>
      </c>
      <c r="E217" s="105">
        <f t="shared" si="7"/>
        <v>0</v>
      </c>
      <c r="F217" s="105">
        <f t="shared" si="5"/>
        <v>-6700000</v>
      </c>
      <c r="G217" s="105" t="s">
        <v>502</v>
      </c>
    </row>
    <row r="218" spans="1:7">
      <c r="A218" s="105" t="s">
        <v>1277</v>
      </c>
      <c r="B218" s="119">
        <v>-300000</v>
      </c>
      <c r="C218" s="105">
        <v>3</v>
      </c>
      <c r="D218" s="105">
        <f t="shared" si="8"/>
        <v>66</v>
      </c>
      <c r="E218" s="105">
        <f t="shared" si="7"/>
        <v>0</v>
      </c>
      <c r="F218" s="105">
        <f t="shared" si="5"/>
        <v>-19800000</v>
      </c>
      <c r="G218" s="105" t="s">
        <v>1278</v>
      </c>
    </row>
    <row r="219" spans="1:7">
      <c r="A219" s="105" t="s">
        <v>1290</v>
      </c>
      <c r="B219" s="119">
        <v>-50910</v>
      </c>
      <c r="C219" s="105">
        <v>0</v>
      </c>
      <c r="D219" s="105">
        <f t="shared" si="8"/>
        <v>63</v>
      </c>
      <c r="E219" s="105">
        <f t="shared" si="7"/>
        <v>0</v>
      </c>
      <c r="F219" s="105">
        <f t="shared" si="5"/>
        <v>-3207330</v>
      </c>
      <c r="G219" s="105" t="s">
        <v>1291</v>
      </c>
    </row>
    <row r="220" spans="1:7">
      <c r="A220" s="105" t="s">
        <v>1290</v>
      </c>
      <c r="B220" s="119">
        <v>-550500</v>
      </c>
      <c r="C220" s="105">
        <v>2</v>
      </c>
      <c r="D220" s="105">
        <f t="shared" si="8"/>
        <v>63</v>
      </c>
      <c r="E220" s="105">
        <f t="shared" si="7"/>
        <v>0</v>
      </c>
      <c r="F220" s="105">
        <f t="shared" si="5"/>
        <v>-34681500</v>
      </c>
      <c r="G220" s="105" t="s">
        <v>1292</v>
      </c>
    </row>
    <row r="221" spans="1:7">
      <c r="A221" s="105" t="s">
        <v>3708</v>
      </c>
      <c r="B221" s="119">
        <v>1600000</v>
      </c>
      <c r="C221" s="105">
        <v>1</v>
      </c>
      <c r="D221" s="105">
        <f t="shared" si="8"/>
        <v>61</v>
      </c>
      <c r="E221" s="105">
        <f t="shared" si="7"/>
        <v>1</v>
      </c>
      <c r="F221" s="105">
        <f t="shared" si="5"/>
        <v>96000000</v>
      </c>
      <c r="G221" s="105" t="s">
        <v>3709</v>
      </c>
    </row>
    <row r="222" spans="1:7">
      <c r="A222" s="105" t="s">
        <v>3710</v>
      </c>
      <c r="B222" s="119">
        <v>-1500700</v>
      </c>
      <c r="C222" s="105">
        <v>5</v>
      </c>
      <c r="D222" s="105">
        <f t="shared" si="8"/>
        <v>60</v>
      </c>
      <c r="E222" s="105">
        <f t="shared" si="7"/>
        <v>0</v>
      </c>
      <c r="F222" s="105">
        <f t="shared" si="5"/>
        <v>-90042000</v>
      </c>
      <c r="G222" s="105" t="s">
        <v>3712</v>
      </c>
    </row>
    <row r="223" spans="1:7">
      <c r="A223" s="105" t="s">
        <v>3720</v>
      </c>
      <c r="B223" s="119">
        <v>8619</v>
      </c>
      <c r="C223" s="105">
        <v>3</v>
      </c>
      <c r="D223" s="105">
        <f t="shared" si="8"/>
        <v>55</v>
      </c>
      <c r="E223" s="105">
        <f t="shared" si="7"/>
        <v>1</v>
      </c>
      <c r="F223" s="105">
        <f t="shared" si="5"/>
        <v>465426</v>
      </c>
      <c r="G223" s="105" t="s">
        <v>3723</v>
      </c>
    </row>
    <row r="224" spans="1:7">
      <c r="A224" s="11" t="s">
        <v>3727</v>
      </c>
      <c r="B224" s="3">
        <v>3000000</v>
      </c>
      <c r="C224" s="11">
        <v>2</v>
      </c>
      <c r="D224" s="105">
        <f t="shared" si="8"/>
        <v>52</v>
      </c>
      <c r="E224" s="105">
        <f t="shared" si="7"/>
        <v>1</v>
      </c>
      <c r="F224" s="105">
        <f t="shared" si="5"/>
        <v>153000000</v>
      </c>
      <c r="G224" s="11" t="s">
        <v>1246</v>
      </c>
    </row>
    <row r="225" spans="1:7">
      <c r="A225" s="11" t="s">
        <v>3743</v>
      </c>
      <c r="B225" s="3">
        <v>-3000900</v>
      </c>
      <c r="C225" s="11">
        <v>1</v>
      </c>
      <c r="D225" s="105">
        <f t="shared" si="8"/>
        <v>50</v>
      </c>
      <c r="E225" s="105">
        <f t="shared" si="7"/>
        <v>0</v>
      </c>
      <c r="F225" s="105">
        <f t="shared" si="5"/>
        <v>-150045000</v>
      </c>
      <c r="G225" s="11" t="s">
        <v>3744</v>
      </c>
    </row>
    <row r="226" spans="1:7">
      <c r="A226" s="105" t="s">
        <v>3749</v>
      </c>
      <c r="B226" s="119">
        <v>3000000</v>
      </c>
      <c r="C226" s="105">
        <v>0</v>
      </c>
      <c r="D226" s="105">
        <f t="shared" si="8"/>
        <v>49</v>
      </c>
      <c r="E226" s="105">
        <f t="shared" si="7"/>
        <v>1</v>
      </c>
      <c r="F226" s="105">
        <f t="shared" si="5"/>
        <v>144000000</v>
      </c>
      <c r="G226" s="105" t="s">
        <v>616</v>
      </c>
    </row>
    <row r="227" spans="1:7">
      <c r="A227" s="105" t="s">
        <v>3749</v>
      </c>
      <c r="B227" s="119">
        <v>-175400</v>
      </c>
      <c r="C227" s="105">
        <v>1</v>
      </c>
      <c r="D227" s="105">
        <f t="shared" si="8"/>
        <v>49</v>
      </c>
      <c r="E227" s="105">
        <f t="shared" si="7"/>
        <v>0</v>
      </c>
      <c r="F227" s="105">
        <f t="shared" si="5"/>
        <v>-8594600</v>
      </c>
      <c r="G227" s="105" t="s">
        <v>3750</v>
      </c>
    </row>
    <row r="228" spans="1:7">
      <c r="A228" s="105" t="s">
        <v>3753</v>
      </c>
      <c r="B228" s="119">
        <v>-1200500</v>
      </c>
      <c r="C228" s="105">
        <v>0</v>
      </c>
      <c r="D228" s="105">
        <f t="shared" si="8"/>
        <v>48</v>
      </c>
      <c r="E228" s="105">
        <f t="shared" si="7"/>
        <v>0</v>
      </c>
      <c r="F228" s="105">
        <f t="shared" si="5"/>
        <v>-57624000</v>
      </c>
      <c r="G228" s="105" t="s">
        <v>3754</v>
      </c>
    </row>
    <row r="229" spans="1:7">
      <c r="A229" s="105" t="s">
        <v>3753</v>
      </c>
      <c r="B229" s="119">
        <v>-20555</v>
      </c>
      <c r="C229" s="105">
        <v>1</v>
      </c>
      <c r="D229" s="105">
        <f t="shared" si="8"/>
        <v>48</v>
      </c>
      <c r="E229" s="105">
        <f t="shared" si="7"/>
        <v>0</v>
      </c>
      <c r="F229" s="105">
        <f t="shared" si="5"/>
        <v>-986640</v>
      </c>
      <c r="G229" s="105" t="s">
        <v>655</v>
      </c>
    </row>
    <row r="230" spans="1:7">
      <c r="A230" s="105" t="s">
        <v>3756</v>
      </c>
      <c r="B230" s="119">
        <v>-1014466</v>
      </c>
      <c r="C230" s="105">
        <v>1</v>
      </c>
      <c r="D230" s="105">
        <f t="shared" si="8"/>
        <v>47</v>
      </c>
      <c r="E230" s="105">
        <f t="shared" si="7"/>
        <v>0</v>
      </c>
      <c r="F230" s="105">
        <f t="shared" si="5"/>
        <v>-47679902</v>
      </c>
      <c r="G230" s="105" t="s">
        <v>3757</v>
      </c>
    </row>
    <row r="231" spans="1:7">
      <c r="A231" s="105" t="s">
        <v>3764</v>
      </c>
      <c r="B231" s="119">
        <v>-24225</v>
      </c>
      <c r="C231" s="105">
        <v>1</v>
      </c>
      <c r="D231" s="105">
        <f t="shared" si="8"/>
        <v>46</v>
      </c>
      <c r="E231" s="105">
        <f t="shared" si="7"/>
        <v>0</v>
      </c>
      <c r="F231" s="105">
        <f t="shared" si="5"/>
        <v>-1114350</v>
      </c>
      <c r="G231" s="105" t="s">
        <v>655</v>
      </c>
    </row>
    <row r="232" spans="1:7">
      <c r="A232" s="105" t="s">
        <v>3766</v>
      </c>
      <c r="B232" s="119">
        <v>1100000</v>
      </c>
      <c r="C232" s="105">
        <v>0</v>
      </c>
      <c r="D232" s="105">
        <f t="shared" si="8"/>
        <v>45</v>
      </c>
      <c r="E232" s="105">
        <f t="shared" si="7"/>
        <v>1</v>
      </c>
      <c r="F232" s="105">
        <f t="shared" si="5"/>
        <v>48400000</v>
      </c>
      <c r="G232" s="105" t="s">
        <v>3767</v>
      </c>
    </row>
    <row r="233" spans="1:7">
      <c r="A233" s="105" t="s">
        <v>3766</v>
      </c>
      <c r="B233" s="119">
        <v>-147900</v>
      </c>
      <c r="C233" s="105">
        <v>4</v>
      </c>
      <c r="D233" s="105">
        <f t="shared" si="8"/>
        <v>45</v>
      </c>
      <c r="E233" s="105">
        <f t="shared" si="7"/>
        <v>0</v>
      </c>
      <c r="F233" s="105">
        <f t="shared" si="5"/>
        <v>-6655500</v>
      </c>
      <c r="G233" s="105" t="s">
        <v>3773</v>
      </c>
    </row>
    <row r="234" spans="1:7">
      <c r="A234" s="105" t="s">
        <v>3780</v>
      </c>
      <c r="B234" s="119">
        <v>-67965</v>
      </c>
      <c r="C234" s="105">
        <v>5</v>
      </c>
      <c r="D234" s="105">
        <f t="shared" si="8"/>
        <v>41</v>
      </c>
      <c r="E234" s="105">
        <f t="shared" si="7"/>
        <v>0</v>
      </c>
      <c r="F234" s="105">
        <f t="shared" si="5"/>
        <v>-2786565</v>
      </c>
      <c r="G234" s="105" t="s">
        <v>655</v>
      </c>
    </row>
    <row r="235" spans="1:7">
      <c r="A235" s="105" t="s">
        <v>3806</v>
      </c>
      <c r="B235" s="119">
        <v>-114734</v>
      </c>
      <c r="C235" s="105">
        <v>1</v>
      </c>
      <c r="D235" s="105">
        <f t="shared" si="8"/>
        <v>36</v>
      </c>
      <c r="E235" s="105">
        <f t="shared" si="7"/>
        <v>0</v>
      </c>
      <c r="F235" s="105">
        <f t="shared" si="5"/>
        <v>-4130424</v>
      </c>
      <c r="G235" s="105" t="s">
        <v>3807</v>
      </c>
    </row>
    <row r="236" spans="1:7">
      <c r="A236" s="105" t="s">
        <v>1187</v>
      </c>
      <c r="B236" s="119">
        <v>-360000</v>
      </c>
      <c r="C236" s="105">
        <v>0</v>
      </c>
      <c r="D236" s="105">
        <f t="shared" si="8"/>
        <v>35</v>
      </c>
      <c r="E236" s="105">
        <f t="shared" si="7"/>
        <v>0</v>
      </c>
      <c r="F236" s="105">
        <f t="shared" si="5"/>
        <v>-12600000</v>
      </c>
      <c r="G236" s="105" t="s">
        <v>3808</v>
      </c>
    </row>
    <row r="237" spans="1:7">
      <c r="A237" s="105" t="s">
        <v>1187</v>
      </c>
      <c r="B237" s="119">
        <v>-211000</v>
      </c>
      <c r="C237" s="105">
        <v>0</v>
      </c>
      <c r="D237" s="105">
        <f t="shared" si="8"/>
        <v>35</v>
      </c>
      <c r="E237" s="105">
        <f t="shared" si="7"/>
        <v>0</v>
      </c>
      <c r="F237" s="105">
        <f t="shared" si="5"/>
        <v>-7385000</v>
      </c>
      <c r="G237" s="105" t="s">
        <v>3810</v>
      </c>
    </row>
    <row r="238" spans="1:7">
      <c r="A238" s="105" t="s">
        <v>1187</v>
      </c>
      <c r="B238" s="119">
        <v>-189700</v>
      </c>
      <c r="C238" s="105">
        <v>1</v>
      </c>
      <c r="D238" s="105">
        <f t="shared" si="8"/>
        <v>35</v>
      </c>
      <c r="E238" s="105">
        <f t="shared" si="7"/>
        <v>0</v>
      </c>
      <c r="F238" s="105">
        <f t="shared" si="5"/>
        <v>-6639500</v>
      </c>
      <c r="G238" s="105" t="s">
        <v>3813</v>
      </c>
    </row>
    <row r="239" spans="1:7">
      <c r="A239" s="105" t="s">
        <v>3814</v>
      </c>
      <c r="B239" s="119">
        <v>-400500</v>
      </c>
      <c r="C239" s="105">
        <v>0</v>
      </c>
      <c r="D239" s="105">
        <f t="shared" si="8"/>
        <v>34</v>
      </c>
      <c r="E239" s="105">
        <f t="shared" si="7"/>
        <v>0</v>
      </c>
      <c r="F239" s="105">
        <f t="shared" si="5"/>
        <v>-13617000</v>
      </c>
      <c r="G239" s="105" t="s">
        <v>3815</v>
      </c>
    </row>
    <row r="240" spans="1:7">
      <c r="A240" s="105" t="s">
        <v>3814</v>
      </c>
      <c r="B240" s="119">
        <v>400000</v>
      </c>
      <c r="C240" s="105">
        <v>3</v>
      </c>
      <c r="D240" s="105">
        <f t="shared" si="8"/>
        <v>34</v>
      </c>
      <c r="E240" s="105">
        <f t="shared" si="7"/>
        <v>1</v>
      </c>
      <c r="F240" s="105">
        <f t="shared" si="5"/>
        <v>13200000</v>
      </c>
      <c r="G240" s="105" t="s">
        <v>3816</v>
      </c>
    </row>
    <row r="241" spans="1:7">
      <c r="A241" s="105" t="s">
        <v>3831</v>
      </c>
      <c r="B241" s="119">
        <v>-320875</v>
      </c>
      <c r="C241" s="105">
        <v>7</v>
      </c>
      <c r="D241" s="105">
        <f t="shared" si="8"/>
        <v>31</v>
      </c>
      <c r="E241" s="105">
        <f t="shared" si="7"/>
        <v>0</v>
      </c>
      <c r="F241" s="105">
        <f t="shared" si="5"/>
        <v>-9947125</v>
      </c>
      <c r="G241" s="105" t="s">
        <v>3832</v>
      </c>
    </row>
    <row r="242" spans="1:7">
      <c r="A242" s="105" t="s">
        <v>3841</v>
      </c>
      <c r="B242" s="119">
        <v>6074</v>
      </c>
      <c r="C242" s="105">
        <v>2</v>
      </c>
      <c r="D242" s="105">
        <f t="shared" si="8"/>
        <v>24</v>
      </c>
      <c r="E242" s="105">
        <f t="shared" si="7"/>
        <v>1</v>
      </c>
      <c r="F242" s="105">
        <f t="shared" si="5"/>
        <v>139702</v>
      </c>
      <c r="G242" s="105" t="s">
        <v>585</v>
      </c>
    </row>
    <row r="243" spans="1:7">
      <c r="A243" s="105" t="s">
        <v>3843</v>
      </c>
      <c r="B243" s="119">
        <v>-370500</v>
      </c>
      <c r="C243" s="105">
        <v>15</v>
      </c>
      <c r="D243" s="105">
        <f t="shared" si="8"/>
        <v>22</v>
      </c>
      <c r="E243" s="105">
        <f t="shared" si="7"/>
        <v>0</v>
      </c>
      <c r="F243" s="105">
        <f t="shared" si="5"/>
        <v>-8151000</v>
      </c>
      <c r="G243" s="105" t="s">
        <v>3844</v>
      </c>
    </row>
    <row r="244" spans="1:7">
      <c r="A244" s="105" t="s">
        <v>3955</v>
      </c>
      <c r="B244" s="119">
        <v>3000000</v>
      </c>
      <c r="C244" s="105">
        <v>2</v>
      </c>
      <c r="D244" s="105">
        <f t="shared" si="8"/>
        <v>7</v>
      </c>
      <c r="E244" s="105">
        <f t="shared" si="7"/>
        <v>1</v>
      </c>
      <c r="F244" s="105">
        <f t="shared" si="5"/>
        <v>18000000</v>
      </c>
      <c r="G244" s="105" t="s">
        <v>3956</v>
      </c>
    </row>
    <row r="245" spans="1:7">
      <c r="A245" s="105" t="s">
        <v>3965</v>
      </c>
      <c r="B245" s="119">
        <v>-80000</v>
      </c>
      <c r="C245" s="105">
        <v>1</v>
      </c>
      <c r="D245" s="105">
        <f t="shared" si="8"/>
        <v>5</v>
      </c>
      <c r="E245" s="105">
        <f t="shared" si="7"/>
        <v>0</v>
      </c>
      <c r="F245" s="105">
        <f t="shared" si="5"/>
        <v>-400000</v>
      </c>
      <c r="G245" s="105" t="s">
        <v>502</v>
      </c>
    </row>
    <row r="246" spans="1:7">
      <c r="A246" s="105" t="s">
        <v>3967</v>
      </c>
      <c r="B246" s="119">
        <v>-2700000</v>
      </c>
      <c r="C246" s="105">
        <v>0</v>
      </c>
      <c r="D246" s="105">
        <f t="shared" si="8"/>
        <v>4</v>
      </c>
      <c r="E246" s="105">
        <f t="shared" si="7"/>
        <v>0</v>
      </c>
      <c r="F246" s="105">
        <f t="shared" si="5"/>
        <v>-10800000</v>
      </c>
      <c r="G246" s="105" t="s">
        <v>3969</v>
      </c>
    </row>
    <row r="247" spans="1:7">
      <c r="A247" s="105" t="s">
        <v>3967</v>
      </c>
      <c r="B247" s="119">
        <v>-30000</v>
      </c>
      <c r="C247" s="105">
        <v>2</v>
      </c>
      <c r="D247" s="105">
        <f t="shared" si="8"/>
        <v>4</v>
      </c>
      <c r="E247" s="105">
        <f t="shared" si="7"/>
        <v>0</v>
      </c>
      <c r="F247" s="105">
        <f t="shared" si="5"/>
        <v>-120000</v>
      </c>
      <c r="G247" s="105" t="s">
        <v>3969</v>
      </c>
    </row>
    <row r="248" spans="1:7">
      <c r="A248" s="105" t="s">
        <v>3974</v>
      </c>
      <c r="B248" s="119">
        <v>-120000</v>
      </c>
      <c r="C248" s="105">
        <v>1</v>
      </c>
      <c r="D248" s="105">
        <f t="shared" si="8"/>
        <v>2</v>
      </c>
      <c r="E248" s="105">
        <f t="shared" si="7"/>
        <v>0</v>
      </c>
      <c r="F248" s="105">
        <f t="shared" si="5"/>
        <v>-240000</v>
      </c>
      <c r="G248" s="105" t="s">
        <v>3975</v>
      </c>
    </row>
    <row r="249" spans="1:7">
      <c r="A249" s="74" t="s">
        <v>4000</v>
      </c>
      <c r="B249" s="181">
        <v>-56425</v>
      </c>
      <c r="C249" s="105">
        <v>1</v>
      </c>
      <c r="D249" s="105">
        <f t="shared" si="8"/>
        <v>1</v>
      </c>
      <c r="E249" s="105">
        <f>IF(B250&gt;0,1,0)</f>
        <v>1</v>
      </c>
      <c r="F249" s="105">
        <f>B250*(D249-E249)</f>
        <v>0</v>
      </c>
      <c r="G249" s="74" t="s">
        <v>655</v>
      </c>
    </row>
    <row r="250" spans="1:7">
      <c r="A250" s="105" t="s">
        <v>3983</v>
      </c>
      <c r="B250" s="119">
        <v>800000</v>
      </c>
      <c r="C250" s="105">
        <v>0</v>
      </c>
      <c r="D250" s="105">
        <f t="shared" si="8"/>
        <v>0</v>
      </c>
      <c r="E250" s="105">
        <f>IF(B251&gt;0,1,0)</f>
        <v>0</v>
      </c>
      <c r="F250" s="105">
        <f>B251*(D250-E250)</f>
        <v>0</v>
      </c>
      <c r="G250" s="105" t="s">
        <v>3942</v>
      </c>
    </row>
    <row r="251" spans="1:7">
      <c r="A251" s="105" t="s">
        <v>3988</v>
      </c>
      <c r="B251" s="119">
        <v>-19450</v>
      </c>
      <c r="C251" s="105">
        <v>0</v>
      </c>
      <c r="D251" s="105">
        <f t="shared" si="8"/>
        <v>0</v>
      </c>
      <c r="E251" s="105">
        <f>IF(B252&gt;0,1,0)</f>
        <v>0</v>
      </c>
      <c r="F251" s="105">
        <f>B252*(D251-E251)</f>
        <v>0</v>
      </c>
      <c r="G251" s="105" t="s">
        <v>3992</v>
      </c>
    </row>
    <row r="252" spans="1:7">
      <c r="A252" s="105" t="s">
        <v>3988</v>
      </c>
      <c r="B252" s="119">
        <v>-500000</v>
      </c>
      <c r="C252" s="105">
        <v>0</v>
      </c>
      <c r="D252" s="105">
        <f t="shared" si="8"/>
        <v>0</v>
      </c>
      <c r="E252" s="105">
        <f>IF(B253&gt;0,1,0)</f>
        <v>1</v>
      </c>
      <c r="F252" s="105">
        <f>B253*(D252-E252)</f>
        <v>-500000</v>
      </c>
      <c r="G252" s="105" t="s">
        <v>3993</v>
      </c>
    </row>
    <row r="253" spans="1:7">
      <c r="A253" s="105" t="s">
        <v>3988</v>
      </c>
      <c r="B253" s="119">
        <v>500000</v>
      </c>
      <c r="C253" s="105">
        <v>0</v>
      </c>
      <c r="D253" s="105">
        <f t="shared" si="8"/>
        <v>0</v>
      </c>
      <c r="E253" s="105">
        <f>IF(B254&gt;0,1,0)</f>
        <v>0</v>
      </c>
      <c r="F253" s="105">
        <f>B254*(D253-E253)</f>
        <v>0</v>
      </c>
      <c r="G253" s="105" t="s">
        <v>3993</v>
      </c>
    </row>
    <row r="254" spans="1:7">
      <c r="A254" s="105" t="s">
        <v>3988</v>
      </c>
      <c r="B254" s="119">
        <v>-454613</v>
      </c>
      <c r="C254" s="105">
        <v>0</v>
      </c>
      <c r="D254" s="105">
        <f t="shared" si="8"/>
        <v>0</v>
      </c>
      <c r="E254" s="105"/>
      <c r="F254" s="105"/>
      <c r="G254" s="105" t="s">
        <v>4001</v>
      </c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354619</v>
      </c>
      <c r="C263" s="11"/>
      <c r="D263" s="11"/>
      <c r="E263" s="11"/>
      <c r="F263" s="29">
        <f>SUM(F2:F261)</f>
        <v>18818784748</v>
      </c>
      <c r="G263" s="11"/>
    </row>
    <row r="264" spans="1:7">
      <c r="A264" s="11"/>
      <c r="B264" s="11" t="s">
        <v>3999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24313675.385012921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1285</v>
      </c>
      <c r="B1" t="s">
        <v>1286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1393</v>
      </c>
      <c r="B1" s="102" t="s">
        <v>1394</v>
      </c>
      <c r="C1" s="102" t="s">
        <v>1395</v>
      </c>
      <c r="D1" s="102" t="s">
        <v>1396</v>
      </c>
      <c r="E1" s="102" t="s">
        <v>1397</v>
      </c>
      <c r="F1" s="102" t="s">
        <v>1398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3859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3860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3861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3862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3863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3864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3865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3866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3867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3868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3869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3870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3871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3872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3873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3874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3875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3876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3877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3878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3879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3880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3881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3882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3883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3884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3885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3886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3887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3888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3889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3890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3891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3892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3893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3894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3895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3896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3897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3898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3899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3900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3901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1293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1294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1295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1296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1297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1298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1299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1300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1301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1302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1303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1304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1305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1306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1307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1308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1309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1310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1311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1312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1313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1314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1315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1316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1317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1318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1319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1320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1321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1322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1323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1324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1325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1326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1327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1328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1329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1330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1331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1332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1333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1334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1335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1336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1337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1338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1339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1340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1341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1342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1343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1344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1345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1346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1347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1348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1349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1350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1351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1352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1353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1354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1355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1356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1357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1358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1359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1360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1361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1362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1363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1364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1365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1366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1367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1368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1369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1370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1371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1372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1373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1374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1375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1376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1377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1378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1379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1380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1381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1382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1383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1384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1385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1386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1387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1388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1389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1390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1391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1392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1399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1400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1401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1402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1403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1404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1405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1406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1407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1408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1409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1410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1411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1412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1413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1414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1415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1416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1417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1418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1419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1420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1421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1422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1423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1424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1425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1426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1427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1428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1429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1430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1431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1432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1433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1434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1435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1436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1437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1438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1439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1440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1441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1442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1443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1444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1445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1446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1447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1448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1449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1450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1451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1452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1453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1454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1455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1456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1457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1458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1459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1460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1461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1462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1463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1464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1465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1466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1467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1468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1469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1470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1471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1472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1473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1474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1475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1476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1477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1478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1479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1480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1481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1482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1483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1484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1485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1486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1487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1488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1489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1490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1491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1492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1493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1494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1495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1496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1497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1498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1499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1500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1501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1502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1503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1504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1505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1506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1507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1508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1509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1510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1511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1512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1513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1514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1515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1516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1517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1518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1519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1520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1521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1522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1523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1524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1525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1526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1527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1528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1529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1530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1531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1532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1533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1534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1535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1536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1537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1538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1539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1540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1541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1542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1543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1544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1545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1546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1547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1548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1549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1550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1551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1552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1553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1554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1555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1556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1557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1558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1559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1560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1561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1562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1563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1564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1565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1566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1567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1568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1569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1570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1571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1572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1573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1574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1575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1576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1577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1578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1579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1580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1581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1582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1583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1584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1585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1586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1587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1588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1589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1590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1591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1592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1593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1594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1595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1596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1597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1598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1599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1600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1601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1602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1603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1604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1605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1606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1607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1608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1609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1610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1611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1612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1613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1614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1615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1616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1617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1618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1619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1620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1621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1622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1623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1624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1625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1626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1627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1628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1629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1630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1631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1632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1633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1634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1635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1636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1637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1638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1639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1640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1641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1642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1643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1644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1645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1646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1647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1648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1649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1650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1651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1652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1653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1654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1655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1656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1657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1658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1659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1660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1661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1662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1663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1664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1665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1666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1667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1668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1669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1670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1671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1672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1673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1674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1675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1676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1677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1678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1679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1680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1681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1682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1683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1684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1685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1686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1687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1688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1689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1690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1691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1692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1693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1694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1695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1696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1697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1698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1699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1700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1701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1702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1703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1704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1705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1706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1707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1708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1709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1710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1711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1712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1713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1714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1715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1716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1717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1718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1719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1720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1721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1722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1723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1724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1725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1726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1727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1728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1729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1730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1731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1732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1733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1734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1735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1736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1737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1738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1739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1740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1741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1742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1743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1744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1745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1746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1747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1748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1749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1750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1751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1752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1753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1754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1755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1756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1757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1758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1759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1760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1761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1762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1763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1764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1765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1766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1767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1768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1769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1770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1771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1772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1773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1774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1775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1776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1777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1778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1779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1780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1781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1782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1783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1784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1785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1786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1787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1788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1789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1790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1791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1792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1793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1794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1795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1796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1797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1798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1799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1800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1801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1802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1803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1804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1805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1806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1807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1808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1809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1810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1811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1812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1813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1814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1815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1816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1817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1818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1819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1820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1821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1822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1823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1824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1825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1826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1827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1828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1829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1830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1831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1832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1833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1834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1835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1836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1837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1838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1839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1840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1841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1842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1843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1844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1845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1846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1847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1848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1849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1850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1851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1852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1853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1854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1855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1856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1857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1858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1859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1860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1861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1862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1863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1864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1865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1866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1867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1868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1869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1870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1871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1872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1873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1874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1875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1876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1877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1878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1879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1880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1881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1882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1883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1884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1885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1886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1887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1888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1889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1890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1891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1892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1893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1894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1895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1896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1897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1898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1899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1900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1901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1902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1903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1904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1905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1906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1907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1908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1909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1910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1911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1912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1913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1914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1915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1916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1917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1918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1919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1920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1921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1922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1923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1924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1925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1926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1927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1928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1929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1930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1931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1932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1933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1934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1935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1936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1937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1938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1939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1940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1941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1942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1943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1944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1945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1946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1947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1948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1949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1950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1951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1952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1953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1954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1955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1956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1957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1958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1959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1960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1961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1962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1963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1964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1965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1966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1967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1968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1969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1970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1971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1972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1973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1974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1975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1976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1977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1978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1979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1980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1981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1982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1983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1984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1985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1986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1987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1988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1989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1990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1991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1992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1993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1994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1995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1996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1997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1998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1999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2000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2001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2002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2003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2004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2005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2006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2007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2008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2009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2010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2011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2012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2013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2014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2015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2016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2017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2018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2019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2020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2021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2022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2023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2024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2025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2026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2027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2028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2029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2030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2031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2032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2033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2034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2035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2036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2037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2038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2039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2040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2041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2042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2043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2044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2045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2046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2047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2048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2049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2050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2051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2052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2053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2054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2055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2056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2057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2058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2059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2060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2061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2062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2063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2064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2065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2066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2067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2068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2069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2070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2071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2072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2073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2074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2075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2076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2077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2078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2079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2080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2081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2082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2083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2084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2085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2086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2087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2088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2089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2090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2091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2092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2093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2094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2095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2096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2097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2098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2099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2100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2101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2102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2103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2104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2105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2106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2107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2108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2109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2110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2111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2112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2113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2114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2115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2116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2117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2118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2119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2120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2121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2122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2123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2124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2125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2126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2127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2128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2129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2130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2131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2132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2133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2134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2135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2136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2137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2138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2139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2140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2141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2142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2143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2144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2145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2146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2147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2148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2149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2150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2151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2152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2153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2154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2155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2156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2157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2158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2159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2160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2161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2162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2163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2164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2165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2166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2167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2168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2169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2170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2171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2172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2173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2174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2175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2176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2177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2178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2179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2180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2181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2182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2183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2184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2185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2186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2187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2188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2189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2190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2191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2192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2193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2194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2195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2196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2197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2198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2199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2200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2201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2202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2203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2204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2205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2206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2207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2208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2209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2210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2211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2212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2213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2214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2215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2216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2217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2218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2219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2220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2221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2222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2223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2224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2225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2226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2227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2228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2229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2230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2231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2232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2233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2234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2235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2236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2237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2238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2239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2240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2241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2242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2243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2244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2245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2246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2247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2248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2249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2250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2251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2252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2253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2254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2255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2256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2257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2258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2259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2260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2261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2262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2263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2264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2265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2266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2267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2268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2269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2270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2271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2272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2273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2274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2275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2276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2277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2278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2279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2280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2281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2282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2283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2284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2285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2286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2287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2288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2289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2290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2291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2292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2293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2294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2295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2296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2297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2298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2299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2300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2301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2302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2303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2304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2305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2306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2307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2308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2309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2310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2311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2312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2313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2314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2315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2316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2317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2318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2319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2320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2321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2322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2323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2324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2325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2326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2327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2328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2329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2330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2331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2332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2333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2334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2335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2336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2337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2338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2339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2340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2341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2342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2343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2344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2345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2346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2347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2348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2349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2350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2351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2352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2353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2354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2355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2356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2357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2358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2359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2360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2361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2362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2363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2364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2365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2366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2367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2368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2369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2370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2371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2372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2373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2374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2375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2376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2377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2378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2379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2380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2381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2382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2383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2384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2385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2386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2387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2388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2389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2390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2391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2392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2393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2394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2395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2396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2397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2398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2399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2400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2401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2402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2403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2404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2405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2406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2407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2408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2409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2410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2411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2412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2413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2414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2415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2416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2417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2418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2419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2420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2421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2422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2423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2424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2425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2426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2427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2428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2429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2430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2431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2432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2433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2434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2435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2436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2437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2438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2439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2440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2441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2442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2443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2444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2445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2446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2447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2448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2449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2450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2451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2452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2453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2454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2455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2456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2457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2458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2459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2460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2461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2462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2463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2464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2465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2466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2467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2468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2469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2470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2471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2472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2473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2474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2475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2476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2477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2478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2479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2480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2481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2482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2483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2484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2485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2486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2487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2488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2489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2490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2491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2492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2493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2494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2495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2496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2497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2498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2499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2500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2501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2502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2503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2504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2505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2506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2507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2508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2509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2510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2511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2512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2513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2514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2515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2516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2517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2518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2519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2520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2521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2522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2523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2524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2525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2526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2527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2528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2529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2530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2531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2532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2533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2534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2535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2536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2537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2538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2539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2540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2541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2542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2543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2544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2545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2546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2547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2548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2549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2550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2551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2552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2553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2554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2555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2556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2557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2558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2559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2560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2561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2562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2563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2564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2565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2566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2567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2568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2569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2570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2571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2572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2573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2574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2575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2576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2577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2578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2579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2580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2581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2582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2583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2584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2585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2586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2587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2588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2589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2590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2591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2592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2593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2594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2595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2596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2597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2598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2599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2600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2601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2602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2603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2604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2605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2606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2607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2608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2609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2610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2611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2612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2613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2614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2615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2616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2617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2618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2619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2620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2621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2622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2623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2624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2625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2626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2627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2628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2629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2630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2631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2632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2633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2634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2635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2636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2637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2638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2639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2640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2641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2642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2643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2644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2645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2646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2647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2648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2649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2650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2651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2652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2653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2654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2655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2656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2657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2658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2659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2660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2661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2662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2663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2664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2665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2666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2667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2668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2669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2670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2671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2672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2673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2674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2675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2676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2677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2678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2679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2680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2681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2682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2683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2684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2685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2686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2687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2688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2689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2690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2691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2692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2693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2694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2695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2696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2697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2698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2699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2700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2701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2702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2703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2704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2705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2706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2707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2708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2709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2710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2711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2712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2713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2714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2715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2716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2717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2718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2719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2720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2721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2722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2723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2724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2725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2726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2727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2728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2729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2730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2731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2732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2733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2734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2735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2736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2737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2738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2739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2740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2741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2742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2743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2744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2745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2746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2747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2748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2749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2750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2751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2752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2753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2754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2755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2756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2757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2758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2759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2760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2761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2762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2763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2764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2765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2766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2767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2768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2769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2770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2771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2772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2773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2774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2775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2776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2777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2778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2779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2780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2781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2782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2783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2784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2785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2786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2787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2788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2789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2790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2791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2792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2793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2794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2795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2796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2797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2798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2799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2800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2801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2802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2803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2804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2805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2806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2807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2808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2809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2810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2811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2812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2813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2814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2815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2816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2817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2818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2819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2820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2821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2822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2823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2824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2825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2826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2827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2828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2829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2830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2831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2832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2833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2834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2835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2836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2837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2838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2839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2840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2841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2842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2843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2844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2845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2846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2847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2848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2849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2850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2851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2852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2853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2854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2855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2856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2857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2858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2859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2860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2861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2862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2863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2864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2865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2866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2867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2868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2869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2870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2871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2872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2873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2874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2875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2876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2877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2878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2879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2880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2881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2882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2883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2884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2885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2886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2887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2888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2889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2890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2891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2892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2893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2894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2895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2896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2897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2898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2899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2900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2901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2902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2903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2904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2905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2906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2907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2908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2909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2910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2911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2912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2913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2914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2915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2916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2917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2918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2919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2920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2921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2922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2923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2924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2925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2926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2927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2928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2929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2930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2931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2932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2933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2934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2935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2936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2937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2938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2939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2940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2941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2942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2943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2944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2945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2946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2947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2948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2949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2950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2951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2952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2953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2954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2955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2956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2957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2958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2959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2960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2961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2962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2963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2964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2965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2966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2967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2968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2969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2970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2971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2972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2973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2974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2975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2976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2977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2978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2979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2980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2981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2982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2983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2984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2985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2986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2987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2988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2989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2990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2991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2992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2993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2994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2995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2996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2997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2998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2999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3000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3001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3002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3003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3004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3005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3006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3007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3008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3009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3010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3011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3012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3013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3014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3015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3016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3017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3018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3019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3020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3021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3022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3023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3024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3025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3026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3027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3028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3029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3030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3031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3032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3033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3034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3035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3036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3037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3038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3039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3040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3041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3042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3043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3044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3045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3046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3047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3048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3049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3050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3051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3052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3053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3054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3055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3056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3057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3058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3059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3060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3061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3062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3063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3064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3065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3066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3067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3068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3069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3070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3071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3072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3073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3074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3075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3076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3077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3078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3079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3080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3081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3082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3083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3084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3085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3086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3087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3088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3089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3090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3091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3092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3093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3094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3095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3096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3097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3098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3099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3100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3101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3102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3103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3104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3105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3106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3107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3108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3109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3110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3111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3112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3113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3114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3115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3116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3117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3118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3119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3120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3121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3122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3123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3124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3125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3126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3127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3128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3129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3130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3131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3132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3133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3134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3135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3136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3137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3138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3139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3140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3141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3142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3143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3144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3145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3146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3147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3148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3149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3150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3151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3152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3153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3154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3155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3156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3157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3158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3159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3160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3161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3162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3163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3164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3165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3166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3167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3168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3169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3170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3171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3172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3173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3174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3175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3176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3177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3178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3179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3180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3181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3182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3183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3184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3185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3186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3187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3188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3189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3190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3191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3192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3193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3194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3195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3196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3197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3198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3199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3200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3201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3202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3203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3204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3205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3206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3207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3208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3209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3210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3211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3212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3213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3214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3215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3216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3217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3218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3219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3220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3221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3222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3223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3224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3225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3226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3227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3228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3229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3230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3231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3232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3233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3234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3235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3236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3237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3238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3239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3240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3241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3242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3243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3244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3245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3246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3247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3248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3249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3250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3251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3252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3253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3254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3255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3256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3257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3258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3259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3260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3261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3262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3263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3264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3265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3266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3267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3268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3269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3270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3271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3272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3273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3274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3275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3276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3277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3278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3279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3280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3281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3282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3283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3284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3285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3286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3287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3288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3289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3290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3291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3292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3293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3294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3295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3296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3297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3298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3299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3300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3301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3302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3303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3304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3305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3306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3307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3308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3309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3310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3311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3312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3313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3314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3315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3316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3317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3318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3319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3320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3321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3322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3323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3324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3325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3326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3327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3328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3329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3330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3331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3332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3333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3334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3335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3336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3337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3338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3339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3340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3341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3342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3343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3344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3345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3346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3347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3348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3349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3350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3351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3352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3353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3354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3355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3356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3357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3358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3359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3360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3361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3362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3363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3364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3365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3366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3367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3368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3369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3370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3371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3372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3373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3374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3375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3376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3377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3378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3379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3380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3381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3382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3383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3384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3385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3386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3387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3388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3389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3390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3391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3392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3393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3394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3395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3396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3397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3398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3399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3400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3401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3402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3403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3404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3405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3406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3407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3408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3409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3410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3411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3412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3413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3414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3415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3416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3417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3418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3419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3420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3421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3422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3423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3424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3425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3426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3427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3428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3429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3430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3431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3432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3433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3434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3435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3436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3437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3438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3439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3440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3441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3442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3443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3444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3445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3446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3447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3448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3449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3450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3451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3452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3453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3454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3455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3456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3457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3458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3459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3460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3461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3462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3463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3464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3465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3466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3467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3468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3469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3470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3471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3472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3473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3474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3475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3476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3477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3478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3479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3480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3481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3482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3483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3484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3485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3486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3487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3488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3489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3490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3491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3492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3493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3494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3495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3496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3497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3498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3499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3500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3501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3502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3503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3504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3505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3506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3507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3508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3509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3510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3511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3512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3513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3514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3515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3516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3517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3518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3519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3520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3521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3522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3523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3524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3525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3526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3527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3528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3529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3530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3531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3532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3533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3534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3535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3536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3537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3538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3539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3540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3541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3542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3543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3544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3545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3546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3547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3548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3549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3550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3551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3552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3553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3554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3555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3556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3557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3558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3559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3560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3561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3562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3563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3564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3565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3566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3567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3568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3569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3570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3571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3572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3573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3574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3575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3576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3577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3578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3579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3580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3581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3582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3583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3584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3585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3586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3587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3588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3589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3590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3591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3592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3593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3594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3595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3596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3597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3598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3599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3600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3601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3602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3603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3604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3605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3606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3607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3608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3609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3610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3611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3612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3613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3614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3615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3616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3617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3618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3619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3620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3621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3622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3623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3624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3625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3626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3627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3628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3629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3630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3631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3632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3633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3634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3635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3636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3637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3638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3639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3640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3641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3642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3643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3644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3645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3646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3647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3648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3649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3650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3651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3652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3653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3654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3655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3656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3657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3658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3659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3660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3661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3662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3663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3664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3665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3666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3667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3668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3669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3670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3671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3672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3673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3674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3675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3676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3677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3678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3679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3680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3681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3682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3683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3684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3685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3686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3687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3689</v>
      </c>
      <c r="B1" s="102" t="s">
        <v>1398</v>
      </c>
      <c r="C1" s="102" t="s">
        <v>1397</v>
      </c>
      <c r="D1" s="102" t="s">
        <v>1393</v>
      </c>
      <c r="E1" s="102" t="s">
        <v>1394</v>
      </c>
      <c r="F1" s="102" t="s">
        <v>1395</v>
      </c>
      <c r="G1" s="102" t="s">
        <v>1396</v>
      </c>
      <c r="H1" s="102"/>
      <c r="I1" s="102" t="s">
        <v>3697</v>
      </c>
      <c r="J1" s="102" t="s">
        <v>1152</v>
      </c>
      <c r="K1" s="102" t="s">
        <v>1284</v>
      </c>
      <c r="L1" s="102" t="s">
        <v>3698</v>
      </c>
      <c r="M1" s="102" t="s">
        <v>3699</v>
      </c>
      <c r="N1" s="102" t="s">
        <v>191</v>
      </c>
      <c r="O1" s="102" t="s">
        <v>3702</v>
      </c>
      <c r="P1" s="147" t="s">
        <v>3703</v>
      </c>
      <c r="Q1" s="147" t="s">
        <v>3704</v>
      </c>
      <c r="R1" s="102" t="s">
        <v>942</v>
      </c>
      <c r="S1" s="102" t="s">
        <v>3700</v>
      </c>
      <c r="T1" s="102" t="s">
        <v>1152</v>
      </c>
      <c r="U1" s="102" t="s">
        <v>1284</v>
      </c>
      <c r="V1" s="102" t="s">
        <v>3701</v>
      </c>
      <c r="W1" s="102" t="s">
        <v>3699</v>
      </c>
      <c r="X1" s="102" t="s">
        <v>191</v>
      </c>
    </row>
    <row r="2" spans="1:35">
      <c r="A2" s="102">
        <v>1</v>
      </c>
      <c r="B2" s="144" t="s">
        <v>3688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3687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3686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3690</v>
      </c>
      <c r="AC4" s="102" t="s">
        <v>3691</v>
      </c>
      <c r="AD4" s="102" t="s">
        <v>3692</v>
      </c>
      <c r="AE4" s="102" t="s">
        <v>3693</v>
      </c>
      <c r="AH4" s="102" t="s">
        <v>3694</v>
      </c>
      <c r="AI4" s="116">
        <v>100000000</v>
      </c>
    </row>
    <row r="5" spans="1:35">
      <c r="A5" s="102">
        <v>4</v>
      </c>
      <c r="B5" s="144" t="s">
        <v>3685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3684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3695</v>
      </c>
      <c r="AI6" s="102">
        <v>25</v>
      </c>
    </row>
    <row r="7" spans="1:35">
      <c r="A7" s="102">
        <v>6</v>
      </c>
      <c r="B7" s="144" t="s">
        <v>3683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3682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3681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3680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3696</v>
      </c>
      <c r="AI10" s="116">
        <f>AI4*(1+AI6/100)^8</f>
        <v>596046447.75390625</v>
      </c>
    </row>
    <row r="11" spans="1:35">
      <c r="A11" s="102">
        <v>10</v>
      </c>
      <c r="B11" s="144" t="s">
        <v>3679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3678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3677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3676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3675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3674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3673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3672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3671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3670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3669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3668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3667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3666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3665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3664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3663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3662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3661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3660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3659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3658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3657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3656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3655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3654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3653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3652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3651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3650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3649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3648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3647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3646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3645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3644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3643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3642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3641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3640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3639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3638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3637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3636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3635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3634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3633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3632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3631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3630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3629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3628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3627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3626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3625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3624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3623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3622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3621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3620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3619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3618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3617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3616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3615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3614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3613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3612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3611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3610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3609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3608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3607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3606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3605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3604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3603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3602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3601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3600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3599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3598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3597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3596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3595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3594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3593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3592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3591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3590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3589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3588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3587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3586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3585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3584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3583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3582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3581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3580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3579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3578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3577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3576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3575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3574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3573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3572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3571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3570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3569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3568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3567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3566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3565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3564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3563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3562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3561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3560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3559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3558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3557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3556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3555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3554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3553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3552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3551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3550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3549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3548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3547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3546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3545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3544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3543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3542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3541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3540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3539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3538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3537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3536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3535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3534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3533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3532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3531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3530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3529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3528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3527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3526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3525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3524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3523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3522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3521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3520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3519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3518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3517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3516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3515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3514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3513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3512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3511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3510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3509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3508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3507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3506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3505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3504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3503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3502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3501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3500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3499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3498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3497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3496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3495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3494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3493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3492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3491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3490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3489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3488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3487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3486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3485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3484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3483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3482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3481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3480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3479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3478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3477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3476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3475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3474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3473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3472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3471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3470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3469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3468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3467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3466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3465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3464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3463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3462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3461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3460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3459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3458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3457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3456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3455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3454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3453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3452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3451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3450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3449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3448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3447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3446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3445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3444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3443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3442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3441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3440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3439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3438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3437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3436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3435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3434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3433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3432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3431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3430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3429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3428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3427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3426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3425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3424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3423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3422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3421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3420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3419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3418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3417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3416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3415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3414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3413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3412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3411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3410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3409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3408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3407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3406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3405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3404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3403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3402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3401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3400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3399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3398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3397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3396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3395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3394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3393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3392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3391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3390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3389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3388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3387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3386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3385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3384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3383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3382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3381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3380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3379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3378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3377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3376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3375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3374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3373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3372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3371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3370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3369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3368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3367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3366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3365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3364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3363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3362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3361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3360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3359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3358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3357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3356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3355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3354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3353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3352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3351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3350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3349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3348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3347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3346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3345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3344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3343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3342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3341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3340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3339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3338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3337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3336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3335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3334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3333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3332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3331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3330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3329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3328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3327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3326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3325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3324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3323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3322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3321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3320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3319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3318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3317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3316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3315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3314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3313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3312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3311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3310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3309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3308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3307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3306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3305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3304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3303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3302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3301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3300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3299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3298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3297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3296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3295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3294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3293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3292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3291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3290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3289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3288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3287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3286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3285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3284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3283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3282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3281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3280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3279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3278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3277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3276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3275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3274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3273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3272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3271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3270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3269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3268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3267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3266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3265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3264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3263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3262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3261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3260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3259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3258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3257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3256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3255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3254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3253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3252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3251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3250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3249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3248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3247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3246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3245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3244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3243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3242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3241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3240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3239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3238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3237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3236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3235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3234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3233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3232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3231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3230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3229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3228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3227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3226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3225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3224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3223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3222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3221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3220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3219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3218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3217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3216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3215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3214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3213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3212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3211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3210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3209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3208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3207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3206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3205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3204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3203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3202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3201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3200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3199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3198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3197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3196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3195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3194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3193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3192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3191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3190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3189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3188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3187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3186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3185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3184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3183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3182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3181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3180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3179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3178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3177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3176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3175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3174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3173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3172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3171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3170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3169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3168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3167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3166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3165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3164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3163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3162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3161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3160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3159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3158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3157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3156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3155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3154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3153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3152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3151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3150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3149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3148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3147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3146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3145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3144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3143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3142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3141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3140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3139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3138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3137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3136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3135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3134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3133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3132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3131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3130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3129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3128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3127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3126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3125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3124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3123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3122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3121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3120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3119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3118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3117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3116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3115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3114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3113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3112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3111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3110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3109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3108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3107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3106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3105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3104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3103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3102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3101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3100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3099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3098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3097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3096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3095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3094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3093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3092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3091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3090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3089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3088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3087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3086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3085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3084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3083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3082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3081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3080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3079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3078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3077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3076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3075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3074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3073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3072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3071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3070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3069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3068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3067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3066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3065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3064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3063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3062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3061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3060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3059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3058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3057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3056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3055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3054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3053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3052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3051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3050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3049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3048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3047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3046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3045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3044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3043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3042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3041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3040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3039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3038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3037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3036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3035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3034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3033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3032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3031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3030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3029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3028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3027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3026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3025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3024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3023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3022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3021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3020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3019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3018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3017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3016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3015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3014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3013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3012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3011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3010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3009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3008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3007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3006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3005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3004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3003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3002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3001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3000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2999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2998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2997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2996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2995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2994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2993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2992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2991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2990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2989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2988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2987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2986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2985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2984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2983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2982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2981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2980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2979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2978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2977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2976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2975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2974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2973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2972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2971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2970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2969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2968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2967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2966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2965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2964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2963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2962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2961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2960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2959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2958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2957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2956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2955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2954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2953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2952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2951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2950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2949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2948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2947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2946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2945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2944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2943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2942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2941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2940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2939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2938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2937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2936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2935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2934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2933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2932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2931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2930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2929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2928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2927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2926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2925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2924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2923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2922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2921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2920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2919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2918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2917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2916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2915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2914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2913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2912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2911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2910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2909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2908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2907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2906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2905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2904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2903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2902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2901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2900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2899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2898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2897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2896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2895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2894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2893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2892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2891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2890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2889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2888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2887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2886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2885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2884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2883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2882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2881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2880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2879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2878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2877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2876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2875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2874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2873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2872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2871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2870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2869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2868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2867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2866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2865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2864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2863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2862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2861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2860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2859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2858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2857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2856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2855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2854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2853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2852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2851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2850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2849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2848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2847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2846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2845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2844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2843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2842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2841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2840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2839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2838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2837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2836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2835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2834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2833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2832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2831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2830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2829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2828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2827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2826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2825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2824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2823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2822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2821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2820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2819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2818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2817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2816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2815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2814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2813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2812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2811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2810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2809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2808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2807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2806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2805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2804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2803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2802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2801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2800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2799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2798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2797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2796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2795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2794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2793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2792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2791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2790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2789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2788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2787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2786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2785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2784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2783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2782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2781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2780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2779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2778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2777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2776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2775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2774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2773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2772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2771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2770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2769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2768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2767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2766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2765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2764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2763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2762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2761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2760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2759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2758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2757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2756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2755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2754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2753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2752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2751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2750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2749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2748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2747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2746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2745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2744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2743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2742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2741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2740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2739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2738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2737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2736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2735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2734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2733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2732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2731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2730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2729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2728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2727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2726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2725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2724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2723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2722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2721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2720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2719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2718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2717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2716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2715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2714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2713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2712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2711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2710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2709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2708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2707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2706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2705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2704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2703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2702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2701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2700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2699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2698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2697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2696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2695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2694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2693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2692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2691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2690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2689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2688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2687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2686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2685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2684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2683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2682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2681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2680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2679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2678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2677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2676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2675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2674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2673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2672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2671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2670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2669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2668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2667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2666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2665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2664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2663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2662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2661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2660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2659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2658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2657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2656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2655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2654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2653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2652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2651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2650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2649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2648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2647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2646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2645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2644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2643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2642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2641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2640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2639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2638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2637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2636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2635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2634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2633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2632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2631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2630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2629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2628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2627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2626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2625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2624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2623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2622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2621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2620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2619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2618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2617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2616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2615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2614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2613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2612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2611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2610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2609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2608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2607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2606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2605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2604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2603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2602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2601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2600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2599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2598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2597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2596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2595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2594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2593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2592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2591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2590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2589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2588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2587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2586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2585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2584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2583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2582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2581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2580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2579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2578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2577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2576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2575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2574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2573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2572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2571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2570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2569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2568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2567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2566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2565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2564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2563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2562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2561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2560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2559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2558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2557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2556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2555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2554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2553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2552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2551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2550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2549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2548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2547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2546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2545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2544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2543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2542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2541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2540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2539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2538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2537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2536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2535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2534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2533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2532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2531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2530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2529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2528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2527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2526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2525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2524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2523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2522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2521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2520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2519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2518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2517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2516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2515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2514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2513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2512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2511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2510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2509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2508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2507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2506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2505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2504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2503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2502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2501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2500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2499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2498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2497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2496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2495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2494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2493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2492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2491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2490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2489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2488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2487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2486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2485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2484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2483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2482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2481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2480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2479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2478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2477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2476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2475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2474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2473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2472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2471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2470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2469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2468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2467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2466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2465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2464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2463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2462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2461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2460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2459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2458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2457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2456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2455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2454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2453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2452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2451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2450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2449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2448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2447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2446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2445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2444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2443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2442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2441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2440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2439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2438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2437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2436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2435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2434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2433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2432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2431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2430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2429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2428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2427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2426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2425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2424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2423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2422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2421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2420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2419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2418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2417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2416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2415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2414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2413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2412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2411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2410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2409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2408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2407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2406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2405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2404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2403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2402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2401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2400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2399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2398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2397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2396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2395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2394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2393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2392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2391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2390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2389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2388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2387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2386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2385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2384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2383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2382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2381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2380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2379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2378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2377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2376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2375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2374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2373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2372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2371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2370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2369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2368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2367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2366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2365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2364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2363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2362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2361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2360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2359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2358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2357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2356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2355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2354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2353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2352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2351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2350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2349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2348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2347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2346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2345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2344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2343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2342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2341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2340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2339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2338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2337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2336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2335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2334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2333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2332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2331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2330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2329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2328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2327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2326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2325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2324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2323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2322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2321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2320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2319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2318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2317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2316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2315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2314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2313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2312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2311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2310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2309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2308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2307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2306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2305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2304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2303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2302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2301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2300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2299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2298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2297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2296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2295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2294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2293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2292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2291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2290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2289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2288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2287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2286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2285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2284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2283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2282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2281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2280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2279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2278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2277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2276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2275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2274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2273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2272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2271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2270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2269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2268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2267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2266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2265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2264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2263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2262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2261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2260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2259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2258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2257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2256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2255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2254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2253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2252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2251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2250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2249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2248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2247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2246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2245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2244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2243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2242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2241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2240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2239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2238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2237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2236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2235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2234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2233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2232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2231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2230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2229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2228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2227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2226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2225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2224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2223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2222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2221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2220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2219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2218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2217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2216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2215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2214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2213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2212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2211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2210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2209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2208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2207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2206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2205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2204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2203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2202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2201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2200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2199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2198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2197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2196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2195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2194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2193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2192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2191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2190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2189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2188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2187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2186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2185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2184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2183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2182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2181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2180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2179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2178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2177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2176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2175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2174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2173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2172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2171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2170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2169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2168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2167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2166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2165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2164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2163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2162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2161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2160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2159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2158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2157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2156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2155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2154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2153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2152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2151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2150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2149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2148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2147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2146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2145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2144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2143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2142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2141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2140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2139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2138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2137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2136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2135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2134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2133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2132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2131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2130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2129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2128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2127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2126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2125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2124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2123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2122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2121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2120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2119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2118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2117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2116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2115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2114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2113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2112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2111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2110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2109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2108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2107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2106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2105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2104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2103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2102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2101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2100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2099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2098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2097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2096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2095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2094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2093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2092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2091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2090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2089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2088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2087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2086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2085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2084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2083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2082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2081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2080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2079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2078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2077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2076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2075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2074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2073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2072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2071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2070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2069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2068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2067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2066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2065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2064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2063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2062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2061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2060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2059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2058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2057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2056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2055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2054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2053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2052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2051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2050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2049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2048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2047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2046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2045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2044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2043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2042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2041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2040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2039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2038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2037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2036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2035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2034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2033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2032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2031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2030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2029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2028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2027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2026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2025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2024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2023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2022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2021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2020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2019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2018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2017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2016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2015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2014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2013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2012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2011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2010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2009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2008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2007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2006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2005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2004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2003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2002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2001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2000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1999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1998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1997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1996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1995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1994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1993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1992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1991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1990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1989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1988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1987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1986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1985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1984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1983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1982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1981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1980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1979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1978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1977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1976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1975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1974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1973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1972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1971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1970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1969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1968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1967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1966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1965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1964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1963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1962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1961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1960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1959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1958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1957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1956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1955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1954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1953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1952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1951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1950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1949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1948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1947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1946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1945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1944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1943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1942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1941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1940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1939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1938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1937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1936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1935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1934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1933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1932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1931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1930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1929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1928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1927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1926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1925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1924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1923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1922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1921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1920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1919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1918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1917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1916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1915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1914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1913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1912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1911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1910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1909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1908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1907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1906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1905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1904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1903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1902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1901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1900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1899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1898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1897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1896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1895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1894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1893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1892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1891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1890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1889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1888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1887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1886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1885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1884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1883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1882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1881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1880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1879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1878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1877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1876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1875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1874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1873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1872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1871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1870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1869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1868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1867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1866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1865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1864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1863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1862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1861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1860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1859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1858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1857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1856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1855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1854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1853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1852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1851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1850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1849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1848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1847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1846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1845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1844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1843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1842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1841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1840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1839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1838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1837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1836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1835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1834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1833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1832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1831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1830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1829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1828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1827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1826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1825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1824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1823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1822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1821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1820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1819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1818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1817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1816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1815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1814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1813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1812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1811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1810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1809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1808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1807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1806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1805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1804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1803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1802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1801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1800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1799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1798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1797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1796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1795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1794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1793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1792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1791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1790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1789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1788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1787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1786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1785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1784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1783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1782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1781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1780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1779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1778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1777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1776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1775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1774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1773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1772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1771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1770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1769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1768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1767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1766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1765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1764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1763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1762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1761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1760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1759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1758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1757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1756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1755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1754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1753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1752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1751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1750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1749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1748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1747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1746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1745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1744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1743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1742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1741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1740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1739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1738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1737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1736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1735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1734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1733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1732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1731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1730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1729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1728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1727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1726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1725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1724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1723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1722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1721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1720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1719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1718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1717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1716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1715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1714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1713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1712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1711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1710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1709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1708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1707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1706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1705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1704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1703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1702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1701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1700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1699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1698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1697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1696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1695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1694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1693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1692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1691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1690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1689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1688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1687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1686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1685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1684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1683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1682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1681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1680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1679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1678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1677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1676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1675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1674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1673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1672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1671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1670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1669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1668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1667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1666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1665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1664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1663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1662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1661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1660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1659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1658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1657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1656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1655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1654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1653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1652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1651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1650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1649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1648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1647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1646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1645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1644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1643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1642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1641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1640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1639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1638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1637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1636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1635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1634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1633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1632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1631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1630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1629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1628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1627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1626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1625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1624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1623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1622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1621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1620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1619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1618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1617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1616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1615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1614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1613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1612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1611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1610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1609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1608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1607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1606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1605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1604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1603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1602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1601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1600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1599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1598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1597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1596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1595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1594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1593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1592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1591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1590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1589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1588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1587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1586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1585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1584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1583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1582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1581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1580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1579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1578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1577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1576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1575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1574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1573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1572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1571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1570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1569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1568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1567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1566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1565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1564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1563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1562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1561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1560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1559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1558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1557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1556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1555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1554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1553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1552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1551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1550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1549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1548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1547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1546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1545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1544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1543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1542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1541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1540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1539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1538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1537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1536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1535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1534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1533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1532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1531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1530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1529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1528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1527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1526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1525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1524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1523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1522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1521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1520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1519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1518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1517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1516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1515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1514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1513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1512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1511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1510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1509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1508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1507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1506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1505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1504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1503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1502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1501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1500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1499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1498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1497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1496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1495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1494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1493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1492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1491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1490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1489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1488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1487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1486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1485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1484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1483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1482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1481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1480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1479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1478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1477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1476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1475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1474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1473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1472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1471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1470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1469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1468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1467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1466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1465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1464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1463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1462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1461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1460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1459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1458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1457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1456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1455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1454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1453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1452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1451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1450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1449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1448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1447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1446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1445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1444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1443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1442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1441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1440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1439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1438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1437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1436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1435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1434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1433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1432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1431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1430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1429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1428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1427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1426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1425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1424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1423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1422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1421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1420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1419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1418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1417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1416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1415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1414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1413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1412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1411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1410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1409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1408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1407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1406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1405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1404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1403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1402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1401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1400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1399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1392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1391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1390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1389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1388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1387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1386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1385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1384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1383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1382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1381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1380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1379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1378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1377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1376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1375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1374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1373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1372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1371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1370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1369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1368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1367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1366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1365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1364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1363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1362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1361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1360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1359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1358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1357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1356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1355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1354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1353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1352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1351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1350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1349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1348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1347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1346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1345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1344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1343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1342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1341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1340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1339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1338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1337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1336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1335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1334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1333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1332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1331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1330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1329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1328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1327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1326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1325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1324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1323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1322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1321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1320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1319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1318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1317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1316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1315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1314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1313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1312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1311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1310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1309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1308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1307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1306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1305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1304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1303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1302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1301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1300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1299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1298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1297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1296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1295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1294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1293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N6" sqref="N6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583</v>
      </c>
      <c r="F2" s="11">
        <f>IF(B2&gt;0,1,0)</f>
        <v>1</v>
      </c>
      <c r="G2" s="11">
        <f>B2*(E2-F2)</f>
        <v>29100000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579</v>
      </c>
      <c r="F3" s="11">
        <f t="shared" ref="F3:F38" si="1">IF(B3&gt;0,1,0)</f>
        <v>1</v>
      </c>
      <c r="G3" s="11">
        <f t="shared" ref="G3:G23" si="2">B3*(E3-F3)</f>
        <v>1734000000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578</v>
      </c>
      <c r="F4" s="11">
        <f t="shared" si="1"/>
        <v>1</v>
      </c>
      <c r="G4" s="11">
        <f t="shared" si="2"/>
        <v>1731000000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578</v>
      </c>
      <c r="F5" s="11">
        <f t="shared" si="1"/>
        <v>1</v>
      </c>
      <c r="G5" s="11">
        <f t="shared" si="2"/>
        <v>8655000000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577</v>
      </c>
      <c r="F6" s="11">
        <f t="shared" si="1"/>
        <v>1</v>
      </c>
      <c r="G6" s="11">
        <f t="shared" si="2"/>
        <v>1728000000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3980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576</v>
      </c>
      <c r="F7" s="11">
        <f t="shared" si="1"/>
        <v>0</v>
      </c>
      <c r="G7" s="11">
        <f t="shared" si="2"/>
        <v>-1728000000</v>
      </c>
      <c r="K7" t="s">
        <v>289</v>
      </c>
      <c r="L7" s="34">
        <v>410023384051</v>
      </c>
      <c r="M7" s="33" t="s">
        <v>326</v>
      </c>
      <c r="N7" t="s">
        <v>3981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576</v>
      </c>
      <c r="F8" s="11">
        <f t="shared" si="1"/>
        <v>0</v>
      </c>
      <c r="G8" s="11">
        <f t="shared" si="2"/>
        <v>-115200000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576</v>
      </c>
      <c r="F9" s="11">
        <f t="shared" si="1"/>
        <v>1</v>
      </c>
      <c r="G9" s="11">
        <f>B9*(E9-F9)</f>
        <v>1725000000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575</v>
      </c>
      <c r="F10" s="11">
        <f t="shared" si="1"/>
        <v>1</v>
      </c>
      <c r="G10" s="11">
        <f t="shared" si="2"/>
        <v>1722000000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3979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575</v>
      </c>
      <c r="F11" s="11">
        <f t="shared" si="1"/>
        <v>1</v>
      </c>
      <c r="G11" s="11">
        <f t="shared" si="2"/>
        <v>14350000000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572</v>
      </c>
      <c r="F12" s="11">
        <f t="shared" si="1"/>
        <v>1</v>
      </c>
      <c r="G12" s="11">
        <f t="shared" si="2"/>
        <v>570046430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572</v>
      </c>
      <c r="F13" s="11">
        <f t="shared" si="1"/>
        <v>1</v>
      </c>
      <c r="G13" s="11">
        <f t="shared" si="2"/>
        <v>1713000000</v>
      </c>
      <c r="K13" t="s">
        <v>1182</v>
      </c>
      <c r="L13" t="s">
        <v>1179</v>
      </c>
      <c r="N13" t="s">
        <v>1184</v>
      </c>
      <c r="P13" t="s">
        <v>1178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572</v>
      </c>
      <c r="F14" s="11">
        <f t="shared" si="1"/>
        <v>1</v>
      </c>
      <c r="G14" s="11">
        <f t="shared" si="2"/>
        <v>680115816</v>
      </c>
      <c r="K14" t="s">
        <v>1181</v>
      </c>
      <c r="L14" t="s">
        <v>1180</v>
      </c>
      <c r="M14" t="s">
        <v>1183</v>
      </c>
      <c r="N14" t="s">
        <v>1185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560</v>
      </c>
      <c r="F15" s="11">
        <f t="shared" si="1"/>
        <v>1</v>
      </c>
      <c r="G15" s="11">
        <f t="shared" si="2"/>
        <v>1118000000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548</v>
      </c>
      <c r="F16" s="11">
        <f t="shared" si="1"/>
        <v>1</v>
      </c>
      <c r="G16" s="11">
        <f t="shared" si="2"/>
        <v>1641000000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547</v>
      </c>
      <c r="F17" s="11">
        <f t="shared" si="1"/>
        <v>1</v>
      </c>
      <c r="G17" s="11">
        <f t="shared" si="2"/>
        <v>1638000000</v>
      </c>
      <c r="K17" t="s">
        <v>1189</v>
      </c>
      <c r="L17">
        <v>200011228</v>
      </c>
      <c r="M17" t="s">
        <v>1190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546</v>
      </c>
      <c r="F18" s="11">
        <f t="shared" si="1"/>
        <v>1</v>
      </c>
      <c r="G18" s="11">
        <f t="shared" si="2"/>
        <v>1035500000</v>
      </c>
      <c r="K18" t="s">
        <v>3940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531</v>
      </c>
      <c r="F19" s="11">
        <f t="shared" si="1"/>
        <v>1</v>
      </c>
      <c r="G19" s="11">
        <f t="shared" si="2"/>
        <v>426391890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530</v>
      </c>
      <c r="F20" s="11">
        <f t="shared" si="1"/>
        <v>1</v>
      </c>
      <c r="G20" s="11">
        <f t="shared" si="2"/>
        <v>1587000000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524</v>
      </c>
      <c r="F21" s="11">
        <f t="shared" si="1"/>
        <v>1</v>
      </c>
      <c r="G21" s="11">
        <f t="shared" si="2"/>
        <v>261500000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510</v>
      </c>
      <c r="F22" s="11">
        <f t="shared" si="1"/>
        <v>0</v>
      </c>
      <c r="G22" s="11">
        <f t="shared" si="2"/>
        <v>-1530000000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502</v>
      </c>
      <c r="F23" s="11">
        <f t="shared" si="1"/>
        <v>1</v>
      </c>
      <c r="G23" s="11">
        <f t="shared" si="2"/>
        <v>1503000000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502</v>
      </c>
      <c r="F24" s="11">
        <f t="shared" si="1"/>
        <v>1</v>
      </c>
      <c r="G24" s="11">
        <f>B24*(E24-F24)</f>
        <v>316052343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500</v>
      </c>
      <c r="F25" s="11">
        <f t="shared" si="1"/>
        <v>0</v>
      </c>
      <c r="G25" s="11">
        <f t="shared" ref="G25:G30" si="3">B25*(E25-F25)</f>
        <v>-1600450000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498</v>
      </c>
      <c r="F26" s="11">
        <f t="shared" si="1"/>
        <v>0</v>
      </c>
      <c r="G26" s="11">
        <f t="shared" si="3"/>
        <v>-1494448200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496</v>
      </c>
      <c r="F27" s="11">
        <f t="shared" si="1"/>
        <v>1</v>
      </c>
      <c r="G27" s="11">
        <f t="shared" si="3"/>
        <v>495000000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496</v>
      </c>
      <c r="F28" s="11">
        <f t="shared" si="1"/>
        <v>1</v>
      </c>
      <c r="G28" s="11">
        <f t="shared" si="3"/>
        <v>2970000000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496</v>
      </c>
      <c r="F29" s="11">
        <f t="shared" si="1"/>
        <v>1</v>
      </c>
      <c r="G29" s="11">
        <f t="shared" si="3"/>
        <v>2871000000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496</v>
      </c>
      <c r="F30" s="11">
        <f t="shared" si="1"/>
        <v>0</v>
      </c>
      <c r="G30" s="11">
        <f t="shared" si="3"/>
        <v>-2480000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495</v>
      </c>
      <c r="F31" s="11">
        <f t="shared" si="1"/>
        <v>0</v>
      </c>
      <c r="G31" s="11">
        <f>B31*(E31-F31)</f>
        <v>-12870000000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493</v>
      </c>
      <c r="F32" s="11">
        <f t="shared" si="1"/>
        <v>0</v>
      </c>
      <c r="G32" s="11">
        <f>B32*(E32-F32)</f>
        <v>-12916600000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474</v>
      </c>
      <c r="F33" s="11">
        <f t="shared" si="1"/>
        <v>1</v>
      </c>
      <c r="G33" s="11">
        <f>B33*(E33-F33)</f>
        <v>154673365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456</v>
      </c>
      <c r="F34" s="11">
        <f t="shared" si="1"/>
        <v>1</v>
      </c>
      <c r="G34" s="11">
        <f t="shared" ref="G34:G193" si="4">B34*(E34-F34)</f>
        <v>12922000000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456</v>
      </c>
      <c r="F35" s="11">
        <f t="shared" si="1"/>
        <v>1</v>
      </c>
      <c r="G35" s="12">
        <f t="shared" si="4"/>
        <v>5005000000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441</v>
      </c>
      <c r="F36" s="11">
        <f t="shared" si="1"/>
        <v>1</v>
      </c>
      <c r="G36" s="11">
        <f t="shared" si="4"/>
        <v>184228440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441</v>
      </c>
      <c r="F37" s="11">
        <f t="shared" si="1"/>
        <v>0</v>
      </c>
      <c r="G37" s="11">
        <f t="shared" si="4"/>
        <v>-396900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440</v>
      </c>
      <c r="F38" s="11">
        <f t="shared" si="1"/>
        <v>1</v>
      </c>
      <c r="G38" s="12">
        <f t="shared" si="4"/>
        <v>878000000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440</v>
      </c>
      <c r="F39" s="11">
        <f>IF(B39&gt;0,1,0)</f>
        <v>1</v>
      </c>
      <c r="G39" s="11">
        <f t="shared" si="4"/>
        <v>878000000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426</v>
      </c>
      <c r="F40" s="11">
        <f>IF(B40&gt;0,1,0)</f>
        <v>0</v>
      </c>
      <c r="G40" s="11">
        <f t="shared" si="4"/>
        <v>-85200000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426</v>
      </c>
      <c r="F41" s="11">
        <f>IF(B41&gt;0,1,0)</f>
        <v>0</v>
      </c>
      <c r="G41" s="11">
        <f t="shared" si="4"/>
        <v>-264120000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426</v>
      </c>
      <c r="F42" s="11">
        <f t="shared" ref="F42:F193" si="5">IF(B42&gt;0,1,0)</f>
        <v>0</v>
      </c>
      <c r="G42" s="11">
        <f t="shared" si="4"/>
        <v>-51120000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424</v>
      </c>
      <c r="F43" s="11">
        <f t="shared" si="5"/>
        <v>1</v>
      </c>
      <c r="G43" s="11">
        <f t="shared" si="4"/>
        <v>274950000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424</v>
      </c>
      <c r="F44" s="11">
        <f t="shared" si="5"/>
        <v>0</v>
      </c>
      <c r="G44" s="11">
        <f t="shared" si="4"/>
        <v>-2120000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424</v>
      </c>
      <c r="F45" s="11">
        <f t="shared" si="5"/>
        <v>1</v>
      </c>
      <c r="G45" s="11">
        <f t="shared" si="4"/>
        <v>12267000000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420</v>
      </c>
      <c r="F46" s="11">
        <f t="shared" si="5"/>
        <v>0</v>
      </c>
      <c r="G46" s="11">
        <f t="shared" si="4"/>
        <v>-84000000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417</v>
      </c>
      <c r="F47" s="11">
        <f t="shared" si="5"/>
        <v>0</v>
      </c>
      <c r="G47" s="11">
        <f t="shared" si="4"/>
        <v>-83400000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416</v>
      </c>
      <c r="F48" s="11">
        <f t="shared" si="5"/>
        <v>0</v>
      </c>
      <c r="G48" s="11">
        <f t="shared" si="4"/>
        <v>-83200000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411</v>
      </c>
      <c r="F49" s="11">
        <f t="shared" si="5"/>
        <v>1</v>
      </c>
      <c r="G49" s="11">
        <f t="shared" si="4"/>
        <v>1230000000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411</v>
      </c>
      <c r="F50" s="11">
        <f t="shared" si="5"/>
        <v>1</v>
      </c>
      <c r="G50" s="12">
        <f t="shared" si="4"/>
        <v>1230000000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410</v>
      </c>
      <c r="F51" s="11">
        <f t="shared" si="5"/>
        <v>1</v>
      </c>
      <c r="G51" s="11">
        <f t="shared" si="4"/>
        <v>313210973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410</v>
      </c>
      <c r="F52" s="11">
        <f t="shared" si="5"/>
        <v>0</v>
      </c>
      <c r="G52" s="11">
        <f t="shared" si="4"/>
        <v>-82000000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403</v>
      </c>
      <c r="F53" s="11">
        <f t="shared" si="5"/>
        <v>0</v>
      </c>
      <c r="G53" s="11">
        <f t="shared" si="4"/>
        <v>-161401500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394</v>
      </c>
      <c r="F54" s="11">
        <f t="shared" si="5"/>
        <v>0</v>
      </c>
      <c r="G54" s="11">
        <f t="shared" si="4"/>
        <v>-394156024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388</v>
      </c>
      <c r="F55" s="11">
        <f t="shared" si="5"/>
        <v>0</v>
      </c>
      <c r="G55" s="11">
        <f t="shared" si="4"/>
        <v>-15520000000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379</v>
      </c>
      <c r="F56" s="11">
        <f t="shared" si="5"/>
        <v>1</v>
      </c>
      <c r="G56" s="11">
        <f t="shared" si="4"/>
        <v>327216456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352</v>
      </c>
      <c r="F57" s="11">
        <f t="shared" si="5"/>
        <v>0</v>
      </c>
      <c r="G57" s="11">
        <f t="shared" si="4"/>
        <v>-17670400000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351</v>
      </c>
      <c r="F58" s="11">
        <f t="shared" si="5"/>
        <v>0</v>
      </c>
      <c r="G58" s="11">
        <f t="shared" si="4"/>
        <v>-4282375500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348</v>
      </c>
      <c r="F59" s="11">
        <f t="shared" si="5"/>
        <v>1</v>
      </c>
      <c r="G59" s="11">
        <f t="shared" si="4"/>
        <v>185612382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347</v>
      </c>
      <c r="F60" s="11">
        <f t="shared" si="5"/>
        <v>0</v>
      </c>
      <c r="G60" s="11">
        <f t="shared" si="4"/>
        <v>-117286000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345</v>
      </c>
      <c r="F61" s="11">
        <f t="shared" si="5"/>
        <v>0</v>
      </c>
      <c r="G61" s="11">
        <f t="shared" si="4"/>
        <v>-51750000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341</v>
      </c>
      <c r="F62" s="11">
        <f t="shared" si="5"/>
        <v>0</v>
      </c>
      <c r="G62" s="11">
        <f t="shared" si="4"/>
        <v>-34100000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337</v>
      </c>
      <c r="F63" s="11">
        <f t="shared" si="5"/>
        <v>0</v>
      </c>
      <c r="G63" s="11">
        <f t="shared" si="4"/>
        <v>-67400000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337</v>
      </c>
      <c r="F64" s="11">
        <f t="shared" si="5"/>
        <v>0</v>
      </c>
      <c r="G64" s="11">
        <f t="shared" si="4"/>
        <v>-29319000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333</v>
      </c>
      <c r="F65" s="11">
        <f t="shared" si="5"/>
        <v>0</v>
      </c>
      <c r="G65" s="11">
        <f t="shared" si="4"/>
        <v>-9147510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332</v>
      </c>
      <c r="F66" s="11">
        <f t="shared" si="5"/>
        <v>0</v>
      </c>
      <c r="G66" s="11">
        <f t="shared" si="4"/>
        <v>-110888000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327</v>
      </c>
      <c r="F67" s="11">
        <f t="shared" si="5"/>
        <v>0</v>
      </c>
      <c r="G67" s="11">
        <f t="shared" si="4"/>
        <v>-6540000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326</v>
      </c>
      <c r="F68" s="11">
        <f t="shared" si="5"/>
        <v>0</v>
      </c>
      <c r="G68" s="11">
        <f t="shared" si="4"/>
        <v>-97963000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326</v>
      </c>
      <c r="F69" s="11">
        <f t="shared" si="5"/>
        <v>0</v>
      </c>
      <c r="G69" s="11">
        <f t="shared" si="4"/>
        <v>-32600000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321</v>
      </c>
      <c r="F70" s="11">
        <f t="shared" si="5"/>
        <v>0</v>
      </c>
      <c r="G70" s="11">
        <f t="shared" si="4"/>
        <v>-64200000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317</v>
      </c>
      <c r="F71" s="11">
        <f t="shared" si="5"/>
        <v>1</v>
      </c>
      <c r="G71" s="11">
        <f t="shared" si="4"/>
        <v>4862924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317</v>
      </c>
      <c r="F72" s="11">
        <f t="shared" si="5"/>
        <v>1</v>
      </c>
      <c r="G72" s="11">
        <f t="shared" si="4"/>
        <v>1264000000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317</v>
      </c>
      <c r="F73" s="11">
        <f t="shared" si="5"/>
        <v>1</v>
      </c>
      <c r="G73" s="11">
        <f t="shared" si="4"/>
        <v>821600000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317</v>
      </c>
      <c r="F74" s="11">
        <f t="shared" si="5"/>
        <v>1</v>
      </c>
      <c r="G74" s="11">
        <f t="shared" si="4"/>
        <v>948000000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314</v>
      </c>
      <c r="F75" s="11">
        <f t="shared" si="5"/>
        <v>0</v>
      </c>
      <c r="G75" s="11">
        <f t="shared" si="4"/>
        <v>-62800000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311</v>
      </c>
      <c r="F76" s="11">
        <f t="shared" si="5"/>
        <v>0</v>
      </c>
      <c r="G76" s="11">
        <f t="shared" si="4"/>
        <v>-622217700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311</v>
      </c>
      <c r="F77" s="11">
        <f t="shared" si="5"/>
        <v>0</v>
      </c>
      <c r="G77" s="11">
        <f t="shared" si="4"/>
        <v>-62200000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307</v>
      </c>
      <c r="F78" s="11">
        <f t="shared" si="5"/>
        <v>1</v>
      </c>
      <c r="G78" s="11">
        <f t="shared" si="4"/>
        <v>612000000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299</v>
      </c>
      <c r="F79" s="11">
        <f t="shared" si="5"/>
        <v>0</v>
      </c>
      <c r="G79" s="11">
        <f t="shared" si="4"/>
        <v>-299149500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299</v>
      </c>
      <c r="F80" s="11">
        <f t="shared" si="5"/>
        <v>0</v>
      </c>
      <c r="G80" s="11">
        <f t="shared" si="4"/>
        <v>-42443050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296</v>
      </c>
      <c r="F81" s="11">
        <f t="shared" si="5"/>
        <v>0</v>
      </c>
      <c r="G81" s="11">
        <f t="shared" si="4"/>
        <v>-266548000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286</v>
      </c>
      <c r="F82" s="11">
        <f t="shared" si="5"/>
        <v>1</v>
      </c>
      <c r="G82" s="11">
        <f t="shared" si="4"/>
        <v>23156535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264</v>
      </c>
      <c r="F83" s="11">
        <f t="shared" si="5"/>
        <v>1</v>
      </c>
      <c r="G83" s="11">
        <f t="shared" si="4"/>
        <v>13150000000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263</v>
      </c>
      <c r="F84" s="11">
        <f t="shared" si="5"/>
        <v>1</v>
      </c>
      <c r="G84" s="11">
        <f t="shared" si="4"/>
        <v>7860000000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263</v>
      </c>
      <c r="F85" s="11">
        <f t="shared" si="5"/>
        <v>0</v>
      </c>
      <c r="G85" s="11">
        <f t="shared" si="4"/>
        <v>-19067500000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262</v>
      </c>
      <c r="F86" s="11">
        <f t="shared" si="5"/>
        <v>0</v>
      </c>
      <c r="G86" s="11">
        <f t="shared" si="4"/>
        <v>-73622000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257</v>
      </c>
      <c r="F87" s="11">
        <f t="shared" si="5"/>
        <v>1</v>
      </c>
      <c r="G87" s="11">
        <f t="shared" si="4"/>
        <v>640000000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256</v>
      </c>
      <c r="F88" s="11">
        <f t="shared" si="5"/>
        <v>1</v>
      </c>
      <c r="G88" s="11">
        <f t="shared" si="4"/>
        <v>19976700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251</v>
      </c>
      <c r="F89" s="11">
        <f t="shared" si="5"/>
        <v>1</v>
      </c>
      <c r="G89" s="11">
        <f t="shared" si="4"/>
        <v>3750000000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226</v>
      </c>
      <c r="F90" s="11">
        <f t="shared" si="5"/>
        <v>1</v>
      </c>
      <c r="G90" s="11">
        <f t="shared" si="4"/>
        <v>55090350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197</v>
      </c>
      <c r="F91" s="11">
        <f t="shared" si="5"/>
        <v>1</v>
      </c>
      <c r="G91" s="11">
        <f t="shared" si="4"/>
        <v>53342380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167</v>
      </c>
      <c r="F92" s="11">
        <f t="shared" si="5"/>
        <v>1</v>
      </c>
      <c r="G92" s="11">
        <f t="shared" si="4"/>
        <v>498000000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167</v>
      </c>
      <c r="F93" s="11">
        <f t="shared" si="5"/>
        <v>1</v>
      </c>
      <c r="G93" s="11">
        <f t="shared" si="4"/>
        <v>45547910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166</v>
      </c>
      <c r="F94" s="11">
        <f t="shared" si="5"/>
        <v>1</v>
      </c>
      <c r="G94" s="11">
        <f t="shared" si="4"/>
        <v>907500000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165</v>
      </c>
      <c r="F95" s="11">
        <f t="shared" si="5"/>
        <v>1</v>
      </c>
      <c r="G95" s="11">
        <f t="shared" si="4"/>
        <v>492000000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164</v>
      </c>
      <c r="F96" s="11">
        <f t="shared" si="5"/>
        <v>1</v>
      </c>
      <c r="G96" s="11">
        <f t="shared" si="4"/>
        <v>489000000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163</v>
      </c>
      <c r="F97" s="11">
        <f t="shared" si="5"/>
        <v>1</v>
      </c>
      <c r="G97" s="11">
        <f t="shared" si="4"/>
        <v>486000000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162</v>
      </c>
      <c r="F98" s="11">
        <f t="shared" si="5"/>
        <v>1</v>
      </c>
      <c r="G98" s="11">
        <f t="shared" si="4"/>
        <v>483000000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161</v>
      </c>
      <c r="F99" s="11">
        <f t="shared" si="5"/>
        <v>1</v>
      </c>
      <c r="G99" s="11">
        <f t="shared" si="4"/>
        <v>480000000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159</v>
      </c>
      <c r="F100" s="11">
        <f t="shared" si="5"/>
        <v>1</v>
      </c>
      <c r="G100" s="11">
        <f t="shared" si="4"/>
        <v>157921000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158</v>
      </c>
      <c r="F101" s="11">
        <f t="shared" si="5"/>
        <v>0</v>
      </c>
      <c r="G101" s="11">
        <f t="shared" si="4"/>
        <v>-313898600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137</v>
      </c>
      <c r="F102" s="11">
        <f t="shared" si="5"/>
        <v>1</v>
      </c>
      <c r="G102" s="11">
        <f t="shared" si="4"/>
        <v>408000000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137</v>
      </c>
      <c r="F103" s="11">
        <f t="shared" si="5"/>
        <v>1</v>
      </c>
      <c r="G103" s="11">
        <f t="shared" si="4"/>
        <v>40188000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122</v>
      </c>
      <c r="F104" s="11">
        <f t="shared" si="5"/>
        <v>0</v>
      </c>
      <c r="G104" s="11">
        <f t="shared" si="4"/>
        <v>-1220000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116</v>
      </c>
      <c r="F105" s="11">
        <f t="shared" si="5"/>
        <v>1</v>
      </c>
      <c r="G105" s="11">
        <f t="shared" si="4"/>
        <v>229885000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111</v>
      </c>
      <c r="F106" s="11">
        <f t="shared" si="5"/>
        <v>0</v>
      </c>
      <c r="G106" s="11">
        <f t="shared" si="4"/>
        <v>-6660000000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111</v>
      </c>
      <c r="F107" s="11">
        <f t="shared" si="5"/>
        <v>1</v>
      </c>
      <c r="G107" s="11">
        <f t="shared" si="4"/>
        <v>643500000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110</v>
      </c>
      <c r="F108" s="11">
        <f t="shared" si="5"/>
        <v>1</v>
      </c>
      <c r="G108" s="11">
        <f t="shared" si="4"/>
        <v>327000000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109</v>
      </c>
      <c r="F109" s="11">
        <f t="shared" si="5"/>
        <v>1</v>
      </c>
      <c r="G109" s="11">
        <f t="shared" si="4"/>
        <v>216000000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109</v>
      </c>
      <c r="F110" s="11">
        <f t="shared" si="5"/>
        <v>0</v>
      </c>
      <c r="G110" s="11">
        <f t="shared" si="4"/>
        <v>-545000000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108</v>
      </c>
      <c r="F111" s="11">
        <f t="shared" si="5"/>
        <v>1</v>
      </c>
      <c r="G111" s="11">
        <f t="shared" si="4"/>
        <v>44155476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100</v>
      </c>
      <c r="F112" s="11">
        <f t="shared" si="5"/>
        <v>1</v>
      </c>
      <c r="G112" s="11">
        <f t="shared" si="4"/>
        <v>4158000000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93</v>
      </c>
      <c r="F113" s="11">
        <f t="shared" si="5"/>
        <v>0</v>
      </c>
      <c r="G113" s="11">
        <f t="shared" si="4"/>
        <v>-2325000000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92</v>
      </c>
      <c r="F114" s="11">
        <f t="shared" si="5"/>
        <v>0</v>
      </c>
      <c r="G114" s="11">
        <f t="shared" si="4"/>
        <v>-18400000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90</v>
      </c>
      <c r="F115" s="11">
        <f t="shared" si="5"/>
        <v>0</v>
      </c>
      <c r="G115" s="11">
        <f t="shared" si="4"/>
        <v>-1620000000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89</v>
      </c>
      <c r="F116" s="11">
        <f t="shared" si="5"/>
        <v>0</v>
      </c>
      <c r="G116" s="11">
        <f t="shared" si="4"/>
        <v>-222500000</v>
      </c>
    </row>
    <row r="117" spans="1:7">
      <c r="A117" s="11" t="s">
        <v>1186</v>
      </c>
      <c r="B117" s="38">
        <v>595000</v>
      </c>
      <c r="C117" s="73" t="s">
        <v>1041</v>
      </c>
      <c r="D117" s="11">
        <v>2</v>
      </c>
      <c r="E117" s="11">
        <f t="shared" si="6"/>
        <v>79</v>
      </c>
      <c r="F117" s="11">
        <f t="shared" si="5"/>
        <v>1</v>
      </c>
      <c r="G117" s="11">
        <f t="shared" si="4"/>
        <v>46410000</v>
      </c>
    </row>
    <row r="118" spans="1:7">
      <c r="A118" s="11" t="s">
        <v>1188</v>
      </c>
      <c r="B118" s="38">
        <v>137334</v>
      </c>
      <c r="C118" s="73" t="s">
        <v>510</v>
      </c>
      <c r="D118" s="11">
        <v>2</v>
      </c>
      <c r="E118" s="11">
        <f t="shared" si="6"/>
        <v>77</v>
      </c>
      <c r="F118" s="11">
        <f t="shared" si="5"/>
        <v>1</v>
      </c>
      <c r="G118" s="11">
        <f t="shared" si="4"/>
        <v>10437384</v>
      </c>
    </row>
    <row r="119" spans="1:7">
      <c r="A119" s="11" t="s">
        <v>1191</v>
      </c>
      <c r="B119" s="38">
        <v>-3200900</v>
      </c>
      <c r="C119" s="73" t="s">
        <v>1192</v>
      </c>
      <c r="D119" s="11">
        <v>1</v>
      </c>
      <c r="E119" s="11">
        <f t="shared" si="6"/>
        <v>75</v>
      </c>
      <c r="F119" s="11">
        <f t="shared" si="5"/>
        <v>0</v>
      </c>
      <c r="G119" s="11">
        <f t="shared" si="4"/>
        <v>-240067500</v>
      </c>
    </row>
    <row r="120" spans="1:7">
      <c r="A120" s="11" t="s">
        <v>1199</v>
      </c>
      <c r="B120" s="38">
        <v>16276000</v>
      </c>
      <c r="C120" s="73" t="s">
        <v>1201</v>
      </c>
      <c r="D120" s="11">
        <v>3</v>
      </c>
      <c r="E120" s="11">
        <f t="shared" si="6"/>
        <v>74</v>
      </c>
      <c r="F120" s="11">
        <f t="shared" si="5"/>
        <v>1</v>
      </c>
      <c r="G120" s="11">
        <f t="shared" si="4"/>
        <v>1188148000</v>
      </c>
    </row>
    <row r="121" spans="1:7">
      <c r="A121" s="11" t="s">
        <v>1210</v>
      </c>
      <c r="B121" s="38">
        <v>3000000</v>
      </c>
      <c r="C121" s="73" t="s">
        <v>727</v>
      </c>
      <c r="D121" s="11">
        <v>0</v>
      </c>
      <c r="E121" s="11">
        <f t="shared" si="6"/>
        <v>71</v>
      </c>
      <c r="F121" s="11">
        <f t="shared" si="5"/>
        <v>1</v>
      </c>
      <c r="G121" s="105">
        <f t="shared" si="4"/>
        <v>210000000</v>
      </c>
    </row>
    <row r="122" spans="1:7">
      <c r="A122" s="11" t="s">
        <v>1210</v>
      </c>
      <c r="B122" s="38">
        <v>2020000</v>
      </c>
      <c r="C122" s="73" t="s">
        <v>1214</v>
      </c>
      <c r="D122" s="11">
        <v>0</v>
      </c>
      <c r="E122" s="105">
        <f t="shared" si="6"/>
        <v>71</v>
      </c>
      <c r="F122" s="105">
        <f t="shared" si="5"/>
        <v>1</v>
      </c>
      <c r="G122" s="105">
        <f t="shared" si="4"/>
        <v>141400000</v>
      </c>
    </row>
    <row r="123" spans="1:7">
      <c r="A123" s="11" t="s">
        <v>1210</v>
      </c>
      <c r="B123" s="38">
        <v>4975000</v>
      </c>
      <c r="C123" s="73" t="s">
        <v>1211</v>
      </c>
      <c r="D123" s="11">
        <v>1</v>
      </c>
      <c r="E123" s="105">
        <f t="shared" si="6"/>
        <v>71</v>
      </c>
      <c r="F123" s="105">
        <f t="shared" si="5"/>
        <v>1</v>
      </c>
      <c r="G123" s="105">
        <f t="shared" si="4"/>
        <v>348250000</v>
      </c>
    </row>
    <row r="124" spans="1:7">
      <c r="A124" s="105" t="s">
        <v>1224</v>
      </c>
      <c r="B124" s="38">
        <v>-18500000</v>
      </c>
      <c r="C124" s="73" t="s">
        <v>1129</v>
      </c>
      <c r="D124" s="105">
        <v>0</v>
      </c>
      <c r="E124" s="105">
        <f t="shared" si="6"/>
        <v>70</v>
      </c>
      <c r="F124" s="105">
        <f t="shared" si="5"/>
        <v>0</v>
      </c>
      <c r="G124" s="105">
        <f t="shared" si="4"/>
        <v>-1295000000</v>
      </c>
    </row>
    <row r="125" spans="1:7">
      <c r="A125" s="105" t="s">
        <v>1224</v>
      </c>
      <c r="B125" s="38">
        <v>3000000</v>
      </c>
      <c r="C125" s="73" t="s">
        <v>1230</v>
      </c>
      <c r="D125" s="105">
        <v>0</v>
      </c>
      <c r="E125" s="105">
        <f t="shared" si="6"/>
        <v>70</v>
      </c>
      <c r="F125" s="105">
        <f t="shared" si="5"/>
        <v>1</v>
      </c>
      <c r="G125" s="105">
        <f t="shared" si="4"/>
        <v>207000000</v>
      </c>
    </row>
    <row r="126" spans="1:7">
      <c r="A126" s="105" t="s">
        <v>1224</v>
      </c>
      <c r="B126" s="38">
        <v>-3000900</v>
      </c>
      <c r="C126" s="73" t="s">
        <v>1236</v>
      </c>
      <c r="D126" s="105">
        <v>1</v>
      </c>
      <c r="E126" s="105">
        <f t="shared" si="6"/>
        <v>70</v>
      </c>
      <c r="F126" s="105">
        <f t="shared" si="5"/>
        <v>0</v>
      </c>
      <c r="G126" s="105">
        <f t="shared" si="4"/>
        <v>-210063000</v>
      </c>
    </row>
    <row r="127" spans="1:7">
      <c r="A127" s="105" t="s">
        <v>1233</v>
      </c>
      <c r="B127" s="38">
        <v>900000</v>
      </c>
      <c r="C127" s="73" t="s">
        <v>1235</v>
      </c>
      <c r="D127" s="105">
        <v>0</v>
      </c>
      <c r="E127" s="105">
        <f t="shared" si="6"/>
        <v>69</v>
      </c>
      <c r="F127" s="105">
        <f t="shared" si="5"/>
        <v>1</v>
      </c>
      <c r="G127" s="105">
        <f t="shared" si="4"/>
        <v>61200000</v>
      </c>
    </row>
    <row r="128" spans="1:7">
      <c r="A128" s="105" t="s">
        <v>1233</v>
      </c>
      <c r="B128" s="38">
        <v>-3000900</v>
      </c>
      <c r="C128" s="73" t="s">
        <v>1236</v>
      </c>
      <c r="D128" s="105">
        <v>1</v>
      </c>
      <c r="E128" s="105">
        <f t="shared" si="6"/>
        <v>69</v>
      </c>
      <c r="F128" s="105">
        <f t="shared" si="5"/>
        <v>0</v>
      </c>
      <c r="G128" s="105">
        <f t="shared" si="4"/>
        <v>-207062100</v>
      </c>
    </row>
    <row r="129" spans="1:10">
      <c r="A129" s="105" t="s">
        <v>1240</v>
      </c>
      <c r="B129" s="38">
        <v>-3000900</v>
      </c>
      <c r="C129" s="73" t="s">
        <v>1248</v>
      </c>
      <c r="D129" s="105">
        <v>2</v>
      </c>
      <c r="E129" s="105">
        <f t="shared" si="6"/>
        <v>68</v>
      </c>
      <c r="F129" s="105">
        <f t="shared" si="5"/>
        <v>0</v>
      </c>
      <c r="G129" s="105">
        <f t="shared" si="4"/>
        <v>-204061200</v>
      </c>
    </row>
    <row r="130" spans="1:10">
      <c r="A130" s="105" t="s">
        <v>1249</v>
      </c>
      <c r="B130" s="38">
        <v>-1000500</v>
      </c>
      <c r="C130" s="73" t="s">
        <v>1248</v>
      </c>
      <c r="D130" s="105">
        <v>0</v>
      </c>
      <c r="E130" s="105">
        <f t="shared" si="6"/>
        <v>66</v>
      </c>
      <c r="F130" s="105">
        <f t="shared" si="5"/>
        <v>0</v>
      </c>
      <c r="G130" s="105">
        <f t="shared" si="4"/>
        <v>-66033000</v>
      </c>
    </row>
    <row r="131" spans="1:10">
      <c r="A131" s="105" t="s">
        <v>1249</v>
      </c>
      <c r="B131" s="38">
        <v>100000</v>
      </c>
      <c r="C131" s="73" t="s">
        <v>1250</v>
      </c>
      <c r="D131" s="105">
        <v>2</v>
      </c>
      <c r="E131" s="105">
        <f t="shared" si="6"/>
        <v>66</v>
      </c>
      <c r="F131" s="105">
        <f t="shared" si="5"/>
        <v>1</v>
      </c>
      <c r="G131" s="105">
        <f t="shared" si="4"/>
        <v>6500000</v>
      </c>
    </row>
    <row r="132" spans="1:10">
      <c r="A132" s="105" t="s">
        <v>1252</v>
      </c>
      <c r="B132" s="38">
        <v>-200000</v>
      </c>
      <c r="C132" s="73" t="s">
        <v>1253</v>
      </c>
      <c r="D132" s="105">
        <v>1</v>
      </c>
      <c r="E132" s="105">
        <f t="shared" si="6"/>
        <v>64</v>
      </c>
      <c r="F132" s="105">
        <f t="shared" si="5"/>
        <v>0</v>
      </c>
      <c r="G132" s="105">
        <f t="shared" si="4"/>
        <v>-12800000</v>
      </c>
    </row>
    <row r="133" spans="1:10">
      <c r="A133" s="105" t="s">
        <v>1256</v>
      </c>
      <c r="B133" s="38">
        <v>-2200000</v>
      </c>
      <c r="C133" s="73" t="s">
        <v>1260</v>
      </c>
      <c r="D133" s="105">
        <v>3</v>
      </c>
      <c r="E133" s="105">
        <f t="shared" si="6"/>
        <v>63</v>
      </c>
      <c r="F133" s="105">
        <f t="shared" si="5"/>
        <v>0</v>
      </c>
      <c r="G133" s="105">
        <f t="shared" si="4"/>
        <v>-138600000</v>
      </c>
    </row>
    <row r="134" spans="1:10">
      <c r="A134" s="105" t="s">
        <v>1271</v>
      </c>
      <c r="B134" s="38">
        <v>-905500</v>
      </c>
      <c r="C134" s="73" t="s">
        <v>1272</v>
      </c>
      <c r="D134" s="105">
        <v>3</v>
      </c>
      <c r="E134" s="105">
        <f t="shared" si="6"/>
        <v>60</v>
      </c>
      <c r="F134" s="105">
        <f t="shared" si="5"/>
        <v>0</v>
      </c>
      <c r="G134" s="105">
        <f t="shared" si="4"/>
        <v>-54330000</v>
      </c>
    </row>
    <row r="135" spans="1:10">
      <c r="A135" s="105" t="s">
        <v>1281</v>
      </c>
      <c r="B135" s="38">
        <v>1500000</v>
      </c>
      <c r="C135" s="73" t="s">
        <v>1282</v>
      </c>
      <c r="D135" s="105">
        <v>1</v>
      </c>
      <c r="E135" s="105">
        <f t="shared" si="6"/>
        <v>57</v>
      </c>
      <c r="F135" s="105">
        <f t="shared" si="5"/>
        <v>1</v>
      </c>
      <c r="G135" s="105">
        <f t="shared" si="4"/>
        <v>84000000</v>
      </c>
    </row>
    <row r="136" spans="1:10">
      <c r="A136" s="105" t="s">
        <v>3705</v>
      </c>
      <c r="B136" s="38">
        <v>-1000500</v>
      </c>
      <c r="C136" s="73" t="s">
        <v>1264</v>
      </c>
      <c r="D136" s="105">
        <v>0</v>
      </c>
      <c r="E136" s="105">
        <f t="shared" si="6"/>
        <v>56</v>
      </c>
      <c r="F136" s="105">
        <f t="shared" si="5"/>
        <v>0</v>
      </c>
      <c r="G136" s="105">
        <f t="shared" si="4"/>
        <v>-56028000</v>
      </c>
    </row>
    <row r="137" spans="1:10">
      <c r="A137" s="105" t="s">
        <v>3705</v>
      </c>
      <c r="B137" s="38">
        <v>-365000</v>
      </c>
      <c r="C137" s="73" t="s">
        <v>3707</v>
      </c>
      <c r="D137" s="105">
        <v>2</v>
      </c>
      <c r="E137" s="105">
        <f>D137+E138</f>
        <v>56</v>
      </c>
      <c r="F137" s="105">
        <f t="shared" si="5"/>
        <v>0</v>
      </c>
      <c r="G137" s="105">
        <f t="shared" si="4"/>
        <v>-20440000</v>
      </c>
    </row>
    <row r="138" spans="1:10">
      <c r="A138" s="105" t="s">
        <v>3710</v>
      </c>
      <c r="B138" s="38">
        <v>23000000</v>
      </c>
      <c r="C138" s="73" t="s">
        <v>3711</v>
      </c>
      <c r="D138" s="105">
        <v>1</v>
      </c>
      <c r="E138" s="105">
        <f t="shared" ref="E138:E193" si="7">D138+E139</f>
        <v>54</v>
      </c>
      <c r="F138" s="105">
        <f t="shared" si="5"/>
        <v>1</v>
      </c>
      <c r="G138" s="105">
        <f t="shared" si="4"/>
        <v>1219000000</v>
      </c>
    </row>
    <row r="139" spans="1:10">
      <c r="A139" s="105" t="s">
        <v>3713</v>
      </c>
      <c r="B139" s="38">
        <v>1800000</v>
      </c>
      <c r="C139" s="73" t="s">
        <v>3711</v>
      </c>
      <c r="D139" s="105">
        <v>2</v>
      </c>
      <c r="E139" s="105">
        <f t="shared" si="7"/>
        <v>53</v>
      </c>
      <c r="F139" s="105">
        <f t="shared" si="5"/>
        <v>1</v>
      </c>
      <c r="G139" s="105">
        <f t="shared" si="4"/>
        <v>93600000</v>
      </c>
    </row>
    <row r="140" spans="1:10">
      <c r="A140" s="105" t="s">
        <v>3726</v>
      </c>
      <c r="B140" s="38">
        <v>200000</v>
      </c>
      <c r="C140" s="73" t="s">
        <v>3711</v>
      </c>
      <c r="D140" s="105"/>
      <c r="E140" s="105">
        <f t="shared" si="7"/>
        <v>51</v>
      </c>
      <c r="F140" s="105">
        <f t="shared" si="5"/>
        <v>1</v>
      </c>
      <c r="G140" s="105">
        <f t="shared" si="4"/>
        <v>10000000</v>
      </c>
      <c r="J140" t="s">
        <v>25</v>
      </c>
    </row>
    <row r="141" spans="1:10">
      <c r="A141" s="105" t="s">
        <v>3714</v>
      </c>
      <c r="B141" s="38">
        <v>-3200900</v>
      </c>
      <c r="C141" s="73" t="s">
        <v>3715</v>
      </c>
      <c r="D141" s="105">
        <v>1</v>
      </c>
      <c r="E141" s="105">
        <f t="shared" si="7"/>
        <v>51</v>
      </c>
      <c r="F141" s="105">
        <f t="shared" si="5"/>
        <v>0</v>
      </c>
      <c r="G141" s="105">
        <f t="shared" si="4"/>
        <v>-163245900</v>
      </c>
    </row>
    <row r="142" spans="1:10">
      <c r="A142" s="105" t="s">
        <v>3718</v>
      </c>
      <c r="B142" s="38">
        <v>-3020900</v>
      </c>
      <c r="C142" s="73" t="s">
        <v>3719</v>
      </c>
      <c r="D142" s="105">
        <v>1</v>
      </c>
      <c r="E142" s="105">
        <f t="shared" si="7"/>
        <v>50</v>
      </c>
      <c r="F142" s="105">
        <f t="shared" si="5"/>
        <v>0</v>
      </c>
      <c r="G142" s="105">
        <f t="shared" si="4"/>
        <v>-151045000</v>
      </c>
    </row>
    <row r="143" spans="1:10">
      <c r="A143" s="105" t="s">
        <v>3720</v>
      </c>
      <c r="B143" s="38">
        <v>72533</v>
      </c>
      <c r="C143" s="73" t="s">
        <v>3723</v>
      </c>
      <c r="D143" s="105">
        <v>3</v>
      </c>
      <c r="E143" s="105">
        <f t="shared" si="7"/>
        <v>49</v>
      </c>
      <c r="F143" s="105">
        <f t="shared" si="5"/>
        <v>1</v>
      </c>
      <c r="G143" s="105">
        <f t="shared" si="4"/>
        <v>3481584</v>
      </c>
    </row>
    <row r="144" spans="1:10">
      <c r="A144" s="105" t="s">
        <v>3727</v>
      </c>
      <c r="B144" s="38">
        <v>-3000900</v>
      </c>
      <c r="C144" s="73" t="s">
        <v>1248</v>
      </c>
      <c r="D144" s="105">
        <v>1</v>
      </c>
      <c r="E144" s="105">
        <f t="shared" si="7"/>
        <v>46</v>
      </c>
      <c r="F144" s="105">
        <f t="shared" si="5"/>
        <v>0</v>
      </c>
      <c r="G144" s="105">
        <f t="shared" si="4"/>
        <v>-138041400</v>
      </c>
    </row>
    <row r="145" spans="1:10">
      <c r="A145" s="105" t="s">
        <v>3743</v>
      </c>
      <c r="B145" s="38">
        <v>-3001400</v>
      </c>
      <c r="C145" s="73" t="s">
        <v>3745</v>
      </c>
      <c r="D145" s="105">
        <v>0</v>
      </c>
      <c r="E145" s="105">
        <f t="shared" si="7"/>
        <v>45</v>
      </c>
      <c r="F145" s="105">
        <f t="shared" si="5"/>
        <v>0</v>
      </c>
      <c r="G145" s="105">
        <f t="shared" si="4"/>
        <v>-135063000</v>
      </c>
    </row>
    <row r="146" spans="1:10">
      <c r="A146" s="105" t="s">
        <v>3743</v>
      </c>
      <c r="B146" s="38">
        <v>-216910</v>
      </c>
      <c r="C146" s="73" t="s">
        <v>3748</v>
      </c>
      <c r="D146" s="105">
        <v>1</v>
      </c>
      <c r="E146" s="105">
        <f t="shared" si="7"/>
        <v>45</v>
      </c>
      <c r="F146" s="105">
        <f t="shared" si="5"/>
        <v>0</v>
      </c>
      <c r="G146" s="105">
        <f t="shared" si="4"/>
        <v>-9760950</v>
      </c>
    </row>
    <row r="147" spans="1:10">
      <c r="A147" s="105" t="s">
        <v>3749</v>
      </c>
      <c r="B147" s="38">
        <v>-3000900</v>
      </c>
      <c r="C147" s="73" t="s">
        <v>462</v>
      </c>
      <c r="D147" s="105">
        <v>1</v>
      </c>
      <c r="E147" s="105">
        <f t="shared" si="7"/>
        <v>44</v>
      </c>
      <c r="F147" s="105">
        <f t="shared" si="5"/>
        <v>0</v>
      </c>
      <c r="G147" s="105">
        <f t="shared" si="4"/>
        <v>-132039600</v>
      </c>
    </row>
    <row r="148" spans="1:10">
      <c r="A148" s="105" t="s">
        <v>3762</v>
      </c>
      <c r="B148" s="38">
        <v>5900000</v>
      </c>
      <c r="C148" s="73" t="s">
        <v>3763</v>
      </c>
      <c r="D148" s="105">
        <v>13</v>
      </c>
      <c r="E148" s="105">
        <f t="shared" si="7"/>
        <v>43</v>
      </c>
      <c r="F148" s="105">
        <f t="shared" si="5"/>
        <v>1</v>
      </c>
      <c r="G148" s="105">
        <f t="shared" si="4"/>
        <v>247800000</v>
      </c>
    </row>
    <row r="149" spans="1:10">
      <c r="A149" s="105" t="s">
        <v>3817</v>
      </c>
      <c r="B149" s="38">
        <v>17000000</v>
      </c>
      <c r="C149" s="73" t="s">
        <v>3818</v>
      </c>
      <c r="D149" s="105">
        <v>0</v>
      </c>
      <c r="E149" s="105">
        <f t="shared" si="7"/>
        <v>30</v>
      </c>
      <c r="F149" s="105">
        <f t="shared" si="5"/>
        <v>1</v>
      </c>
      <c r="G149" s="105">
        <f t="shared" si="4"/>
        <v>493000000</v>
      </c>
    </row>
    <row r="150" spans="1:10">
      <c r="A150" s="105" t="s">
        <v>3817</v>
      </c>
      <c r="B150" s="38">
        <v>-1000</v>
      </c>
      <c r="C150" s="73" t="s">
        <v>3819</v>
      </c>
      <c r="D150" s="105">
        <v>1</v>
      </c>
      <c r="E150" s="105">
        <f t="shared" si="7"/>
        <v>30</v>
      </c>
      <c r="F150" s="105">
        <f t="shared" si="5"/>
        <v>0</v>
      </c>
      <c r="G150" s="105">
        <f t="shared" si="4"/>
        <v>-30000</v>
      </c>
      <c r="J150" t="s">
        <v>25</v>
      </c>
    </row>
    <row r="151" spans="1:10">
      <c r="A151" s="105" t="s">
        <v>3821</v>
      </c>
      <c r="B151" s="38">
        <v>3000000</v>
      </c>
      <c r="C151" s="73" t="s">
        <v>3824</v>
      </c>
      <c r="D151" s="105">
        <v>0</v>
      </c>
      <c r="E151" s="105">
        <f t="shared" si="7"/>
        <v>29</v>
      </c>
      <c r="F151" s="105">
        <f t="shared" si="5"/>
        <v>1</v>
      </c>
      <c r="G151" s="105">
        <f t="shared" si="4"/>
        <v>84000000</v>
      </c>
    </row>
    <row r="152" spans="1:10">
      <c r="A152" s="105" t="s">
        <v>3821</v>
      </c>
      <c r="B152" s="38">
        <v>-18011000</v>
      </c>
      <c r="C152" s="73" t="s">
        <v>3826</v>
      </c>
      <c r="D152" s="105">
        <v>0</v>
      </c>
      <c r="E152" s="105">
        <f t="shared" si="7"/>
        <v>29</v>
      </c>
      <c r="F152" s="105">
        <f t="shared" si="5"/>
        <v>0</v>
      </c>
      <c r="G152" s="105">
        <f t="shared" si="4"/>
        <v>-522319000</v>
      </c>
    </row>
    <row r="153" spans="1:10">
      <c r="A153" s="105" t="s">
        <v>3821</v>
      </c>
      <c r="B153" s="38">
        <v>-15600000</v>
      </c>
      <c r="C153" s="73" t="s">
        <v>3825</v>
      </c>
      <c r="D153" s="105">
        <v>0</v>
      </c>
      <c r="E153" s="105">
        <f t="shared" si="7"/>
        <v>29</v>
      </c>
      <c r="F153" s="105">
        <f t="shared" si="5"/>
        <v>0</v>
      </c>
      <c r="G153" s="105">
        <f t="shared" si="4"/>
        <v>-452400000</v>
      </c>
    </row>
    <row r="154" spans="1:10">
      <c r="A154" s="105" t="s">
        <v>3821</v>
      </c>
      <c r="B154" s="38">
        <v>-1400500</v>
      </c>
      <c r="C154" s="73" t="s">
        <v>3827</v>
      </c>
      <c r="D154" s="105">
        <v>0</v>
      </c>
      <c r="E154" s="105">
        <f t="shared" si="7"/>
        <v>29</v>
      </c>
      <c r="F154" s="105">
        <f t="shared" si="5"/>
        <v>0</v>
      </c>
      <c r="G154" s="105">
        <f t="shared" si="4"/>
        <v>-40614500</v>
      </c>
    </row>
    <row r="155" spans="1:10">
      <c r="A155" s="105" t="s">
        <v>3821</v>
      </c>
      <c r="B155" s="38">
        <v>-5000</v>
      </c>
      <c r="C155" s="73" t="s">
        <v>502</v>
      </c>
      <c r="D155" s="105">
        <v>5</v>
      </c>
      <c r="E155" s="105">
        <f t="shared" si="7"/>
        <v>29</v>
      </c>
      <c r="F155" s="105">
        <f t="shared" si="5"/>
        <v>0</v>
      </c>
      <c r="G155" s="105">
        <f t="shared" si="4"/>
        <v>-145000</v>
      </c>
    </row>
    <row r="156" spans="1:10">
      <c r="A156" s="105" t="s">
        <v>3829</v>
      </c>
      <c r="B156" s="38">
        <v>3000000</v>
      </c>
      <c r="C156" s="73" t="s">
        <v>3830</v>
      </c>
      <c r="D156" s="105">
        <v>1</v>
      </c>
      <c r="E156" s="105">
        <f t="shared" si="7"/>
        <v>24</v>
      </c>
      <c r="F156" s="105">
        <f t="shared" si="5"/>
        <v>1</v>
      </c>
      <c r="G156" s="105">
        <f t="shared" si="4"/>
        <v>69000000</v>
      </c>
    </row>
    <row r="157" spans="1:10">
      <c r="A157" s="105" t="s">
        <v>3836</v>
      </c>
      <c r="B157" s="38">
        <v>1000000</v>
      </c>
      <c r="C157" s="73" t="s">
        <v>3711</v>
      </c>
      <c r="D157" s="105">
        <v>1</v>
      </c>
      <c r="E157" s="105">
        <f t="shared" si="7"/>
        <v>23</v>
      </c>
      <c r="F157" s="105">
        <f t="shared" si="5"/>
        <v>1</v>
      </c>
      <c r="G157" s="105">
        <f t="shared" si="4"/>
        <v>22000000</v>
      </c>
    </row>
    <row r="158" spans="1:10">
      <c r="A158" s="105" t="s">
        <v>3835</v>
      </c>
      <c r="B158" s="38">
        <v>-4500000</v>
      </c>
      <c r="C158" s="73" t="s">
        <v>3837</v>
      </c>
      <c r="D158" s="105">
        <v>0</v>
      </c>
      <c r="E158" s="105">
        <f t="shared" si="7"/>
        <v>22</v>
      </c>
      <c r="F158" s="105">
        <f t="shared" si="5"/>
        <v>0</v>
      </c>
      <c r="G158" s="105">
        <f t="shared" si="4"/>
        <v>-99000000</v>
      </c>
    </row>
    <row r="159" spans="1:10">
      <c r="A159" s="105" t="s">
        <v>3835</v>
      </c>
      <c r="B159" s="38">
        <v>3000000</v>
      </c>
      <c r="C159" s="73" t="s">
        <v>3838</v>
      </c>
      <c r="D159" s="105">
        <v>0</v>
      </c>
      <c r="E159" s="105">
        <f t="shared" si="7"/>
        <v>22</v>
      </c>
      <c r="F159" s="105">
        <f t="shared" si="5"/>
        <v>1</v>
      </c>
      <c r="G159" s="105">
        <f t="shared" si="4"/>
        <v>63000000</v>
      </c>
    </row>
    <row r="160" spans="1:10">
      <c r="A160" s="105" t="s">
        <v>3835</v>
      </c>
      <c r="B160" s="38">
        <v>-3000000</v>
      </c>
      <c r="C160" s="73" t="s">
        <v>3837</v>
      </c>
      <c r="D160" s="105">
        <v>1</v>
      </c>
      <c r="E160" s="105">
        <f t="shared" si="7"/>
        <v>22</v>
      </c>
      <c r="F160" s="105">
        <f t="shared" si="5"/>
        <v>0</v>
      </c>
      <c r="G160" s="105">
        <f t="shared" si="4"/>
        <v>-66000000</v>
      </c>
    </row>
    <row r="161" spans="1:7">
      <c r="A161" s="105" t="s">
        <v>3854</v>
      </c>
      <c r="B161" s="38">
        <v>93165</v>
      </c>
      <c r="C161" s="73" t="s">
        <v>585</v>
      </c>
      <c r="D161" s="105">
        <v>6</v>
      </c>
      <c r="E161" s="105">
        <f t="shared" si="7"/>
        <v>21</v>
      </c>
      <c r="F161" s="105">
        <f t="shared" si="5"/>
        <v>1</v>
      </c>
      <c r="G161" s="105">
        <f t="shared" si="4"/>
        <v>1863300</v>
      </c>
    </row>
    <row r="162" spans="1:7">
      <c r="A162" s="37" t="s">
        <v>3850</v>
      </c>
      <c r="B162" s="38">
        <v>1160000</v>
      </c>
      <c r="C162" s="73" t="s">
        <v>3858</v>
      </c>
      <c r="D162" s="105">
        <v>1</v>
      </c>
      <c r="E162" s="105">
        <f t="shared" si="7"/>
        <v>15</v>
      </c>
      <c r="F162" s="105">
        <f t="shared" si="5"/>
        <v>1</v>
      </c>
      <c r="G162" s="105">
        <f t="shared" si="4"/>
        <v>16240000</v>
      </c>
    </row>
    <row r="163" spans="1:7">
      <c r="A163" s="59" t="s">
        <v>3855</v>
      </c>
      <c r="B163" s="38">
        <v>-526350</v>
      </c>
      <c r="C163" s="73" t="s">
        <v>3856</v>
      </c>
      <c r="D163" s="105">
        <v>3</v>
      </c>
      <c r="E163" s="105">
        <f t="shared" si="7"/>
        <v>14</v>
      </c>
      <c r="F163" s="105">
        <f t="shared" si="5"/>
        <v>0</v>
      </c>
      <c r="G163" s="105">
        <f t="shared" si="4"/>
        <v>-7368900</v>
      </c>
    </row>
    <row r="164" spans="1:7">
      <c r="A164" s="59">
        <v>35707</v>
      </c>
      <c r="B164" s="38">
        <v>-200000</v>
      </c>
      <c r="C164" s="73" t="s">
        <v>3929</v>
      </c>
      <c r="D164" s="105">
        <v>2</v>
      </c>
      <c r="E164" s="105">
        <f t="shared" si="7"/>
        <v>11</v>
      </c>
      <c r="F164" s="105">
        <f t="shared" si="5"/>
        <v>0</v>
      </c>
      <c r="G164" s="105">
        <f t="shared" si="4"/>
        <v>-2200000</v>
      </c>
    </row>
    <row r="165" spans="1:7">
      <c r="A165" s="105" t="s">
        <v>3933</v>
      </c>
      <c r="B165" s="38">
        <v>785000</v>
      </c>
      <c r="C165" s="73" t="s">
        <v>3936</v>
      </c>
      <c r="D165" s="105">
        <v>0</v>
      </c>
      <c r="E165" s="105">
        <f t="shared" si="7"/>
        <v>9</v>
      </c>
      <c r="F165" s="105">
        <f t="shared" si="5"/>
        <v>1</v>
      </c>
      <c r="G165" s="105">
        <f t="shared" si="4"/>
        <v>6280000</v>
      </c>
    </row>
    <row r="166" spans="1:7">
      <c r="A166" s="105" t="s">
        <v>3933</v>
      </c>
      <c r="B166" s="38">
        <v>-200000</v>
      </c>
      <c r="C166" s="73" t="s">
        <v>158</v>
      </c>
      <c r="D166" s="105">
        <v>1</v>
      </c>
      <c r="E166" s="105">
        <f t="shared" si="7"/>
        <v>9</v>
      </c>
      <c r="F166" s="105">
        <f t="shared" si="5"/>
        <v>0</v>
      </c>
      <c r="G166" s="105">
        <f t="shared" si="4"/>
        <v>-1800000</v>
      </c>
    </row>
    <row r="167" spans="1:7">
      <c r="A167" s="105" t="s">
        <v>3937</v>
      </c>
      <c r="B167" s="38">
        <v>-450000</v>
      </c>
      <c r="C167" s="73" t="s">
        <v>1129</v>
      </c>
      <c r="D167" s="105">
        <v>0</v>
      </c>
      <c r="E167" s="105">
        <f t="shared" si="7"/>
        <v>8</v>
      </c>
      <c r="F167" s="105">
        <f t="shared" si="5"/>
        <v>0</v>
      </c>
      <c r="G167" s="105">
        <f t="shared" si="4"/>
        <v>-3600000</v>
      </c>
    </row>
    <row r="168" spans="1:7">
      <c r="A168" s="105" t="s">
        <v>3937</v>
      </c>
      <c r="B168" s="38">
        <v>3000000</v>
      </c>
      <c r="C168" s="73" t="s">
        <v>3942</v>
      </c>
      <c r="D168" s="105">
        <v>0</v>
      </c>
      <c r="E168" s="105">
        <f t="shared" si="7"/>
        <v>8</v>
      </c>
      <c r="F168" s="105">
        <f t="shared" si="5"/>
        <v>1</v>
      </c>
      <c r="G168" s="105">
        <f t="shared" si="4"/>
        <v>21000000</v>
      </c>
    </row>
    <row r="169" spans="1:7">
      <c r="A169" s="105" t="s">
        <v>3937</v>
      </c>
      <c r="B169" s="38">
        <v>-35000</v>
      </c>
      <c r="C169" s="73" t="s">
        <v>3946</v>
      </c>
      <c r="D169" s="105">
        <v>1</v>
      </c>
      <c r="E169" s="105">
        <f t="shared" si="7"/>
        <v>8</v>
      </c>
      <c r="F169" s="105">
        <f t="shared" si="5"/>
        <v>0</v>
      </c>
      <c r="G169" s="105">
        <f t="shared" si="4"/>
        <v>-280000</v>
      </c>
    </row>
    <row r="170" spans="1:7">
      <c r="A170" s="105" t="s">
        <v>3947</v>
      </c>
      <c r="B170" s="38">
        <v>2500000</v>
      </c>
      <c r="C170" s="73" t="s">
        <v>3942</v>
      </c>
      <c r="D170" s="105">
        <v>1</v>
      </c>
      <c r="E170" s="105">
        <f t="shared" si="7"/>
        <v>7</v>
      </c>
      <c r="F170" s="105">
        <f t="shared" si="5"/>
        <v>1</v>
      </c>
      <c r="G170" s="105">
        <f t="shared" si="4"/>
        <v>15000000</v>
      </c>
    </row>
    <row r="171" spans="1:7">
      <c r="A171" s="105" t="s">
        <v>3951</v>
      </c>
      <c r="B171" s="38">
        <v>-130640</v>
      </c>
      <c r="C171" s="73" t="s">
        <v>3952</v>
      </c>
      <c r="D171" s="105">
        <v>5</v>
      </c>
      <c r="E171" s="105">
        <f t="shared" si="7"/>
        <v>6</v>
      </c>
      <c r="F171" s="105">
        <f t="shared" si="5"/>
        <v>0</v>
      </c>
      <c r="G171" s="105">
        <f t="shared" si="4"/>
        <v>-783840</v>
      </c>
    </row>
    <row r="172" spans="1:7">
      <c r="A172" s="105" t="s">
        <v>3967</v>
      </c>
      <c r="B172" s="38">
        <v>-4800000</v>
      </c>
      <c r="C172" s="73" t="s">
        <v>3968</v>
      </c>
      <c r="D172" s="105">
        <v>0</v>
      </c>
      <c r="E172" s="105">
        <f t="shared" si="7"/>
        <v>1</v>
      </c>
      <c r="F172" s="105">
        <f t="shared" si="5"/>
        <v>0</v>
      </c>
      <c r="G172" s="105">
        <f t="shared" si="4"/>
        <v>-4800000</v>
      </c>
    </row>
    <row r="173" spans="1:7">
      <c r="A173" s="105" t="s">
        <v>3967</v>
      </c>
      <c r="B173" s="38">
        <v>-320000</v>
      </c>
      <c r="C173" s="73" t="s">
        <v>3969</v>
      </c>
      <c r="D173" s="105">
        <v>0</v>
      </c>
      <c r="E173" s="105">
        <f t="shared" si="7"/>
        <v>1</v>
      </c>
      <c r="F173" s="105">
        <f t="shared" si="5"/>
        <v>0</v>
      </c>
      <c r="G173" s="105">
        <f t="shared" si="4"/>
        <v>-320000</v>
      </c>
    </row>
    <row r="174" spans="1:7">
      <c r="A174" s="105" t="s">
        <v>3967</v>
      </c>
      <c r="B174" s="38">
        <v>-493437</v>
      </c>
      <c r="C174" s="73" t="s">
        <v>608</v>
      </c>
      <c r="D174" s="105">
        <v>1</v>
      </c>
      <c r="E174" s="105">
        <f t="shared" si="7"/>
        <v>1</v>
      </c>
      <c r="F174" s="105">
        <f t="shared" si="5"/>
        <v>0</v>
      </c>
      <c r="G174" s="105">
        <f t="shared" si="4"/>
        <v>-493437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551556</v>
      </c>
      <c r="C194" s="11"/>
      <c r="D194" s="11"/>
      <c r="E194" s="11"/>
      <c r="F194" s="11"/>
      <c r="G194" s="29">
        <f>SUM(G2:G193)</f>
        <v>22045338827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37813617.198970839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H16" zoomScaleNormal="100" workbookViewId="0">
      <selection activeCell="M41" sqref="M4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0.14062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3722</v>
      </c>
      <c r="K16" s="19" t="s">
        <v>299</v>
      </c>
      <c r="L16" s="43">
        <f>'مسکن ایلیا'!B263</f>
        <v>354619</v>
      </c>
      <c r="M16" s="2" t="s">
        <v>753</v>
      </c>
      <c r="N16" s="3">
        <f>'مسکن مریم یاران'!B194</f>
        <v>551556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3842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94985369</v>
      </c>
      <c r="G18" s="29">
        <f t="shared" si="0"/>
        <v>7493331.8190000057</v>
      </c>
      <c r="H18" s="11" t="s">
        <v>3958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35427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131000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-35427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3939</v>
      </c>
      <c r="N27" s="119">
        <v>96671</v>
      </c>
      <c r="O27" s="105" t="s">
        <v>942</v>
      </c>
      <c r="P27" s="105" t="s">
        <v>3986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1195</v>
      </c>
      <c r="L28" s="123">
        <v>124320</v>
      </c>
      <c r="M28" s="118" t="s">
        <v>3994</v>
      </c>
      <c r="N28" s="119">
        <f>O28*P28</f>
        <v>28601000</v>
      </c>
      <c r="O28" s="105">
        <v>7730</v>
      </c>
      <c r="P28" s="105">
        <v>3700</v>
      </c>
      <c r="Q28" s="119">
        <v>25064823</v>
      </c>
      <c r="R28" s="4" t="s">
        <v>4002</v>
      </c>
      <c r="S28" s="118">
        <v>22</v>
      </c>
      <c r="T28" s="118" t="s">
        <v>4003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1196</v>
      </c>
      <c r="L29" s="123">
        <v>12100</v>
      </c>
      <c r="M29" s="56" t="s">
        <v>3995</v>
      </c>
      <c r="N29" s="119">
        <f t="shared" ref="N29" si="4">O29*P29</f>
        <v>62900</v>
      </c>
      <c r="O29" s="105">
        <v>340</v>
      </c>
      <c r="P29" s="105">
        <v>185</v>
      </c>
      <c r="Q29" s="119">
        <v>111180</v>
      </c>
      <c r="R29" s="4" t="s">
        <v>3851</v>
      </c>
      <c r="S29" s="118">
        <f>S28-2</f>
        <v>20</v>
      </c>
      <c r="T29" s="118" t="s">
        <v>4004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3978</v>
      </c>
      <c r="L30" s="123">
        <v>0</v>
      </c>
      <c r="M30" s="118" t="s">
        <v>3996</v>
      </c>
      <c r="N30" s="119">
        <f>O30*P30</f>
        <v>7908966</v>
      </c>
      <c r="O30" s="105">
        <v>2847</v>
      </c>
      <c r="P30" s="105">
        <v>2778</v>
      </c>
      <c r="Q30" s="38">
        <v>380000</v>
      </c>
      <c r="R30" s="4" t="s">
        <v>3850</v>
      </c>
      <c r="S30" s="118">
        <f>S29-1</f>
        <v>19</v>
      </c>
      <c r="T30" s="118" t="s">
        <v>4005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3943</v>
      </c>
      <c r="L31" s="123">
        <v>-2500000</v>
      </c>
      <c r="M31" s="56" t="s">
        <v>3991</v>
      </c>
      <c r="N31" s="119">
        <f>O31*P31</f>
        <v>21819660</v>
      </c>
      <c r="O31" s="69">
        <v>35193</v>
      </c>
      <c r="P31" s="69">
        <v>620</v>
      </c>
      <c r="Q31" s="38">
        <v>52051</v>
      </c>
      <c r="R31" s="118" t="s">
        <v>3965</v>
      </c>
      <c r="S31" s="118">
        <f>S30-13</f>
        <v>6</v>
      </c>
      <c r="T31" s="118" t="s">
        <v>3966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32" t="s">
        <v>3997</v>
      </c>
      <c r="N32" s="105">
        <f>O32*P32</f>
        <v>71337</v>
      </c>
      <c r="O32" s="105">
        <v>301</v>
      </c>
      <c r="P32" s="105">
        <v>237</v>
      </c>
      <c r="Q32" s="38">
        <v>6864504</v>
      </c>
      <c r="R32" s="118" t="s">
        <v>3967</v>
      </c>
      <c r="S32" s="118">
        <f>S31-1</f>
        <v>5</v>
      </c>
      <c r="T32" s="118" t="s">
        <v>3970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81">
        <v>21572412</v>
      </c>
      <c r="R33" s="182" t="s">
        <v>3988</v>
      </c>
      <c r="S33">
        <f>S32-5</f>
        <v>0</v>
      </c>
      <c r="T33" s="8" t="s">
        <v>3991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>
        <v>4898832</v>
      </c>
      <c r="R34" s="118" t="s">
        <v>3988</v>
      </c>
      <c r="S34" s="118">
        <f>S33</f>
        <v>0</v>
      </c>
      <c r="T34" s="118" t="s">
        <v>4006</v>
      </c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38">
        <v>71630</v>
      </c>
      <c r="R35" s="118" t="s">
        <v>3988</v>
      </c>
      <c r="S35" s="118">
        <f>S34</f>
        <v>0</v>
      </c>
      <c r="T35" s="118" t="s">
        <v>3997</v>
      </c>
    </row>
    <row r="36" spans="1:20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Q36" s="38"/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94985369</v>
      </c>
      <c r="M37" s="2"/>
      <c r="N37" s="3">
        <f>SUM(N16:N35)</f>
        <v>167515042</v>
      </c>
      <c r="P37" t="s">
        <v>3998</v>
      </c>
      <c r="Q37" s="38" t="s">
        <v>25</v>
      </c>
      <c r="R37" s="118"/>
      <c r="S37" s="118"/>
      <c r="T37" s="118"/>
    </row>
    <row r="38" spans="1:20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649942</v>
      </c>
      <c r="M38" s="2"/>
      <c r="N38" s="3">
        <f>N16+N17+N22</f>
        <v>-6010065</v>
      </c>
      <c r="O38" t="s">
        <v>25</v>
      </c>
      <c r="Q38" s="118"/>
      <c r="R38" s="118"/>
      <c r="S38" s="118"/>
      <c r="T38" s="118"/>
    </row>
    <row r="39" spans="1:20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151985369</v>
      </c>
      <c r="M39" s="3"/>
      <c r="N39" s="2"/>
      <c r="Q39" s="119">
        <f>SUM(N28:N33)-SUM(Q28:Q34)</f>
        <v>-479939</v>
      </c>
      <c r="R39" s="118"/>
      <c r="S39" s="118"/>
      <c r="T39" s="118"/>
    </row>
    <row r="40" spans="1:20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0" ht="75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 t="s">
        <v>4007</v>
      </c>
    </row>
    <row r="42" spans="1:20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</row>
    <row r="43" spans="1:20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T43" t="s">
        <v>25</v>
      </c>
    </row>
    <row r="44" spans="1:20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t="s">
        <v>25</v>
      </c>
    </row>
    <row r="45" spans="1:20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t="s">
        <v>25</v>
      </c>
    </row>
    <row r="46" spans="1:20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</row>
    <row r="47" spans="1:20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</row>
    <row r="48" spans="1:20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18" t="s">
        <v>1152</v>
      </c>
      <c r="R48" s="118"/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18" t="s">
        <v>267</v>
      </c>
      <c r="R49" s="118" t="s">
        <v>1167</v>
      </c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1000000</v>
      </c>
      <c r="R50" s="118" t="s">
        <v>1168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-1260000</v>
      </c>
      <c r="R51" s="118" t="s">
        <v>1169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7600000</v>
      </c>
      <c r="R52" s="118" t="s">
        <v>1170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4">
        <v>53800000</v>
      </c>
      <c r="R53" s="56" t="s">
        <v>3765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2000000</v>
      </c>
      <c r="R54" s="56" t="s">
        <v>1171</v>
      </c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>
        <v>2000000</v>
      </c>
      <c r="R56" s="56" t="s">
        <v>1172</v>
      </c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>
        <v>1000000</v>
      </c>
      <c r="R57" s="56" t="s">
        <v>1174</v>
      </c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4">
        <v>2500000</v>
      </c>
      <c r="R58" s="56" t="s">
        <v>1163</v>
      </c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>
        <v>3000000</v>
      </c>
      <c r="R59" s="56" t="s">
        <v>3957</v>
      </c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4"/>
      <c r="R60" s="56"/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  <c r="Q66" s="119">
        <f>SUM(Q50:Q64)</f>
        <v>71640000</v>
      </c>
      <c r="R66" s="56" t="s">
        <v>1175</v>
      </c>
    </row>
    <row r="67" spans="1:28">
      <c r="A67" t="s">
        <v>25</v>
      </c>
      <c r="K67" s="2"/>
      <c r="L67" s="3"/>
      <c r="Q67" s="123"/>
      <c r="R67" s="56"/>
    </row>
    <row r="68" spans="1:28">
      <c r="K68" s="2" t="s">
        <v>6</v>
      </c>
      <c r="L68" s="3">
        <f>SUM(L45:L66)</f>
        <v>3966666</v>
      </c>
      <c r="Q68" s="123"/>
      <c r="R68" s="56"/>
    </row>
    <row r="69" spans="1:28">
      <c r="K69" s="2" t="s">
        <v>328</v>
      </c>
      <c r="L69" s="3">
        <f>L68/30</f>
        <v>132222.20000000001</v>
      </c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S72" s="121"/>
      <c r="T72" s="121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S73" s="121"/>
      <c r="T73" s="121"/>
      <c r="V73" s="121"/>
      <c r="W73" s="134"/>
      <c r="X73" s="121"/>
      <c r="Y73" s="121"/>
      <c r="Z73" s="121"/>
      <c r="AA73" s="134"/>
      <c r="AB73" s="121"/>
    </row>
    <row r="74" spans="1:28">
      <c r="Q74" s="121"/>
      <c r="R74" s="121"/>
      <c r="S74" s="121"/>
      <c r="T74" s="121"/>
      <c r="V74" s="121"/>
      <c r="W74" s="134"/>
      <c r="X74" s="121"/>
      <c r="Y74" s="121"/>
      <c r="Z74" s="121"/>
      <c r="AA74" s="134"/>
      <c r="AB74" s="121"/>
    </row>
    <row r="75" spans="1:28">
      <c r="K75" s="48" t="s">
        <v>791</v>
      </c>
      <c r="L75" s="48" t="s">
        <v>476</v>
      </c>
      <c r="Q75" s="121"/>
      <c r="R75" s="121"/>
      <c r="S75" s="121"/>
      <c r="T75" s="121"/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1053</v>
      </c>
      <c r="Q76" s="121"/>
      <c r="R76" s="134"/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Q77" s="121"/>
      <c r="R77" s="121"/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787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788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1206</v>
      </c>
      <c r="B16" s="119">
        <v>-694356</v>
      </c>
      <c r="C16" s="105" t="s">
        <v>1207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1218</v>
      </c>
      <c r="B17" s="119">
        <v>50000</v>
      </c>
      <c r="C17" s="105" t="s">
        <v>1232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3720</v>
      </c>
      <c r="B18" s="119">
        <v>1047</v>
      </c>
      <c r="C18" s="105" t="s">
        <v>3723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3756</v>
      </c>
      <c r="B19" s="119">
        <v>785500</v>
      </c>
      <c r="C19" s="105" t="s">
        <v>3760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3854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3854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3972</v>
      </c>
      <c r="B22" s="119">
        <v>-85000</v>
      </c>
      <c r="C22" s="105" t="s">
        <v>3984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3947</v>
      </c>
      <c r="B23" s="119">
        <v>-180000</v>
      </c>
      <c r="C23" s="105" t="s">
        <v>3984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3947</v>
      </c>
      <c r="B24" s="119">
        <v>-69000</v>
      </c>
      <c r="C24" s="105" t="s">
        <v>3984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3967</v>
      </c>
      <c r="B25" s="119">
        <v>-8600</v>
      </c>
      <c r="C25" s="105" t="s">
        <v>3984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3967</v>
      </c>
      <c r="B26" s="119">
        <v>-40000</v>
      </c>
      <c r="C26" s="105" t="s">
        <v>3984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3967</v>
      </c>
      <c r="B27" s="119">
        <v>-92500</v>
      </c>
      <c r="C27" s="105" t="s">
        <v>3984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3967</v>
      </c>
      <c r="B28" s="119">
        <v>-47000</v>
      </c>
      <c r="C28" s="105" t="s">
        <v>3984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3973</v>
      </c>
      <c r="B29" s="119">
        <v>-77500</v>
      </c>
      <c r="C29" s="105" t="s">
        <v>3984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3973</v>
      </c>
      <c r="B30" s="119">
        <v>-57000</v>
      </c>
      <c r="C30" s="105" t="s">
        <v>3984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3973</v>
      </c>
      <c r="B31" s="119">
        <v>-45000</v>
      </c>
      <c r="C31" s="105" t="s">
        <v>3984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3973</v>
      </c>
      <c r="B32" s="119">
        <v>-30000</v>
      </c>
      <c r="C32" s="105" t="s">
        <v>3984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3983</v>
      </c>
      <c r="B33" s="119">
        <v>1000000</v>
      </c>
      <c r="C33" s="105" t="s">
        <v>3942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2018-07-16T18:44:34Z</dcterms:modified>
</cp:coreProperties>
</file>