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دی 96" sheetId="29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</sheets>
  <calcPr calcId="145621"/>
</workbook>
</file>

<file path=xl/calcChain.xml><?xml version="1.0" encoding="utf-8"?>
<calcChain xmlns="http://schemas.openxmlformats.org/spreadsheetml/2006/main">
  <c r="F5" i="16" l="1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" i="16"/>
  <c r="S27" i="18" l="1"/>
  <c r="S28" i="18"/>
  <c r="S29" i="18"/>
  <c r="S30" i="18"/>
  <c r="S26" i="18"/>
  <c r="S31" i="18" s="1"/>
  <c r="D140" i="20"/>
  <c r="D42" i="29" l="1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I5" i="29"/>
  <c r="H5" i="29"/>
  <c r="G5" i="29"/>
  <c r="D5" i="29"/>
  <c r="H4" i="29"/>
  <c r="G4" i="29"/>
  <c r="D4" i="29"/>
  <c r="I4" i="29" s="1"/>
  <c r="H3" i="29"/>
  <c r="G3" i="29"/>
  <c r="D3" i="29"/>
  <c r="I3" i="29" s="1"/>
  <c r="C156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0" i="20" l="1"/>
  <c r="J140" i="20"/>
  <c r="G43" i="10"/>
  <c r="S25" i="18" l="1"/>
  <c r="S24" i="18" l="1"/>
  <c r="S23" i="18" l="1"/>
  <c r="S22" i="18" l="1"/>
  <c r="D138" i="20" l="1"/>
  <c r="G42" i="10" l="1"/>
  <c r="N44" i="18" l="1"/>
  <c r="F181" i="15" l="1"/>
  <c r="F182" i="15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0" i="15" l="1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B24" i="29"/>
  <c r="G2" i="29"/>
  <c r="G25" i="29" s="1"/>
  <c r="D2" i="29"/>
  <c r="G2" i="28"/>
  <c r="G25" i="28" s="1"/>
  <c r="H30" i="28" s="1"/>
  <c r="D136" i="20"/>
  <c r="H30" i="29" l="1"/>
  <c r="I2" i="29"/>
  <c r="I25" i="29" s="1"/>
  <c r="I30" i="29" s="1"/>
  <c r="D24" i="29"/>
  <c r="I2" i="28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9" i="20" l="1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K17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2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<sst xmlns="http://schemas.openxmlformats.org/spreadsheetml/2006/main" count="2046" uniqueCount="851">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</sst>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3" workbookViewId="0">
      <selection activeCell="E34" sqref="E34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837</v>
      </c>
      <c r="B3" s="39">
        <v>1500000</v>
      </c>
      <c r="C3" s="39">
        <v>0</v>
      </c>
      <c r="D3" s="3">
        <f t="shared" ref="D3:D22" si="0">B3-C3</f>
        <v>1500000</v>
      </c>
      <c r="E3" s="23" t="s">
        <v>838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811</v>
      </c>
      <c r="B4" s="18">
        <v>0</v>
      </c>
      <c r="C4" s="18">
        <v>0</v>
      </c>
      <c r="D4" s="3">
        <f t="shared" si="0"/>
        <v>0</v>
      </c>
      <c r="E4" s="11"/>
      <c r="F4">
        <v>13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35582410</v>
      </c>
      <c r="C24" s="3">
        <f>SUM(C2:C22)</f>
        <v>10335635</v>
      </c>
      <c r="D24" s="3">
        <f>SUM(D2:D22)</f>
        <v>25246775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310069050</v>
      </c>
      <c r="I25" s="18">
        <f>SUM(I2:I23)</f>
        <v>752903250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282240</v>
      </c>
      <c r="H30" s="18">
        <f>G30*H25/G25</f>
        <v>82329.415989485336</v>
      </c>
      <c r="I30" s="18">
        <f>G30*I25/G25</f>
        <v>199910.58401051466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847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848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7502922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7" activePane="bottomLeft" state="frozen"/>
      <selection pane="bottomLeft" activeCell="F141" sqref="F14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0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832</v>
      </c>
      <c r="B139" s="18">
        <v>282240</v>
      </c>
      <c r="C139" s="18">
        <v>88807</v>
      </c>
      <c r="D139" s="18">
        <f t="shared" si="12"/>
        <v>193433</v>
      </c>
      <c r="E139" s="11" t="s">
        <v>835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837</v>
      </c>
      <c r="B140" s="18">
        <v>1500000</v>
      </c>
      <c r="C140" s="18">
        <v>0</v>
      </c>
      <c r="D140" s="18">
        <f t="shared" si="12"/>
        <v>1500000</v>
      </c>
      <c r="E140" s="11" t="s">
        <v>838</v>
      </c>
      <c r="F140" s="11">
        <v>1</v>
      </c>
      <c r="G140" s="36">
        <f t="shared" ref="G140:G155" si="17">G153+F140</f>
        <v>1</v>
      </c>
      <c r="H140" s="11">
        <f t="shared" si="14"/>
        <v>1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3" x14ac:dyDescent="0.25">
      <c r="A141" s="11"/>
      <c r="B141" s="18"/>
      <c r="C141" s="18"/>
      <c r="D141" s="18"/>
      <c r="E141" s="11"/>
      <c r="F141" s="11"/>
      <c r="G141" s="36">
        <f t="shared" si="1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3" x14ac:dyDescent="0.25">
      <c r="A142" s="11"/>
      <c r="B142" s="18"/>
      <c r="C142" s="18"/>
      <c r="D142" s="18"/>
      <c r="E142" s="11"/>
      <c r="F142" s="11"/>
      <c r="G142" s="36">
        <f t="shared" si="1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35582382</v>
      </c>
      <c r="C156" s="29">
        <f>SUM(C2:C154)</f>
        <v>10335635</v>
      </c>
      <c r="D156" s="29">
        <f>SUM(D2:D154)</f>
        <v>25246747</v>
      </c>
      <c r="E156" s="11"/>
      <c r="F156" s="11"/>
      <c r="G156" s="11"/>
      <c r="H156" s="11"/>
      <c r="I156" s="29">
        <f>SUM(I2:I155)</f>
        <v>15116725837</v>
      </c>
      <c r="J156" s="29">
        <f>SUM(J2:J155)</f>
        <v>5950978051</v>
      </c>
      <c r="K156" s="29">
        <f>SUM(K2:K155)</f>
        <v>9165747786</v>
      </c>
    </row>
    <row r="157" spans="1:11" x14ac:dyDescent="0.25">
      <c r="A157" s="11"/>
      <c r="B157" s="11" t="s">
        <v>283</v>
      </c>
      <c r="C157" s="11" t="s">
        <v>490</v>
      </c>
      <c r="D157" s="11" t="s">
        <v>491</v>
      </c>
      <c r="E157" s="11"/>
      <c r="F157" s="11"/>
      <c r="G157" s="11"/>
      <c r="H157" s="11"/>
      <c r="I157" s="11" t="s">
        <v>487</v>
      </c>
      <c r="J157" s="11" t="s">
        <v>488</v>
      </c>
      <c r="K157" s="11" t="s">
        <v>489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24264407.443017658</v>
      </c>
      <c r="J159" s="29">
        <f>J156/G2</f>
        <v>9552131.7030497584</v>
      </c>
      <c r="K159" s="29">
        <f>K156/G2</f>
        <v>14712275.739967898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493</v>
      </c>
      <c r="J160" s="11" t="s">
        <v>494</v>
      </c>
      <c r="K160" s="11" t="s">
        <v>495</v>
      </c>
    </row>
    <row r="163" spans="2:11" x14ac:dyDescent="0.25">
      <c r="J163">
        <f>J156/I156*1448696</f>
        <v>570305.9109182345</v>
      </c>
      <c r="K163">
        <f>K156/I156*1448696</f>
        <v>878390.0890817655</v>
      </c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832</v>
      </c>
      <c r="B5" s="18">
        <v>282240</v>
      </c>
      <c r="C5" s="18">
        <v>88807</v>
      </c>
      <c r="D5" s="3">
        <f t="shared" si="0"/>
        <v>193433</v>
      </c>
      <c r="E5" s="20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77" activePane="bottomLeft" state="frozen"/>
      <selection pane="bottomLeft" activeCell="D92" sqref="D9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387</v>
      </c>
      <c r="F2" s="11">
        <f>IF(B2&gt;0,1,0)</f>
        <v>1</v>
      </c>
      <c r="G2" s="11">
        <f>B2*(E2-F2)</f>
        <v>19300000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383</v>
      </c>
      <c r="F3" s="11">
        <f t="shared" ref="F3:F38" si="1">IF(B3&gt;0,1,0)</f>
        <v>1</v>
      </c>
      <c r="G3" s="11">
        <f t="shared" ref="G3:G23" si="2">B3*(E3-F3)</f>
        <v>1146000000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382</v>
      </c>
      <c r="F4" s="11">
        <f t="shared" si="1"/>
        <v>1</v>
      </c>
      <c r="G4" s="11">
        <f t="shared" si="2"/>
        <v>1143000000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382</v>
      </c>
      <c r="F5" s="11">
        <f t="shared" si="1"/>
        <v>1</v>
      </c>
      <c r="G5" s="11">
        <f t="shared" si="2"/>
        <v>5715000000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381</v>
      </c>
      <c r="F6" s="11">
        <f t="shared" si="1"/>
        <v>1</v>
      </c>
      <c r="G6" s="11">
        <f t="shared" si="2"/>
        <v>1140000000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380</v>
      </c>
      <c r="F7" s="11">
        <f t="shared" si="1"/>
        <v>0</v>
      </c>
      <c r="G7" s="11">
        <f t="shared" si="2"/>
        <v>-1140000000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380</v>
      </c>
      <c r="F8" s="11">
        <f t="shared" si="1"/>
        <v>0</v>
      </c>
      <c r="G8" s="11">
        <f t="shared" si="2"/>
        <v>-76000000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380</v>
      </c>
      <c r="F9" s="11">
        <f t="shared" si="1"/>
        <v>1</v>
      </c>
      <c r="G9" s="11">
        <f>B9*(E9-F9)</f>
        <v>1137000000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379</v>
      </c>
      <c r="F10" s="11">
        <f t="shared" si="1"/>
        <v>1</v>
      </c>
      <c r="G10" s="11">
        <f t="shared" si="2"/>
        <v>1134000000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379</v>
      </c>
      <c r="F11" s="11">
        <f t="shared" si="1"/>
        <v>1</v>
      </c>
      <c r="G11" s="11">
        <f t="shared" si="2"/>
        <v>9450000000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376</v>
      </c>
      <c r="F12" s="11">
        <f t="shared" si="1"/>
        <v>1</v>
      </c>
      <c r="G12" s="11">
        <f t="shared" si="2"/>
        <v>374373750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376</v>
      </c>
      <c r="F13" s="11">
        <f t="shared" si="1"/>
        <v>1</v>
      </c>
      <c r="G13" s="11">
        <f t="shared" si="2"/>
        <v>1125000000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376</v>
      </c>
      <c r="F14" s="11">
        <f t="shared" si="1"/>
        <v>1</v>
      </c>
      <c r="G14" s="11">
        <f t="shared" si="2"/>
        <v>446661000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364</v>
      </c>
      <c r="F15" s="11">
        <f t="shared" si="1"/>
        <v>1</v>
      </c>
      <c r="G15" s="11">
        <f t="shared" si="2"/>
        <v>726000000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352</v>
      </c>
      <c r="F16" s="11">
        <f t="shared" si="1"/>
        <v>1</v>
      </c>
      <c r="G16" s="11">
        <f t="shared" si="2"/>
        <v>1053000000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351</v>
      </c>
      <c r="F17" s="11">
        <f t="shared" si="1"/>
        <v>1</v>
      </c>
      <c r="G17" s="11">
        <f t="shared" si="2"/>
        <v>1050000000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350</v>
      </c>
      <c r="F18" s="11">
        <f t="shared" si="1"/>
        <v>1</v>
      </c>
      <c r="G18" s="11">
        <f t="shared" si="2"/>
        <v>663100000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335</v>
      </c>
      <c r="F19" s="11">
        <f t="shared" si="1"/>
        <v>1</v>
      </c>
      <c r="G19" s="11">
        <f t="shared" si="2"/>
        <v>268707342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334</v>
      </c>
      <c r="F20" s="11">
        <f t="shared" si="1"/>
        <v>1</v>
      </c>
      <c r="G20" s="11">
        <f t="shared" si="2"/>
        <v>999000000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328</v>
      </c>
      <c r="F21" s="11">
        <f t="shared" si="1"/>
        <v>1</v>
      </c>
      <c r="G21" s="11">
        <f t="shared" si="2"/>
        <v>163500000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314</v>
      </c>
      <c r="F22" s="11">
        <f t="shared" si="1"/>
        <v>0</v>
      </c>
      <c r="G22" s="11">
        <f t="shared" si="2"/>
        <v>-942000000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306</v>
      </c>
      <c r="F23" s="11">
        <f t="shared" si="1"/>
        <v>1</v>
      </c>
      <c r="G23" s="11">
        <f t="shared" si="2"/>
        <v>915000000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306</v>
      </c>
      <c r="F24" s="11">
        <f t="shared" si="1"/>
        <v>1</v>
      </c>
      <c r="G24" s="11">
        <f>B24*(E24-F24)</f>
        <v>192407115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304</v>
      </c>
      <c r="F25" s="11">
        <f t="shared" si="1"/>
        <v>0</v>
      </c>
      <c r="G25" s="11">
        <f t="shared" ref="G25:G30" si="3">B25*(E25-F25)</f>
        <v>-973073600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302</v>
      </c>
      <c r="F26" s="11">
        <f t="shared" si="1"/>
        <v>0</v>
      </c>
      <c r="G26" s="11">
        <f t="shared" si="3"/>
        <v>-906271800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300</v>
      </c>
      <c r="F27" s="11">
        <f t="shared" si="1"/>
        <v>1</v>
      </c>
      <c r="G27" s="11">
        <f t="shared" si="3"/>
        <v>299000000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300</v>
      </c>
      <c r="F28" s="11">
        <f t="shared" si="1"/>
        <v>1</v>
      </c>
      <c r="G28" s="11">
        <f t="shared" si="3"/>
        <v>1794000000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300</v>
      </c>
      <c r="F29" s="11">
        <f t="shared" si="1"/>
        <v>1</v>
      </c>
      <c r="G29" s="11">
        <f t="shared" si="3"/>
        <v>1734200000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300</v>
      </c>
      <c r="F30" s="11">
        <f t="shared" si="1"/>
        <v>0</v>
      </c>
      <c r="G30" s="11">
        <f t="shared" si="3"/>
        <v>-1500000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299</v>
      </c>
      <c r="F31" s="11">
        <f t="shared" si="1"/>
        <v>0</v>
      </c>
      <c r="G31" s="11">
        <f>B31*(E31-F31)</f>
        <v>-7774000000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297</v>
      </c>
      <c r="F32" s="11">
        <f t="shared" si="1"/>
        <v>0</v>
      </c>
      <c r="G32" s="11">
        <f>B32*(E32-F32)</f>
        <v>-7781400000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278</v>
      </c>
      <c r="F33" s="11">
        <f t="shared" si="1"/>
        <v>1</v>
      </c>
      <c r="G33" s="11">
        <f>B33*(E33-F33)</f>
        <v>90580385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260</v>
      </c>
      <c r="F34" s="11">
        <f t="shared" si="1"/>
        <v>1</v>
      </c>
      <c r="G34" s="11">
        <f t="shared" ref="G34:G104" si="4">B34*(E34-F34)</f>
        <v>7355600000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260</v>
      </c>
      <c r="F35" s="11">
        <f t="shared" si="1"/>
        <v>1</v>
      </c>
      <c r="G35" s="12">
        <f t="shared" si="4"/>
        <v>2849000000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245</v>
      </c>
      <c r="F36" s="11">
        <f t="shared" si="1"/>
        <v>1</v>
      </c>
      <c r="G36" s="11">
        <f t="shared" si="4"/>
        <v>102163044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245</v>
      </c>
      <c r="F37" s="11">
        <f t="shared" si="1"/>
        <v>0</v>
      </c>
      <c r="G37" s="11">
        <f t="shared" si="4"/>
        <v>-220500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244</v>
      </c>
      <c r="F38" s="11">
        <f t="shared" si="1"/>
        <v>1</v>
      </c>
      <c r="G38" s="12">
        <f t="shared" si="4"/>
        <v>486000000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244</v>
      </c>
      <c r="F39" s="11">
        <f>IF(B39&gt;0,1,0)</f>
        <v>1</v>
      </c>
      <c r="G39" s="11">
        <f t="shared" si="4"/>
        <v>486000000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230</v>
      </c>
      <c r="F40" s="11">
        <f>IF(B40&gt;0,1,0)</f>
        <v>0</v>
      </c>
      <c r="G40" s="11">
        <f t="shared" si="4"/>
        <v>-46000000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230</v>
      </c>
      <c r="F41" s="11">
        <f>IF(B41&gt;0,1,0)</f>
        <v>0</v>
      </c>
      <c r="G41" s="11">
        <f t="shared" si="4"/>
        <v>-142600000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230</v>
      </c>
      <c r="F42" s="11">
        <f t="shared" ref="F42:F104" si="5">IF(B42&gt;0,1,0)</f>
        <v>0</v>
      </c>
      <c r="G42" s="11">
        <f t="shared" si="4"/>
        <v>-27600000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228</v>
      </c>
      <c r="F43" s="11">
        <f t="shared" si="5"/>
        <v>1</v>
      </c>
      <c r="G43" s="11">
        <f t="shared" si="4"/>
        <v>147550000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228</v>
      </c>
      <c r="F44" s="11">
        <f t="shared" si="5"/>
        <v>0</v>
      </c>
      <c r="G44" s="11">
        <f t="shared" si="4"/>
        <v>-1140000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228</v>
      </c>
      <c r="F45" s="11">
        <f t="shared" si="5"/>
        <v>1</v>
      </c>
      <c r="G45" s="11">
        <f t="shared" si="4"/>
        <v>6583000000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224</v>
      </c>
      <c r="F46" s="11">
        <f t="shared" si="5"/>
        <v>0</v>
      </c>
      <c r="G46" s="11">
        <f t="shared" si="4"/>
        <v>-44800000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221</v>
      </c>
      <c r="F47" s="11">
        <f t="shared" si="5"/>
        <v>0</v>
      </c>
      <c r="G47" s="11">
        <f t="shared" si="4"/>
        <v>-44200000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220</v>
      </c>
      <c r="F48" s="11">
        <f t="shared" si="5"/>
        <v>0</v>
      </c>
      <c r="G48" s="11">
        <f t="shared" si="4"/>
        <v>-44000000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215</v>
      </c>
      <c r="F49" s="11">
        <f t="shared" si="5"/>
        <v>1</v>
      </c>
      <c r="G49" s="11">
        <f t="shared" si="4"/>
        <v>642000000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215</v>
      </c>
      <c r="F50" s="11">
        <f t="shared" si="5"/>
        <v>1</v>
      </c>
      <c r="G50" s="12">
        <f t="shared" si="4"/>
        <v>642000000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214</v>
      </c>
      <c r="F51" s="11">
        <f t="shared" si="5"/>
        <v>1</v>
      </c>
      <c r="G51" s="11">
        <f t="shared" si="4"/>
        <v>163114761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214</v>
      </c>
      <c r="F52" s="11">
        <f t="shared" si="5"/>
        <v>0</v>
      </c>
      <c r="G52" s="11">
        <f t="shared" si="4"/>
        <v>-42800000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207</v>
      </c>
      <c r="F53" s="11">
        <f t="shared" si="5"/>
        <v>0</v>
      </c>
      <c r="G53" s="11">
        <f t="shared" si="4"/>
        <v>-82903500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198</v>
      </c>
      <c r="F54" s="11">
        <f t="shared" si="5"/>
        <v>0</v>
      </c>
      <c r="G54" s="11">
        <f t="shared" si="4"/>
        <v>-198078408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192</v>
      </c>
      <c r="F55" s="11">
        <f t="shared" si="5"/>
        <v>0</v>
      </c>
      <c r="G55" s="11">
        <f t="shared" si="4"/>
        <v>-7680000000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183</v>
      </c>
      <c r="F56" s="11">
        <f t="shared" si="5"/>
        <v>1</v>
      </c>
      <c r="G56" s="11">
        <f t="shared" si="4"/>
        <v>157548664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156</v>
      </c>
      <c r="F57" s="11">
        <f t="shared" si="5"/>
        <v>0</v>
      </c>
      <c r="G57" s="11">
        <f t="shared" si="4"/>
        <v>-7831200000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155</v>
      </c>
      <c r="F58" s="11">
        <f t="shared" si="5"/>
        <v>0</v>
      </c>
      <c r="G58" s="11">
        <f t="shared" si="4"/>
        <v>-1891077500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152</v>
      </c>
      <c r="F59" s="11">
        <f t="shared" si="5"/>
        <v>1</v>
      </c>
      <c r="G59" s="11">
        <f t="shared" si="4"/>
        <v>80770806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151</v>
      </c>
      <c r="F60" s="11">
        <f t="shared" si="5"/>
        <v>0</v>
      </c>
      <c r="G60" s="11">
        <f t="shared" si="4"/>
        <v>-51038000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149</v>
      </c>
      <c r="F61" s="11">
        <f t="shared" si="5"/>
        <v>0</v>
      </c>
      <c r="G61" s="11">
        <f t="shared" si="4"/>
        <v>-22350000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145</v>
      </c>
      <c r="F62" s="11">
        <f t="shared" si="5"/>
        <v>0</v>
      </c>
      <c r="G62" s="11">
        <f t="shared" si="4"/>
        <v>-14500000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141</v>
      </c>
      <c r="F63" s="11">
        <f t="shared" si="5"/>
        <v>0</v>
      </c>
      <c r="G63" s="11">
        <f t="shared" si="4"/>
        <v>-28200000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141</v>
      </c>
      <c r="F64" s="11">
        <f t="shared" si="5"/>
        <v>0</v>
      </c>
      <c r="G64" s="11">
        <f t="shared" si="4"/>
        <v>-12267000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137</v>
      </c>
      <c r="F65" s="11">
        <f t="shared" si="5"/>
        <v>0</v>
      </c>
      <c r="G65" s="11">
        <f t="shared" si="4"/>
        <v>-3763390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136</v>
      </c>
      <c r="F66" s="11">
        <f t="shared" si="5"/>
        <v>0</v>
      </c>
      <c r="G66" s="11">
        <f t="shared" si="4"/>
        <v>-45424000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131</v>
      </c>
      <c r="F67" s="11">
        <f t="shared" si="5"/>
        <v>0</v>
      </c>
      <c r="G67" s="11">
        <f t="shared" si="4"/>
        <v>-2620000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130</v>
      </c>
      <c r="F68" s="11">
        <f t="shared" si="5"/>
        <v>0</v>
      </c>
      <c r="G68" s="11">
        <f t="shared" si="4"/>
        <v>-39065000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130</v>
      </c>
      <c r="F69" s="11">
        <f t="shared" si="5"/>
        <v>0</v>
      </c>
      <c r="G69" s="11">
        <f t="shared" si="4"/>
        <v>-13000000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125</v>
      </c>
      <c r="F70" s="11">
        <f t="shared" si="5"/>
        <v>0</v>
      </c>
      <c r="G70" s="11">
        <f t="shared" si="4"/>
        <v>-25000000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121</v>
      </c>
      <c r="F71" s="11">
        <f t="shared" si="5"/>
        <v>1</v>
      </c>
      <c r="G71" s="11">
        <f t="shared" si="4"/>
        <v>1846680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121</v>
      </c>
      <c r="F72" s="11">
        <f t="shared" si="5"/>
        <v>1</v>
      </c>
      <c r="G72" s="11">
        <f t="shared" si="4"/>
        <v>480000000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121</v>
      </c>
      <c r="F73" s="11">
        <f t="shared" si="5"/>
        <v>1</v>
      </c>
      <c r="G73" s="11">
        <f t="shared" si="4"/>
        <v>312000000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121</v>
      </c>
      <c r="F74" s="11">
        <f t="shared" si="5"/>
        <v>1</v>
      </c>
      <c r="G74" s="11">
        <f t="shared" si="4"/>
        <v>360000000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118</v>
      </c>
      <c r="F75" s="11">
        <f t="shared" si="5"/>
        <v>0</v>
      </c>
      <c r="G75" s="11">
        <f t="shared" si="4"/>
        <v>-23600000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115</v>
      </c>
      <c r="F76" s="11">
        <f t="shared" si="5"/>
        <v>0</v>
      </c>
      <c r="G76" s="11">
        <f t="shared" si="4"/>
        <v>-230080500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115</v>
      </c>
      <c r="F77" s="11">
        <f t="shared" si="5"/>
        <v>0</v>
      </c>
      <c r="G77" s="11">
        <f t="shared" si="4"/>
        <v>-23000000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111</v>
      </c>
      <c r="F78" s="11">
        <f t="shared" si="5"/>
        <v>1</v>
      </c>
      <c r="G78" s="11">
        <f t="shared" si="4"/>
        <v>220000000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103</v>
      </c>
      <c r="F79" s="11">
        <f t="shared" si="5"/>
        <v>0</v>
      </c>
      <c r="G79" s="11">
        <f t="shared" si="4"/>
        <v>-103051500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103</v>
      </c>
      <c r="F80" s="11">
        <f t="shared" si="5"/>
        <v>0</v>
      </c>
      <c r="G80" s="11">
        <f t="shared" si="4"/>
        <v>-14620850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100</v>
      </c>
      <c r="F81" s="11">
        <f t="shared" si="5"/>
        <v>0</v>
      </c>
      <c r="G81" s="11">
        <f t="shared" si="4"/>
        <v>-90050000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90</v>
      </c>
      <c r="F82" s="11">
        <f t="shared" si="5"/>
        <v>1</v>
      </c>
      <c r="G82" s="11">
        <f t="shared" si="4"/>
        <v>7231339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68</v>
      </c>
      <c r="F83" s="11">
        <f t="shared" si="5"/>
        <v>1</v>
      </c>
      <c r="G83" s="11">
        <f t="shared" si="4"/>
        <v>3350000000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67</v>
      </c>
      <c r="F84" s="11">
        <f t="shared" si="5"/>
        <v>1</v>
      </c>
      <c r="G84" s="11">
        <f t="shared" si="4"/>
        <v>1980000000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67</v>
      </c>
      <c r="F85" s="11">
        <f t="shared" si="5"/>
        <v>0</v>
      </c>
      <c r="G85" s="11">
        <f t="shared" si="4"/>
        <v>-4857500000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66</v>
      </c>
      <c r="F86" s="11">
        <f t="shared" si="5"/>
        <v>0</v>
      </c>
      <c r="G86" s="11">
        <f t="shared" si="4"/>
        <v>-18546000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61</v>
      </c>
      <c r="F87" s="11">
        <f t="shared" si="5"/>
        <v>1</v>
      </c>
      <c r="G87" s="11">
        <f t="shared" si="4"/>
        <v>150000000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60</v>
      </c>
      <c r="F88" s="11">
        <f t="shared" si="5"/>
        <v>1</v>
      </c>
      <c r="G88" s="11">
        <f t="shared" si="4"/>
        <v>4622060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55</v>
      </c>
      <c r="F89" s="11">
        <f t="shared" si="5"/>
        <v>1</v>
      </c>
      <c r="G89" s="11">
        <f t="shared" si="4"/>
        <v>810000000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29</v>
      </c>
      <c r="E90" s="11">
        <f t="shared" si="6"/>
        <v>30</v>
      </c>
      <c r="F90" s="11">
        <f t="shared" si="5"/>
        <v>1</v>
      </c>
      <c r="G90" s="11">
        <f t="shared" si="4"/>
        <v>7100534</v>
      </c>
    </row>
    <row r="91" spans="1:7" x14ac:dyDescent="0.25">
      <c r="A91" s="11" t="s">
        <v>832</v>
      </c>
      <c r="B91" s="38">
        <v>272155</v>
      </c>
      <c r="C91" s="11" t="s">
        <v>834</v>
      </c>
      <c r="D91" s="11">
        <v>1</v>
      </c>
      <c r="E91" s="11">
        <f t="shared" si="6"/>
        <v>1</v>
      </c>
      <c r="F91" s="11">
        <f t="shared" si="5"/>
        <v>1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33393108</v>
      </c>
      <c r="C105" s="11"/>
      <c r="D105" s="11"/>
      <c r="E105" s="11"/>
      <c r="F105" s="11"/>
      <c r="G105" s="29">
        <f>SUM(G2:G104)</f>
        <v>16867835932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43586139.359173127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1" sqref="D11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1.8554687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19" si="0">E3+D2</f>
        <v>331</v>
      </c>
      <c r="F2" s="11">
        <f>IF(B2&gt;0,1,0)</f>
        <v>1</v>
      </c>
      <c r="G2" s="11">
        <f>B2*(E2-F2)</f>
        <v>16500000</v>
      </c>
    </row>
    <row r="3" spans="1:7" x14ac:dyDescent="0.25">
      <c r="A3" s="11" t="s">
        <v>819</v>
      </c>
      <c r="B3" s="3">
        <v>-10000</v>
      </c>
      <c r="C3" s="11" t="s">
        <v>504</v>
      </c>
      <c r="D3" s="11">
        <v>7</v>
      </c>
      <c r="E3" s="11">
        <f>E4+D3</f>
        <v>14</v>
      </c>
      <c r="F3" s="11">
        <f t="shared" ref="F3:F21" si="1">IF(B3&gt;0,1,0)</f>
        <v>0</v>
      </c>
      <c r="G3" s="11">
        <f t="shared" ref="G3:G21" si="2">B3*(E3-F3)</f>
        <v>-140000</v>
      </c>
    </row>
    <row r="4" spans="1:7" x14ac:dyDescent="0.25">
      <c r="A4" s="11" t="s">
        <v>837</v>
      </c>
      <c r="B4" s="3">
        <v>1000000</v>
      </c>
      <c r="C4" s="11" t="s">
        <v>840</v>
      </c>
      <c r="D4" s="11">
        <v>3</v>
      </c>
      <c r="E4" s="11">
        <f t="shared" si="0"/>
        <v>7</v>
      </c>
      <c r="F4" s="11">
        <f t="shared" si="1"/>
        <v>1</v>
      </c>
      <c r="G4" s="11">
        <f t="shared" si="2"/>
        <v>6000000</v>
      </c>
    </row>
    <row r="5" spans="1:7" x14ac:dyDescent="0.25">
      <c r="A5" s="11" t="s">
        <v>842</v>
      </c>
      <c r="B5" s="3">
        <v>-95000</v>
      </c>
      <c r="C5" s="11" t="s">
        <v>504</v>
      </c>
      <c r="D5" s="11">
        <v>0</v>
      </c>
      <c r="E5" s="11">
        <f t="shared" si="0"/>
        <v>4</v>
      </c>
      <c r="F5" s="11">
        <f>IF(B5&gt;0,1,0)</f>
        <v>0</v>
      </c>
      <c r="G5" s="11">
        <f t="shared" si="2"/>
        <v>-380000</v>
      </c>
    </row>
    <row r="6" spans="1:7" x14ac:dyDescent="0.25">
      <c r="A6" s="11" t="s">
        <v>842</v>
      </c>
      <c r="B6" s="3">
        <v>4936</v>
      </c>
      <c r="C6" s="11" t="s">
        <v>843</v>
      </c>
      <c r="D6" s="11">
        <v>0</v>
      </c>
      <c r="E6" s="11">
        <f t="shared" si="0"/>
        <v>4</v>
      </c>
      <c r="F6" s="11">
        <f t="shared" si="1"/>
        <v>1</v>
      </c>
      <c r="G6" s="11">
        <f t="shared" si="2"/>
        <v>14808</v>
      </c>
    </row>
    <row r="7" spans="1:7" x14ac:dyDescent="0.25">
      <c r="A7" s="11" t="s">
        <v>842</v>
      </c>
      <c r="B7" s="3">
        <v>-70600</v>
      </c>
      <c r="C7" s="11" t="s">
        <v>844</v>
      </c>
      <c r="D7" s="11">
        <v>0</v>
      </c>
      <c r="E7" s="11">
        <f t="shared" si="0"/>
        <v>4</v>
      </c>
      <c r="F7" s="11">
        <f t="shared" si="1"/>
        <v>0</v>
      </c>
      <c r="G7" s="11">
        <f t="shared" si="2"/>
        <v>-282400</v>
      </c>
    </row>
    <row r="8" spans="1:7" x14ac:dyDescent="0.25">
      <c r="A8" s="11" t="s">
        <v>842</v>
      </c>
      <c r="B8" s="3">
        <v>-450030</v>
      </c>
      <c r="C8" s="11" t="s">
        <v>845</v>
      </c>
      <c r="D8" s="11">
        <v>2</v>
      </c>
      <c r="E8" s="11">
        <f t="shared" si="0"/>
        <v>4</v>
      </c>
      <c r="F8" s="11">
        <f t="shared" si="1"/>
        <v>0</v>
      </c>
      <c r="G8" s="11">
        <f t="shared" si="2"/>
        <v>-1800120</v>
      </c>
    </row>
    <row r="9" spans="1:7" x14ac:dyDescent="0.25">
      <c r="A9" s="11" t="s">
        <v>846</v>
      </c>
      <c r="B9" s="3">
        <v>-109047</v>
      </c>
      <c r="C9" s="11" t="s">
        <v>507</v>
      </c>
      <c r="D9" s="11">
        <v>1</v>
      </c>
      <c r="E9" s="11">
        <f t="shared" si="0"/>
        <v>2</v>
      </c>
      <c r="F9" s="11">
        <f t="shared" si="1"/>
        <v>0</v>
      </c>
      <c r="G9" s="11">
        <f>B9*(E9-F9)</f>
        <v>-218094</v>
      </c>
    </row>
    <row r="10" spans="1:7" x14ac:dyDescent="0.25">
      <c r="A10" s="11" t="s">
        <v>849</v>
      </c>
      <c r="B10" s="3">
        <v>-26000</v>
      </c>
      <c r="C10" s="11" t="s">
        <v>850</v>
      </c>
      <c r="D10" s="11">
        <v>1</v>
      </c>
      <c r="E10" s="11">
        <f t="shared" si="0"/>
        <v>1</v>
      </c>
      <c r="F10" s="11">
        <f t="shared" si="1"/>
        <v>0</v>
      </c>
      <c r="G10" s="11">
        <f t="shared" si="2"/>
        <v>-26000</v>
      </c>
    </row>
    <row r="11" spans="1:7" x14ac:dyDescent="0.25">
      <c r="A11" s="11"/>
      <c r="B11" s="3"/>
      <c r="C11" s="11"/>
      <c r="D11" s="11">
        <v>0</v>
      </c>
      <c r="E11" s="11">
        <f t="shared" si="0"/>
        <v>0</v>
      </c>
      <c r="F11" s="11">
        <f t="shared" si="1"/>
        <v>0</v>
      </c>
      <c r="G11" s="11">
        <f t="shared" si="2"/>
        <v>0</v>
      </c>
    </row>
    <row r="12" spans="1:7" x14ac:dyDescent="0.25">
      <c r="A12" s="11"/>
      <c r="B12" s="3"/>
      <c r="C12" s="11"/>
      <c r="D12" s="11">
        <v>0</v>
      </c>
      <c r="E12" s="11">
        <f t="shared" si="0"/>
        <v>0</v>
      </c>
      <c r="F12" s="11">
        <f t="shared" si="1"/>
        <v>0</v>
      </c>
      <c r="G12" s="11">
        <f t="shared" si="2"/>
        <v>0</v>
      </c>
    </row>
    <row r="13" spans="1:7" x14ac:dyDescent="0.25">
      <c r="A13" s="11"/>
      <c r="B13" s="3"/>
      <c r="C13" s="11"/>
      <c r="D13" s="11">
        <v>0</v>
      </c>
      <c r="E13" s="11">
        <f t="shared" si="0"/>
        <v>0</v>
      </c>
      <c r="F13" s="11">
        <f t="shared" si="1"/>
        <v>0</v>
      </c>
      <c r="G13" s="11">
        <f t="shared" si="2"/>
        <v>0</v>
      </c>
    </row>
    <row r="14" spans="1:7" x14ac:dyDescent="0.25">
      <c r="A14" s="11"/>
      <c r="B14" s="3"/>
      <c r="C14" s="11"/>
      <c r="D14" s="11">
        <v>0</v>
      </c>
      <c r="E14" s="11">
        <f t="shared" si="0"/>
        <v>0</v>
      </c>
      <c r="F14" s="11">
        <f t="shared" si="1"/>
        <v>0</v>
      </c>
      <c r="G14" s="11">
        <f t="shared" si="2"/>
        <v>0</v>
      </c>
    </row>
    <row r="15" spans="1:7" x14ac:dyDescent="0.25">
      <c r="A15" s="11"/>
      <c r="B15" s="3"/>
      <c r="C15" s="11"/>
      <c r="D15" s="11">
        <v>0</v>
      </c>
      <c r="E15" s="11">
        <f t="shared" si="0"/>
        <v>0</v>
      </c>
      <c r="F15" s="11">
        <f t="shared" si="1"/>
        <v>0</v>
      </c>
      <c r="G15" s="11">
        <f t="shared" si="2"/>
        <v>0</v>
      </c>
    </row>
    <row r="16" spans="1:7" x14ac:dyDescent="0.25">
      <c r="A16" s="11"/>
      <c r="B16" s="3"/>
      <c r="C16" s="11"/>
      <c r="D16" s="11">
        <v>0</v>
      </c>
      <c r="E16" s="11">
        <f t="shared" si="0"/>
        <v>0</v>
      </c>
      <c r="F16" s="11">
        <f t="shared" si="1"/>
        <v>0</v>
      </c>
      <c r="G16" s="11">
        <f t="shared" si="2"/>
        <v>0</v>
      </c>
    </row>
    <row r="17" spans="1:7" x14ac:dyDescent="0.25">
      <c r="A17" s="11"/>
      <c r="B17" s="3"/>
      <c r="C17" s="11"/>
      <c r="D17" s="11">
        <v>0</v>
      </c>
      <c r="E17" s="11">
        <f t="shared" si="0"/>
        <v>0</v>
      </c>
      <c r="F17" s="11">
        <f t="shared" si="1"/>
        <v>0</v>
      </c>
      <c r="G17" s="11">
        <f t="shared" si="2"/>
        <v>0</v>
      </c>
    </row>
    <row r="18" spans="1:7" x14ac:dyDescent="0.25">
      <c r="A18" s="11"/>
      <c r="B18" s="3"/>
      <c r="C18" s="11"/>
      <c r="D18" s="11">
        <v>0</v>
      </c>
      <c r="E18" s="11">
        <f t="shared" si="0"/>
        <v>0</v>
      </c>
      <c r="F18" s="11">
        <f t="shared" si="1"/>
        <v>0</v>
      </c>
      <c r="G18" s="11">
        <f t="shared" si="2"/>
        <v>0</v>
      </c>
    </row>
    <row r="19" spans="1:7" x14ac:dyDescent="0.25">
      <c r="A19" s="11"/>
      <c r="B19" s="3"/>
      <c r="C19" s="11"/>
      <c r="D19" s="11">
        <v>0</v>
      </c>
      <c r="E19" s="11">
        <f t="shared" si="0"/>
        <v>0</v>
      </c>
      <c r="F19" s="11">
        <f t="shared" si="1"/>
        <v>0</v>
      </c>
      <c r="G19" s="11">
        <f t="shared" si="2"/>
        <v>0</v>
      </c>
    </row>
    <row r="20" spans="1:7" x14ac:dyDescent="0.25">
      <c r="A20" s="11"/>
      <c r="B20" s="3"/>
      <c r="C20" s="11"/>
      <c r="D20" s="11">
        <v>0</v>
      </c>
      <c r="E20" s="11">
        <f>E21+D20</f>
        <v>0</v>
      </c>
      <c r="F20" s="11">
        <f t="shared" si="1"/>
        <v>0</v>
      </c>
      <c r="G20" s="11">
        <f t="shared" si="2"/>
        <v>0</v>
      </c>
    </row>
    <row r="21" spans="1:7" x14ac:dyDescent="0.25">
      <c r="A21" s="11"/>
      <c r="B21" s="3"/>
      <c r="C21" s="11"/>
      <c r="D21" s="11">
        <v>0</v>
      </c>
      <c r="E21" s="11">
        <f>D21</f>
        <v>0</v>
      </c>
      <c r="F21" s="11">
        <f t="shared" si="1"/>
        <v>0</v>
      </c>
      <c r="G21" s="11">
        <f t="shared" si="2"/>
        <v>0</v>
      </c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1"/>
      <c r="B23" s="11"/>
      <c r="C23" s="11"/>
      <c r="D23" s="11"/>
      <c r="E23" s="11"/>
      <c r="F23" s="11"/>
      <c r="G23" s="11"/>
    </row>
    <row r="24" spans="1:7" x14ac:dyDescent="0.25">
      <c r="A24" s="11"/>
      <c r="B24" s="11"/>
      <c r="C24" s="11"/>
      <c r="D24" s="11" t="s">
        <v>25</v>
      </c>
      <c r="E24" s="11"/>
      <c r="F24" s="11"/>
      <c r="G24" s="11"/>
    </row>
    <row r="25" spans="1:7" x14ac:dyDescent="0.25">
      <c r="A25" s="11"/>
      <c r="B25" s="11"/>
      <c r="C25" s="11"/>
      <c r="D25" s="11"/>
      <c r="E25" s="11"/>
      <c r="F25" s="11"/>
      <c r="G25" s="11"/>
    </row>
    <row r="26" spans="1:7" x14ac:dyDescent="0.25">
      <c r="A26" s="11"/>
      <c r="B26" s="11"/>
      <c r="C26" s="11"/>
      <c r="D26" s="11"/>
      <c r="E26" s="11"/>
      <c r="F26" s="11"/>
      <c r="G26" s="11"/>
    </row>
    <row r="27" spans="1:7" x14ac:dyDescent="0.25">
      <c r="A27" s="11"/>
      <c r="B27" s="29">
        <f>SUM(B2:B25)</f>
        <v>294259</v>
      </c>
      <c r="C27" s="11"/>
      <c r="D27" s="11"/>
      <c r="E27" s="11"/>
      <c r="F27" s="11"/>
      <c r="G27" s="29">
        <f>SUM(G2:G21)</f>
        <v>19668194</v>
      </c>
    </row>
    <row r="28" spans="1:7" x14ac:dyDescent="0.25">
      <c r="A28" s="11"/>
      <c r="B28" s="11" t="s">
        <v>283</v>
      </c>
      <c r="C28" s="11"/>
      <c r="D28" s="11"/>
      <c r="E28" s="11"/>
      <c r="F28" s="11"/>
      <c r="G28" s="11" t="s">
        <v>284</v>
      </c>
    </row>
    <row r="29" spans="1:7" x14ac:dyDescent="0.25">
      <c r="A29" s="11"/>
      <c r="B29" s="11"/>
      <c r="C29" s="11"/>
      <c r="D29" s="11"/>
      <c r="E29" s="11"/>
      <c r="F29" s="11"/>
      <c r="G29" s="11"/>
    </row>
    <row r="30" spans="1:7" x14ac:dyDescent="0.25">
      <c r="A30" s="11"/>
      <c r="B30" s="11"/>
      <c r="C30" s="11"/>
      <c r="D30" s="11"/>
      <c r="E30" s="11"/>
      <c r="F30" s="11"/>
      <c r="G30" s="3">
        <f>G27/E2</f>
        <v>59420.525679758306</v>
      </c>
    </row>
    <row r="31" spans="1:7" x14ac:dyDescent="0.25">
      <c r="A31" s="11"/>
      <c r="B31" s="11"/>
      <c r="C31" s="11"/>
      <c r="D31" s="11"/>
      <c r="E31" s="11"/>
      <c r="F31" s="11"/>
      <c r="G31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64" activePane="bottomLeft" state="frozen"/>
      <selection pane="bottomLeft" activeCell="E179" sqref="E17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574</v>
      </c>
      <c r="E2" s="11">
        <f>IF(B2&gt;0,1,0)</f>
        <v>1</v>
      </c>
      <c r="F2" s="11">
        <f>B2*(D2-E2)</f>
        <v>55409100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572</v>
      </c>
      <c r="E3" s="11">
        <f t="shared" ref="E3:E66" si="1">IF(B3&gt;0,1,0)</f>
        <v>1</v>
      </c>
      <c r="F3" s="11">
        <f t="shared" ref="F3:F66" si="2">B3*(D3-E3)</f>
        <v>1713000000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569</v>
      </c>
      <c r="E4" s="11">
        <f t="shared" si="1"/>
        <v>0</v>
      </c>
      <c r="F4" s="11">
        <f t="shared" si="2"/>
        <v>-113800000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567</v>
      </c>
      <c r="E5" s="11">
        <f t="shared" si="1"/>
        <v>0</v>
      </c>
      <c r="F5" s="11">
        <f t="shared" si="2"/>
        <v>-56700000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566</v>
      </c>
      <c r="E6" s="11">
        <f t="shared" si="1"/>
        <v>0</v>
      </c>
      <c r="F6" s="11">
        <f t="shared" si="2"/>
        <v>-31130000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565</v>
      </c>
      <c r="E7" s="11">
        <f t="shared" si="1"/>
        <v>0</v>
      </c>
      <c r="F7" s="11">
        <f t="shared" si="2"/>
        <v>-113000000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561</v>
      </c>
      <c r="E8" s="11">
        <f t="shared" si="1"/>
        <v>0</v>
      </c>
      <c r="F8" s="11">
        <f t="shared" si="2"/>
        <v>-112200000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551</v>
      </c>
      <c r="E9" s="11">
        <f t="shared" si="1"/>
        <v>0</v>
      </c>
      <c r="F9" s="11">
        <f t="shared" si="2"/>
        <v>-523725500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550</v>
      </c>
      <c r="E10" s="11">
        <f t="shared" si="1"/>
        <v>1</v>
      </c>
      <c r="F10" s="11">
        <f t="shared" si="2"/>
        <v>1098000000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548</v>
      </c>
      <c r="E11" s="11">
        <f t="shared" si="1"/>
        <v>0</v>
      </c>
      <c r="F11" s="11">
        <f t="shared" si="2"/>
        <v>-583620000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545</v>
      </c>
      <c r="E12" s="11">
        <f t="shared" si="1"/>
        <v>0</v>
      </c>
      <c r="F12" s="11">
        <f t="shared" si="2"/>
        <v>-24525000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544</v>
      </c>
      <c r="E13" s="11">
        <f t="shared" si="1"/>
        <v>0</v>
      </c>
      <c r="F13" s="11">
        <f t="shared" si="2"/>
        <v>-1088380800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540</v>
      </c>
      <c r="E14" s="11">
        <f t="shared" si="1"/>
        <v>0</v>
      </c>
      <c r="F14" s="11">
        <f t="shared" si="2"/>
        <v>-108000000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538</v>
      </c>
      <c r="E15" s="11">
        <f t="shared" si="1"/>
        <v>1</v>
      </c>
      <c r="F15" s="11">
        <f t="shared" si="2"/>
        <v>1074000000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538</v>
      </c>
      <c r="E16" s="11">
        <f t="shared" si="1"/>
        <v>1</v>
      </c>
      <c r="F16" s="11">
        <f t="shared" si="2"/>
        <v>1074000000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538</v>
      </c>
      <c r="E17" s="11">
        <f t="shared" si="1"/>
        <v>1</v>
      </c>
      <c r="F17" s="11">
        <f t="shared" si="2"/>
        <v>644400000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538</v>
      </c>
      <c r="E18" s="11">
        <f t="shared" si="1"/>
        <v>1</v>
      </c>
      <c r="F18" s="11">
        <f t="shared" si="2"/>
        <v>537000000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537</v>
      </c>
      <c r="E19" s="11">
        <f t="shared" si="1"/>
        <v>1</v>
      </c>
      <c r="F19" s="11">
        <f t="shared" si="2"/>
        <v>1608000000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537</v>
      </c>
      <c r="E20" s="11">
        <f t="shared" si="1"/>
        <v>0</v>
      </c>
      <c r="F20" s="11">
        <f t="shared" si="2"/>
        <v>-232359900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537</v>
      </c>
      <c r="E21" s="11">
        <f t="shared" si="1"/>
        <v>0</v>
      </c>
      <c r="F21" s="11">
        <f t="shared" si="2"/>
        <v>-232359900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537</v>
      </c>
      <c r="E22" s="11">
        <f t="shared" si="1"/>
        <v>0</v>
      </c>
      <c r="F22" s="11">
        <f t="shared" si="2"/>
        <v>-232359900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537</v>
      </c>
      <c r="E23" s="11">
        <f t="shared" si="1"/>
        <v>0</v>
      </c>
      <c r="F23" s="11">
        <f t="shared" si="2"/>
        <v>-232359900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537</v>
      </c>
      <c r="E24" s="11">
        <f t="shared" si="1"/>
        <v>0</v>
      </c>
      <c r="F24" s="11">
        <f t="shared" si="2"/>
        <v>-232359900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537</v>
      </c>
      <c r="E25" s="11">
        <f t="shared" si="1"/>
        <v>0</v>
      </c>
      <c r="F25" s="11">
        <f t="shared" si="2"/>
        <v>-107400000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536</v>
      </c>
      <c r="E26" s="11">
        <f t="shared" si="1"/>
        <v>1</v>
      </c>
      <c r="F26" s="11">
        <f t="shared" si="2"/>
        <v>1605000000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534</v>
      </c>
      <c r="E27" s="11">
        <f t="shared" si="1"/>
        <v>0</v>
      </c>
      <c r="F27" s="11">
        <f t="shared" si="2"/>
        <v>-106800000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533</v>
      </c>
      <c r="E28" s="11">
        <f t="shared" si="1"/>
        <v>1</v>
      </c>
      <c r="F28" s="11">
        <f t="shared" si="2"/>
        <v>1064000000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532</v>
      </c>
      <c r="E29" s="11">
        <f t="shared" si="1"/>
        <v>0</v>
      </c>
      <c r="F29" s="11">
        <f t="shared" si="2"/>
        <v>-3724425600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531</v>
      </c>
      <c r="E30" s="11">
        <f t="shared" si="1"/>
        <v>0</v>
      </c>
      <c r="F30" s="11">
        <f t="shared" si="2"/>
        <v>-1593477900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530</v>
      </c>
      <c r="E31" s="11">
        <f t="shared" si="1"/>
        <v>0</v>
      </c>
      <c r="F31" s="11">
        <f t="shared" si="2"/>
        <v>-898827000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527</v>
      </c>
      <c r="E32" s="11">
        <f t="shared" si="1"/>
        <v>1</v>
      </c>
      <c r="F32" s="11">
        <f t="shared" si="2"/>
        <v>523001800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521</v>
      </c>
      <c r="E33" s="11">
        <f t="shared" si="1"/>
        <v>1</v>
      </c>
      <c r="F33" s="11">
        <f t="shared" si="2"/>
        <v>18247320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520</v>
      </c>
      <c r="E34" s="11">
        <f t="shared" si="1"/>
        <v>0</v>
      </c>
      <c r="F34" s="11">
        <f t="shared" si="2"/>
        <v>-442000000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512</v>
      </c>
      <c r="E35" s="11">
        <f t="shared" si="1"/>
        <v>0</v>
      </c>
      <c r="F35" s="11">
        <f t="shared" si="2"/>
        <v>-97536000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511</v>
      </c>
      <c r="E36" s="11">
        <f t="shared" si="1"/>
        <v>1</v>
      </c>
      <c r="F36" s="11">
        <f t="shared" si="2"/>
        <v>102000000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511</v>
      </c>
      <c r="E37" s="11">
        <f t="shared" si="1"/>
        <v>0</v>
      </c>
      <c r="F37" s="11">
        <f t="shared" si="2"/>
        <v>-102200000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489</v>
      </c>
      <c r="E38" s="11">
        <f t="shared" si="1"/>
        <v>1</v>
      </c>
      <c r="F38" s="11">
        <f t="shared" si="2"/>
        <v>146793328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488</v>
      </c>
      <c r="E39" s="11">
        <f t="shared" si="1"/>
        <v>0</v>
      </c>
      <c r="F39" s="11">
        <f t="shared" si="2"/>
        <v>-46360000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488</v>
      </c>
      <c r="E40" s="11">
        <f t="shared" si="1"/>
        <v>0</v>
      </c>
      <c r="F40" s="11">
        <f t="shared" si="2"/>
        <v>-42994264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483</v>
      </c>
      <c r="E41" s="11">
        <f t="shared" si="1"/>
        <v>0</v>
      </c>
      <c r="F41" s="11">
        <f t="shared" si="2"/>
        <v>-57960000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461</v>
      </c>
      <c r="E42" s="11">
        <f t="shared" si="1"/>
        <v>1</v>
      </c>
      <c r="F42" s="11">
        <f t="shared" si="2"/>
        <v>460093840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457</v>
      </c>
      <c r="E43" s="11">
        <f t="shared" si="1"/>
        <v>0</v>
      </c>
      <c r="F43" s="11">
        <f t="shared" si="2"/>
        <v>-36560000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453</v>
      </c>
      <c r="E44" s="11">
        <f t="shared" si="1"/>
        <v>0</v>
      </c>
      <c r="F44" s="11">
        <f t="shared" si="2"/>
        <v>-95596137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452</v>
      </c>
      <c r="E45" s="11">
        <f t="shared" si="1"/>
        <v>0</v>
      </c>
      <c r="F45" s="11">
        <f t="shared" si="2"/>
        <v>-90400000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451</v>
      </c>
      <c r="E46" s="11">
        <f t="shared" si="1"/>
        <v>0</v>
      </c>
      <c r="F46" s="11">
        <f t="shared" si="2"/>
        <v>-42845000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449</v>
      </c>
      <c r="E47" s="11">
        <f t="shared" si="1"/>
        <v>0</v>
      </c>
      <c r="F47" s="11">
        <f t="shared" si="2"/>
        <v>-20205000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449</v>
      </c>
      <c r="E48" s="11">
        <f t="shared" si="1"/>
        <v>0</v>
      </c>
      <c r="F48" s="11">
        <f t="shared" si="2"/>
        <v>-28816820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446</v>
      </c>
      <c r="E49" s="11">
        <f t="shared" si="1"/>
        <v>0</v>
      </c>
      <c r="F49" s="11">
        <f t="shared" si="2"/>
        <v>-12257864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445</v>
      </c>
      <c r="E50" s="11">
        <f t="shared" si="1"/>
        <v>0</v>
      </c>
      <c r="F50" s="11">
        <f t="shared" si="2"/>
        <v>-62745000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445</v>
      </c>
      <c r="E51" s="11">
        <f t="shared" si="1"/>
        <v>0</v>
      </c>
      <c r="F51" s="11">
        <f t="shared" si="2"/>
        <v>-11901970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444</v>
      </c>
      <c r="E52" s="11">
        <f t="shared" si="1"/>
        <v>0</v>
      </c>
      <c r="F52" s="11">
        <f t="shared" si="2"/>
        <v>-23665200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443</v>
      </c>
      <c r="E53" s="11">
        <f t="shared" si="1"/>
        <v>1</v>
      </c>
      <c r="F53" s="11">
        <f t="shared" si="2"/>
        <v>442000000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437</v>
      </c>
      <c r="E54" s="11">
        <f t="shared" si="1"/>
        <v>0</v>
      </c>
      <c r="F54" s="11">
        <f t="shared" si="2"/>
        <v>-9177000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436</v>
      </c>
      <c r="E55" s="11">
        <f t="shared" si="1"/>
        <v>0</v>
      </c>
      <c r="F55" s="11">
        <f t="shared" si="2"/>
        <v>-427498000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436</v>
      </c>
      <c r="E56" s="11">
        <f t="shared" si="1"/>
        <v>0</v>
      </c>
      <c r="F56" s="11">
        <f t="shared" si="2"/>
        <v>-19620000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423</v>
      </c>
      <c r="E57" s="11">
        <f t="shared" si="1"/>
        <v>1</v>
      </c>
      <c r="F57" s="11">
        <f t="shared" si="2"/>
        <v>1268189758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423</v>
      </c>
      <c r="E58" s="11">
        <f t="shared" si="1"/>
        <v>1</v>
      </c>
      <c r="F58" s="11">
        <f t="shared" si="2"/>
        <v>844000000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422</v>
      </c>
      <c r="E59" s="11">
        <f t="shared" si="1"/>
        <v>1</v>
      </c>
      <c r="F59" s="11">
        <f t="shared" si="2"/>
        <v>842000000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422</v>
      </c>
      <c r="E60" s="11">
        <f t="shared" si="1"/>
        <v>0</v>
      </c>
      <c r="F60" s="11">
        <f t="shared" si="2"/>
        <v>-2954633000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398</v>
      </c>
      <c r="E61" s="11">
        <f t="shared" si="1"/>
        <v>1</v>
      </c>
      <c r="F61" s="11">
        <f t="shared" si="2"/>
        <v>1191000000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397</v>
      </c>
      <c r="E62" s="11">
        <f t="shared" si="1"/>
        <v>0</v>
      </c>
      <c r="F62" s="11">
        <f t="shared" si="2"/>
        <v>-10762273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397</v>
      </c>
      <c r="E63" s="11">
        <f t="shared" si="1"/>
        <v>0</v>
      </c>
      <c r="F63" s="11">
        <f t="shared" si="2"/>
        <v>-13096633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397</v>
      </c>
      <c r="E64" s="11">
        <f t="shared" si="1"/>
        <v>1</v>
      </c>
      <c r="F64" s="11">
        <f t="shared" si="2"/>
        <v>1188000000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397</v>
      </c>
      <c r="E65" s="11">
        <f t="shared" si="1"/>
        <v>1</v>
      </c>
      <c r="F65" s="11">
        <f t="shared" si="2"/>
        <v>1176120000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397</v>
      </c>
      <c r="E66" s="11">
        <f t="shared" si="1"/>
        <v>1</v>
      </c>
      <c r="F66" s="11">
        <f t="shared" si="2"/>
        <v>396000000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397</v>
      </c>
      <c r="E67" s="11">
        <f t="shared" ref="E67:E130" si="4">IF(B67&gt;0,1,0)</f>
        <v>1</v>
      </c>
      <c r="F67" s="11">
        <f t="shared" ref="F67:F185" si="5">B67*(D67-E67)</f>
        <v>11880000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396</v>
      </c>
      <c r="E68" s="11">
        <f t="shared" si="4"/>
        <v>1</v>
      </c>
      <c r="F68" s="11">
        <f t="shared" si="5"/>
        <v>11850000000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395</v>
      </c>
      <c r="E69" s="11">
        <f t="shared" si="4"/>
        <v>0</v>
      </c>
      <c r="F69" s="11">
        <f t="shared" si="5"/>
        <v>-79000000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395</v>
      </c>
      <c r="E70" s="11">
        <f t="shared" si="4"/>
        <v>1</v>
      </c>
      <c r="F70" s="11">
        <f t="shared" si="5"/>
        <v>551600000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395</v>
      </c>
      <c r="E71" s="11">
        <f t="shared" si="4"/>
        <v>1</v>
      </c>
      <c r="F71" s="11">
        <f t="shared" si="5"/>
        <v>1024400000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395</v>
      </c>
      <c r="E72" s="11">
        <f t="shared" si="4"/>
        <v>0</v>
      </c>
      <c r="F72" s="11">
        <f t="shared" si="5"/>
        <v>-395000000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393</v>
      </c>
      <c r="E73" s="11">
        <f t="shared" si="4"/>
        <v>1</v>
      </c>
      <c r="F73" s="11">
        <f t="shared" si="5"/>
        <v>5880000000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388</v>
      </c>
      <c r="E74" s="11">
        <f t="shared" si="4"/>
        <v>0</v>
      </c>
      <c r="F74" s="11">
        <f t="shared" si="5"/>
        <v>-5821629600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386</v>
      </c>
      <c r="E75" s="11">
        <f t="shared" si="4"/>
        <v>0</v>
      </c>
      <c r="F75" s="11">
        <f t="shared" si="5"/>
        <v>-1158000000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386</v>
      </c>
      <c r="E76" s="11">
        <f t="shared" si="4"/>
        <v>0</v>
      </c>
      <c r="F76" s="11">
        <f t="shared" si="5"/>
        <v>-77200000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386</v>
      </c>
      <c r="E77" s="11">
        <f t="shared" si="4"/>
        <v>0</v>
      </c>
      <c r="F77" s="11">
        <f t="shared" si="5"/>
        <v>-4633158000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382</v>
      </c>
      <c r="E78" s="11">
        <f t="shared" si="4"/>
        <v>0</v>
      </c>
      <c r="F78" s="11">
        <f t="shared" si="5"/>
        <v>-1146343800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377</v>
      </c>
      <c r="E79" s="11">
        <f t="shared" si="4"/>
        <v>1</v>
      </c>
      <c r="F79" s="11">
        <f t="shared" si="5"/>
        <v>8648000000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372</v>
      </c>
      <c r="E80" s="11">
        <f t="shared" si="4"/>
        <v>0</v>
      </c>
      <c r="F80" s="11">
        <f t="shared" si="5"/>
        <v>-223386000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372</v>
      </c>
      <c r="E81" s="11">
        <f t="shared" si="4"/>
        <v>0</v>
      </c>
      <c r="F81" s="11">
        <f t="shared" si="5"/>
        <v>-74400000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371</v>
      </c>
      <c r="E82" s="11">
        <f t="shared" si="4"/>
        <v>1</v>
      </c>
      <c r="F82" s="11">
        <f t="shared" si="5"/>
        <v>104791770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371</v>
      </c>
      <c r="E83" s="11">
        <f t="shared" si="4"/>
        <v>0</v>
      </c>
      <c r="F83" s="11">
        <f t="shared" si="5"/>
        <v>-74200000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369</v>
      </c>
      <c r="E84" s="11">
        <f t="shared" si="4"/>
        <v>1</v>
      </c>
      <c r="F84" s="11">
        <f t="shared" si="5"/>
        <v>736000000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366</v>
      </c>
      <c r="E85" s="11">
        <f t="shared" si="4"/>
        <v>0</v>
      </c>
      <c r="F85" s="11">
        <f t="shared" si="5"/>
        <v>-73200000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360</v>
      </c>
      <c r="E86" s="11">
        <f t="shared" si="4"/>
        <v>0</v>
      </c>
      <c r="F86" s="11">
        <f t="shared" si="5"/>
        <v>-72000000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358</v>
      </c>
      <c r="E87" s="11">
        <f t="shared" si="4"/>
        <v>0</v>
      </c>
      <c r="F87" s="11">
        <f t="shared" si="5"/>
        <v>-474350000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343</v>
      </c>
      <c r="E88" s="11">
        <f t="shared" si="4"/>
        <v>0</v>
      </c>
      <c r="F88" s="11">
        <f t="shared" si="5"/>
        <v>-171500000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343</v>
      </c>
      <c r="E89" s="11">
        <f t="shared" si="4"/>
        <v>0</v>
      </c>
      <c r="F89" s="11">
        <f t="shared" si="5"/>
        <v>-41160000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341</v>
      </c>
      <c r="E90" s="11">
        <f t="shared" si="4"/>
        <v>1</v>
      </c>
      <c r="F90" s="11">
        <f t="shared" si="5"/>
        <v>145589700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338</v>
      </c>
      <c r="E91" s="11">
        <f t="shared" si="4"/>
        <v>0</v>
      </c>
      <c r="F91" s="11">
        <f t="shared" si="5"/>
        <v>-1014676000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336</v>
      </c>
      <c r="E92" s="11">
        <f t="shared" si="4"/>
        <v>0</v>
      </c>
      <c r="F92" s="11">
        <f t="shared" si="5"/>
        <v>-68880000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336</v>
      </c>
      <c r="E93" s="11">
        <f t="shared" si="4"/>
        <v>0</v>
      </c>
      <c r="F93" s="11">
        <f t="shared" si="5"/>
        <v>-117768000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325</v>
      </c>
      <c r="E94" s="11">
        <f t="shared" si="4"/>
        <v>1</v>
      </c>
      <c r="F94" s="11">
        <f t="shared" si="5"/>
        <v>324000000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320</v>
      </c>
      <c r="E95" s="11">
        <f t="shared" si="4"/>
        <v>1</v>
      </c>
      <c r="F95" s="11">
        <f t="shared" si="5"/>
        <v>2871000000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318</v>
      </c>
      <c r="E96" s="11">
        <f t="shared" si="4"/>
        <v>0</v>
      </c>
      <c r="F96" s="11">
        <f t="shared" si="5"/>
        <v>-8268000000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318</v>
      </c>
      <c r="E97" s="11">
        <f t="shared" si="4"/>
        <v>0</v>
      </c>
      <c r="F97" s="11">
        <f t="shared" si="5"/>
        <v>-8268000000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318</v>
      </c>
      <c r="E98" s="11">
        <f t="shared" si="4"/>
        <v>1</v>
      </c>
      <c r="F98" s="11">
        <f t="shared" si="5"/>
        <v>8242000000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318</v>
      </c>
      <c r="E99" s="11">
        <f t="shared" si="4"/>
        <v>0</v>
      </c>
      <c r="F99" s="11">
        <f t="shared" si="5"/>
        <v>-63600000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316</v>
      </c>
      <c r="E100" s="11">
        <f t="shared" si="4"/>
        <v>1</v>
      </c>
      <c r="F100" s="11">
        <f t="shared" si="5"/>
        <v>9198000000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311</v>
      </c>
      <c r="E101" s="11">
        <f t="shared" si="4"/>
        <v>1</v>
      </c>
      <c r="F101" s="11">
        <f t="shared" si="5"/>
        <v>123982950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310</v>
      </c>
      <c r="E102" s="11">
        <f t="shared" si="4"/>
        <v>1</v>
      </c>
      <c r="F102" s="11">
        <f t="shared" si="5"/>
        <v>618000000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309</v>
      </c>
      <c r="E103" s="11">
        <f t="shared" si="4"/>
        <v>1</v>
      </c>
      <c r="F103" s="11">
        <f t="shared" si="5"/>
        <v>2310000000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309</v>
      </c>
      <c r="E104" s="11">
        <f t="shared" si="4"/>
        <v>0</v>
      </c>
      <c r="F104" s="11">
        <f t="shared" si="5"/>
        <v>-20394000000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309</v>
      </c>
      <c r="E105" s="11">
        <f t="shared" si="4"/>
        <v>0</v>
      </c>
      <c r="F105" s="11">
        <f t="shared" si="5"/>
        <v>-44805000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307</v>
      </c>
      <c r="E106" s="11">
        <f t="shared" si="4"/>
        <v>1</v>
      </c>
      <c r="F106" s="11">
        <f t="shared" si="5"/>
        <v>1836000000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305</v>
      </c>
      <c r="E107" s="11">
        <f t="shared" si="4"/>
        <v>0</v>
      </c>
      <c r="F107" s="11">
        <f t="shared" si="5"/>
        <v>-1831799500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302</v>
      </c>
      <c r="E108" s="11">
        <f t="shared" si="4"/>
        <v>1</v>
      </c>
      <c r="F108" s="11">
        <f t="shared" si="5"/>
        <v>1806000000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290</v>
      </c>
      <c r="E109" s="11">
        <f t="shared" si="4"/>
        <v>0</v>
      </c>
      <c r="F109" s="11">
        <f t="shared" si="5"/>
        <v>-34800000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289</v>
      </c>
      <c r="E110" s="11">
        <f t="shared" si="4"/>
        <v>1</v>
      </c>
      <c r="F110" s="11">
        <f t="shared" si="5"/>
        <v>1152000000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288</v>
      </c>
      <c r="E111" s="11">
        <f t="shared" si="4"/>
        <v>1</v>
      </c>
      <c r="F111" s="11">
        <f t="shared" si="5"/>
        <v>803600000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284</v>
      </c>
      <c r="E112" s="11">
        <f t="shared" si="4"/>
        <v>0</v>
      </c>
      <c r="F112" s="11">
        <f t="shared" si="5"/>
        <v>-56800000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283</v>
      </c>
      <c r="E113" s="11">
        <f t="shared" si="4"/>
        <v>1</v>
      </c>
      <c r="F113" s="11">
        <f t="shared" si="5"/>
        <v>20391420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266</v>
      </c>
      <c r="E114" s="11">
        <f t="shared" si="4"/>
        <v>0</v>
      </c>
      <c r="F114" s="11">
        <f t="shared" si="5"/>
        <v>-53200000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265</v>
      </c>
      <c r="E115" s="11">
        <f t="shared" si="4"/>
        <v>0</v>
      </c>
      <c r="F115" s="23">
        <f t="shared" si="5"/>
        <v>-2915000000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265</v>
      </c>
      <c r="E116" s="11">
        <f t="shared" si="4"/>
        <v>0</v>
      </c>
      <c r="F116" s="11">
        <f t="shared" si="5"/>
        <v>-53000000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263</v>
      </c>
      <c r="E117" s="11">
        <f t="shared" si="4"/>
        <v>0</v>
      </c>
      <c r="F117" s="11">
        <f t="shared" si="5"/>
        <v>-118481500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263</v>
      </c>
      <c r="E118" s="11">
        <f t="shared" si="4"/>
        <v>0</v>
      </c>
      <c r="F118" s="11">
        <f t="shared" si="5"/>
        <v>-52600000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257</v>
      </c>
      <c r="E119" s="11">
        <f t="shared" si="4"/>
        <v>0</v>
      </c>
      <c r="F119" s="11">
        <f t="shared" si="5"/>
        <v>-39719350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257</v>
      </c>
      <c r="E120" s="11">
        <f t="shared" si="4"/>
        <v>0</v>
      </c>
      <c r="F120" s="11">
        <f t="shared" si="5"/>
        <v>-82240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256</v>
      </c>
      <c r="E121" s="11">
        <f t="shared" si="4"/>
        <v>0</v>
      </c>
      <c r="F121" s="11">
        <f t="shared" si="5"/>
        <v>-110592000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250</v>
      </c>
      <c r="E122" s="11">
        <f t="shared" si="4"/>
        <v>1</v>
      </c>
      <c r="F122" s="11">
        <f t="shared" si="5"/>
        <v>18436707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229</v>
      </c>
      <c r="E123" s="11">
        <f t="shared" si="4"/>
        <v>0</v>
      </c>
      <c r="F123" s="11">
        <f t="shared" si="5"/>
        <v>-11908000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188</v>
      </c>
      <c r="E124" s="11">
        <f t="shared" si="4"/>
        <v>1</v>
      </c>
      <c r="F124" s="11">
        <f t="shared" si="5"/>
        <v>221969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187</v>
      </c>
      <c r="E125" s="11">
        <f t="shared" si="4"/>
        <v>1</v>
      </c>
      <c r="F125" s="11">
        <f t="shared" si="5"/>
        <v>446400000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185</v>
      </c>
      <c r="E126" s="11">
        <f t="shared" si="4"/>
        <v>1</v>
      </c>
      <c r="F126" s="11">
        <f t="shared" si="5"/>
        <v>247075200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185</v>
      </c>
      <c r="E127" s="11">
        <f t="shared" si="4"/>
        <v>1</v>
      </c>
      <c r="F127" s="11">
        <f t="shared" si="5"/>
        <v>247075200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173</v>
      </c>
      <c r="E128" s="11">
        <f t="shared" si="4"/>
        <v>0</v>
      </c>
      <c r="F128" s="11">
        <f t="shared" si="5"/>
        <v>-34600000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171</v>
      </c>
      <c r="E129" s="11">
        <f t="shared" si="4"/>
        <v>0</v>
      </c>
      <c r="F129" s="11">
        <f>B129*(D129-E129)</f>
        <v>-2670678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170</v>
      </c>
      <c r="E130" s="11">
        <f t="shared" si="4"/>
        <v>0</v>
      </c>
      <c r="F130" s="11">
        <f t="shared" si="5"/>
        <v>-34000000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169</v>
      </c>
      <c r="E131" s="11">
        <f t="shared" ref="E131:E186" si="7">IF(B131&gt;0,1,0)</f>
        <v>0</v>
      </c>
      <c r="F131" s="11">
        <f t="shared" si="5"/>
        <v>-33800000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168</v>
      </c>
      <c r="E132" s="11">
        <f t="shared" si="7"/>
        <v>0</v>
      </c>
      <c r="F132" s="11">
        <f t="shared" si="5"/>
        <v>-65520000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168</v>
      </c>
      <c r="E133" s="11">
        <f t="shared" si="7"/>
        <v>0</v>
      </c>
      <c r="F133" s="11">
        <f t="shared" si="5"/>
        <v>-4116000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167</v>
      </c>
      <c r="E134" s="11">
        <f t="shared" si="7"/>
        <v>0</v>
      </c>
      <c r="F134" s="11">
        <f t="shared" si="5"/>
        <v>-15865000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163</v>
      </c>
      <c r="E135" s="11">
        <f t="shared" si="7"/>
        <v>0</v>
      </c>
      <c r="F135" s="11">
        <f t="shared" si="5"/>
        <v>-32600000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161</v>
      </c>
      <c r="E136" s="11">
        <f t="shared" si="7"/>
        <v>1</v>
      </c>
      <c r="F136" s="11">
        <f t="shared" si="5"/>
        <v>8000000000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160</v>
      </c>
      <c r="E137" s="11">
        <f t="shared" si="7"/>
        <v>1</v>
      </c>
      <c r="F137" s="11">
        <f t="shared" si="5"/>
        <v>1908000000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158</v>
      </c>
      <c r="E138" s="11">
        <f t="shared" si="7"/>
        <v>1</v>
      </c>
      <c r="F138" s="11">
        <f t="shared" si="5"/>
        <v>314000000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157</v>
      </c>
      <c r="E139" s="11">
        <f t="shared" si="7"/>
        <v>1</v>
      </c>
      <c r="F139" s="11">
        <f t="shared" si="5"/>
        <v>13655928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144</v>
      </c>
      <c r="E140" s="11">
        <f t="shared" si="7"/>
        <v>0</v>
      </c>
      <c r="F140" s="11">
        <f t="shared" si="5"/>
        <v>-432129600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143</v>
      </c>
      <c r="E141" s="11">
        <f t="shared" si="7"/>
        <v>0</v>
      </c>
      <c r="F141" s="11">
        <f t="shared" si="5"/>
        <v>-429128700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126</v>
      </c>
      <c r="E142" s="11">
        <f t="shared" si="7"/>
        <v>1</v>
      </c>
      <c r="F142" s="11">
        <f t="shared" si="5"/>
        <v>75253125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126</v>
      </c>
      <c r="E143" s="11">
        <f t="shared" si="7"/>
        <v>0</v>
      </c>
      <c r="F143" s="11">
        <f t="shared" si="5"/>
        <v>-5796000000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95</v>
      </c>
      <c r="E144" s="11">
        <f t="shared" si="7"/>
        <v>1</v>
      </c>
      <c r="F144" s="11">
        <f t="shared" si="5"/>
        <v>14486058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94</v>
      </c>
      <c r="E145" s="11">
        <f t="shared" si="7"/>
        <v>1</v>
      </c>
      <c r="F145" s="11">
        <f t="shared" si="5"/>
        <v>279000000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91</v>
      </c>
      <c r="E146" s="11">
        <f t="shared" si="7"/>
        <v>0</v>
      </c>
      <c r="F146" s="11">
        <f t="shared" si="5"/>
        <v>-18200000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86</v>
      </c>
      <c r="E147" s="11">
        <f t="shared" si="7"/>
        <v>0</v>
      </c>
      <c r="F147" s="11">
        <f t="shared" si="5"/>
        <v>-17200000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85</v>
      </c>
      <c r="E148" s="11">
        <f t="shared" si="7"/>
        <v>0</v>
      </c>
      <c r="F148" s="11">
        <f t="shared" si="5"/>
        <v>-17000000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81</v>
      </c>
      <c r="E149" s="11">
        <f t="shared" si="7"/>
        <v>0</v>
      </c>
      <c r="F149" s="11">
        <f t="shared" si="5"/>
        <v>-16200000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80</v>
      </c>
      <c r="E150" s="11">
        <f t="shared" si="7"/>
        <v>1</v>
      </c>
      <c r="F150" s="11">
        <f t="shared" si="5"/>
        <v>1901798600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78</v>
      </c>
      <c r="E151" s="11">
        <f t="shared" si="7"/>
        <v>0</v>
      </c>
      <c r="F151" s="11">
        <f t="shared" si="5"/>
        <v>-15600000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72</v>
      </c>
      <c r="E152" s="11">
        <f t="shared" si="7"/>
        <v>0</v>
      </c>
      <c r="F152" s="11">
        <f t="shared" si="5"/>
        <v>-2160000000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71</v>
      </c>
      <c r="E153" s="11">
        <f t="shared" si="7"/>
        <v>0</v>
      </c>
      <c r="F153" s="11">
        <f t="shared" si="5"/>
        <v>-3692000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71</v>
      </c>
      <c r="E154" s="11">
        <f t="shared" si="7"/>
        <v>0</v>
      </c>
      <c r="F154" s="11">
        <f t="shared" si="5"/>
        <v>-9656000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66</v>
      </c>
      <c r="E155" s="11">
        <f t="shared" si="7"/>
        <v>1</v>
      </c>
      <c r="F155" s="11">
        <f t="shared" si="5"/>
        <v>195000000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65</v>
      </c>
      <c r="E156" s="11">
        <f t="shared" si="7"/>
        <v>1</v>
      </c>
      <c r="F156" s="11">
        <f t="shared" si="5"/>
        <v>12102592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65</v>
      </c>
      <c r="E157" s="11">
        <f t="shared" si="7"/>
        <v>1</v>
      </c>
      <c r="F157" s="11">
        <f t="shared" si="5"/>
        <v>1550572800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57</v>
      </c>
      <c r="E158" s="11">
        <f t="shared" si="7"/>
        <v>1</v>
      </c>
      <c r="F158" s="11">
        <f t="shared" si="5"/>
        <v>1360531200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57</v>
      </c>
      <c r="E159" s="11">
        <f t="shared" si="7"/>
        <v>0</v>
      </c>
      <c r="F159" s="11">
        <f t="shared" si="5"/>
        <v>-11457000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52</v>
      </c>
      <c r="E160" s="11">
        <f t="shared" si="7"/>
        <v>0</v>
      </c>
      <c r="F160" s="11">
        <f t="shared" si="5"/>
        <v>-10400000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49</v>
      </c>
      <c r="E161" s="11">
        <f t="shared" si="7"/>
        <v>0</v>
      </c>
      <c r="F161" s="11">
        <f t="shared" si="5"/>
        <v>-9800000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45</v>
      </c>
      <c r="E162" s="11">
        <f t="shared" si="7"/>
        <v>0</v>
      </c>
      <c r="F162" s="11">
        <f t="shared" si="5"/>
        <v>-9000000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42</v>
      </c>
      <c r="E163" s="11">
        <f t="shared" si="7"/>
        <v>0</v>
      </c>
      <c r="F163" s="11">
        <f t="shared" si="5"/>
        <v>-8400000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35</v>
      </c>
      <c r="E164" s="11">
        <f t="shared" si="7"/>
        <v>1</v>
      </c>
      <c r="F164" s="11">
        <f t="shared" si="5"/>
        <v>15560916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32</v>
      </c>
      <c r="E165" s="11">
        <f t="shared" si="7"/>
        <v>1</v>
      </c>
      <c r="F165" s="11">
        <f t="shared" si="5"/>
        <v>83700000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32</v>
      </c>
      <c r="E166" s="11">
        <f t="shared" si="7"/>
        <v>1</v>
      </c>
      <c r="F166" s="11">
        <f t="shared" si="5"/>
        <v>77500000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25</v>
      </c>
      <c r="E167" s="11">
        <f t="shared" si="7"/>
        <v>0</v>
      </c>
      <c r="F167" s="11">
        <f t="shared" si="5"/>
        <v>-5000000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23</v>
      </c>
      <c r="E168" s="11">
        <f t="shared" si="7"/>
        <v>0</v>
      </c>
      <c r="F168" s="11">
        <f t="shared" si="5"/>
        <v>-4600000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17</v>
      </c>
      <c r="E169" s="11">
        <f t="shared" si="7"/>
        <v>0</v>
      </c>
      <c r="F169" s="11">
        <f t="shared" si="5"/>
        <v>-3400000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14</v>
      </c>
      <c r="E170" s="11">
        <f t="shared" si="7"/>
        <v>0</v>
      </c>
      <c r="F170" s="11">
        <f t="shared" si="5"/>
        <v>-2800000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14</v>
      </c>
      <c r="E171" s="11">
        <f t="shared" si="7"/>
        <v>1</v>
      </c>
      <c r="F171" s="11">
        <f t="shared" si="5"/>
        <v>39000000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11</v>
      </c>
      <c r="E172" s="11">
        <f t="shared" si="7"/>
        <v>0</v>
      </c>
      <c r="F172" s="11">
        <f t="shared" si="5"/>
        <v>-2200000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10</v>
      </c>
      <c r="E173" s="11">
        <f t="shared" si="7"/>
        <v>1</v>
      </c>
      <c r="F173" s="11">
        <f t="shared" si="5"/>
        <v>27000000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9</v>
      </c>
      <c r="E174" s="11">
        <f t="shared" si="7"/>
        <v>1</v>
      </c>
      <c r="F174" s="11">
        <f t="shared" si="5"/>
        <v>16000000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8</v>
      </c>
      <c r="E175" s="11">
        <f t="shared" si="7"/>
        <v>1</v>
      </c>
      <c r="F175" s="11">
        <f t="shared" si="5"/>
        <v>9100000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6</v>
      </c>
      <c r="E176" s="11">
        <f t="shared" si="7"/>
        <v>0</v>
      </c>
      <c r="F176" s="11">
        <f t="shared" si="5"/>
        <v>-1200000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1</v>
      </c>
      <c r="D177" s="11">
        <f t="shared" si="8"/>
        <v>6</v>
      </c>
      <c r="E177" s="11">
        <f t="shared" si="7"/>
        <v>1</v>
      </c>
      <c r="F177" s="11">
        <f t="shared" si="5"/>
        <v>8500000</v>
      </c>
      <c r="G177" s="11" t="s">
        <v>828</v>
      </c>
    </row>
    <row r="178" spans="1:7" x14ac:dyDescent="0.25">
      <c r="A178" s="11" t="s">
        <v>829</v>
      </c>
      <c r="B178" s="3">
        <v>-200000</v>
      </c>
      <c r="C178" s="11">
        <v>1</v>
      </c>
      <c r="D178" s="11">
        <f t="shared" si="8"/>
        <v>5</v>
      </c>
      <c r="E178" s="11">
        <f t="shared" si="7"/>
        <v>0</v>
      </c>
      <c r="F178" s="11">
        <f t="shared" si="5"/>
        <v>-1000000</v>
      </c>
      <c r="G178" s="11" t="s">
        <v>504</v>
      </c>
    </row>
    <row r="179" spans="1:7" x14ac:dyDescent="0.25">
      <c r="A179" s="11" t="s">
        <v>832</v>
      </c>
      <c r="B179" s="3">
        <v>571492</v>
      </c>
      <c r="C179" s="11">
        <v>3</v>
      </c>
      <c r="D179" s="11">
        <f t="shared" si="8"/>
        <v>4</v>
      </c>
      <c r="E179" s="11">
        <f t="shared" si="7"/>
        <v>1</v>
      </c>
      <c r="F179" s="11">
        <f t="shared" si="5"/>
        <v>1714476</v>
      </c>
      <c r="G179" s="11" t="s">
        <v>242</v>
      </c>
    </row>
    <row r="180" spans="1:7" x14ac:dyDescent="0.25">
      <c r="A180" s="11" t="s">
        <v>837</v>
      </c>
      <c r="B180" s="3">
        <v>3000000</v>
      </c>
      <c r="C180" s="11">
        <v>1</v>
      </c>
      <c r="D180" s="11">
        <f t="shared" si="8"/>
        <v>1</v>
      </c>
      <c r="E180" s="11">
        <f t="shared" si="7"/>
        <v>1</v>
      </c>
      <c r="F180" s="11">
        <f t="shared" si="5"/>
        <v>0</v>
      </c>
      <c r="G180" s="11" t="s">
        <v>841</v>
      </c>
    </row>
    <row r="181" spans="1:7" x14ac:dyDescent="0.25">
      <c r="A181" s="11"/>
      <c r="B181" s="3"/>
      <c r="C181" s="11"/>
      <c r="D181" s="11">
        <f t="shared" si="8"/>
        <v>0</v>
      </c>
      <c r="E181" s="11">
        <f t="shared" si="7"/>
        <v>0</v>
      </c>
      <c r="F181" s="11">
        <f t="shared" si="5"/>
        <v>0</v>
      </c>
      <c r="G181" s="11"/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82075012</v>
      </c>
      <c r="C187" s="11"/>
      <c r="D187" s="11"/>
      <c r="E187" s="11"/>
      <c r="F187" s="29">
        <f>SUM(F2:F185)</f>
        <v>11953060328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20824146.912891988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D24" sqref="D2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9" width="16.140625" bestFit="1" customWidth="1"/>
    <col min="20" max="20" width="46.570312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2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82075012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294259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789</v>
      </c>
      <c r="J10" s="2" t="s">
        <v>85</v>
      </c>
      <c r="K10" s="43">
        <v>-16000000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836</v>
      </c>
      <c r="J11" s="2" t="s">
        <v>458</v>
      </c>
      <c r="K11" s="43">
        <v>180000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f>K16</f>
        <v>67549271</v>
      </c>
      <c r="G12" s="29">
        <f t="shared" si="0"/>
        <v>1557053.5689050108</v>
      </c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67549271</v>
      </c>
      <c r="L16" s="25"/>
      <c r="M16" s="11" t="s">
        <v>759</v>
      </c>
      <c r="N16" s="29">
        <f>'مسکن مریم یاران'!B105</f>
        <v>33393108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82549271</v>
      </c>
      <c r="L17" s="25"/>
      <c r="M17" s="11" t="s">
        <v>659</v>
      </c>
      <c r="N17" s="29">
        <f>سارا!D156</f>
        <v>25246747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124549271</v>
      </c>
      <c r="M18" s="11" t="s">
        <v>760</v>
      </c>
      <c r="N18" s="29">
        <v>54000000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16000000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200000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138839855</v>
      </c>
      <c r="P25" s="29" t="s">
        <v>829</v>
      </c>
      <c r="Q25" s="29">
        <v>-7500000</v>
      </c>
      <c r="R25" s="11">
        <v>4</v>
      </c>
      <c r="S25" s="29">
        <f t="shared" si="4"/>
        <v>-30000000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837</v>
      </c>
      <c r="Q26" s="29">
        <v>-8500000</v>
      </c>
      <c r="R26" s="11">
        <v>7</v>
      </c>
      <c r="S26" s="29">
        <f>Q26*R26</f>
        <v>-59500000</v>
      </c>
      <c r="T26" s="11" t="s">
        <v>839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25</v>
      </c>
      <c r="Q27" s="29"/>
      <c r="R27" s="11"/>
      <c r="S27" s="29">
        <f t="shared" ref="S27:S30" si="5">Q27*R27</f>
        <v>0</v>
      </c>
      <c r="T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/>
      <c r="Q28" s="29"/>
      <c r="R28" s="11"/>
      <c r="S28" s="29">
        <f t="shared" si="5"/>
        <v>0</v>
      </c>
      <c r="T28" s="11"/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/>
      <c r="R29" s="11"/>
      <c r="S29" s="29">
        <f t="shared" si="5"/>
        <v>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0</v>
      </c>
      <c r="R30" s="11"/>
      <c r="S30" s="29">
        <f t="shared" si="5"/>
        <v>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29"/>
      <c r="R31" s="29"/>
      <c r="S31" s="29">
        <f>SUM(S19:S29)</f>
        <v>594400000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9"/>
      <c r="Q34" s="11"/>
      <c r="R34" s="11"/>
      <c r="S34" s="11"/>
      <c r="T34" s="11" t="s">
        <v>725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11"/>
      <c r="Q35" s="11"/>
      <c r="R35" s="11"/>
      <c r="S35" s="11"/>
      <c r="T35" s="11" t="s">
        <v>762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832</v>
      </c>
      <c r="I43" s="11">
        <v>227000</v>
      </c>
      <c r="J43" s="11" t="s">
        <v>833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دی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2017-12-31T05:25:18Z</dcterms:modified>
</cp:coreProperties>
</file>