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F148" i="15" l="1"/>
  <c r="F136" i="15"/>
  <c r="F137" i="15"/>
  <c r="F138" i="15"/>
  <c r="F139" i="15"/>
  <c r="F140" i="15"/>
  <c r="F141" i="15"/>
  <c r="F142" i="15"/>
  <c r="F143" i="15"/>
  <c r="F144" i="15"/>
  <c r="F145" i="15"/>
  <c r="E136" i="15"/>
  <c r="E137" i="15"/>
  <c r="E138" i="15"/>
  <c r="E139" i="15"/>
  <c r="E140" i="15"/>
  <c r="E141" i="15"/>
  <c r="E142" i="15"/>
  <c r="E143" i="15"/>
  <c r="E144" i="15"/>
  <c r="E145" i="15"/>
  <c r="E146" i="15"/>
  <c r="D137" i="15"/>
  <c r="D138" i="15"/>
  <c r="D139" i="15"/>
  <c r="D140" i="15"/>
  <c r="D141" i="15"/>
  <c r="D142" i="15"/>
  <c r="D143" i="15"/>
  <c r="D144" i="15"/>
  <c r="D145" i="15"/>
  <c r="D146" i="15"/>
  <c r="D136" i="15" s="1"/>
  <c r="E3" i="18" l="1"/>
  <c r="M31" i="18" l="1"/>
  <c r="L31" i="18"/>
  <c r="L33" i="18" l="1"/>
  <c r="U14" i="10"/>
  <c r="U15" i="10"/>
  <c r="U16" i="10"/>
  <c r="U17" i="10"/>
  <c r="U18" i="10"/>
  <c r="U19" i="10"/>
  <c r="U13" i="10"/>
  <c r="K7" i="18" l="1"/>
  <c r="H120" i="20" l="1"/>
  <c r="B148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5" i="15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E55" i="13" l="1"/>
  <c r="G56" i="13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26" i="20"/>
  <c r="Q25" i="18"/>
  <c r="R17" i="18"/>
  <c r="R18" i="18"/>
  <c r="R21" i="18"/>
  <c r="R22" i="18"/>
  <c r="R23" i="18"/>
  <c r="I117" i="20" l="1"/>
  <c r="K116" i="20"/>
  <c r="G115" i="20"/>
  <c r="J115" i="20" s="1"/>
  <c r="K118" i="20"/>
  <c r="J117" i="20"/>
  <c r="I118" i="20"/>
  <c r="I116" i="20"/>
  <c r="K117" i="20"/>
  <c r="J118" i="20"/>
  <c r="E48" i="13"/>
  <c r="G49" i="13"/>
  <c r="K115" i="20"/>
  <c r="I115" i="20"/>
  <c r="I125" i="20"/>
  <c r="S40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14" i="20" l="1"/>
  <c r="G113" i="20" s="1"/>
  <c r="K113" i="20" s="1"/>
  <c r="Q58" i="18"/>
  <c r="P20" i="18" s="1"/>
  <c r="E47" i="13"/>
  <c r="G48" i="13"/>
  <c r="F120" i="15"/>
  <c r="I124" i="20"/>
  <c r="D55" i="17"/>
  <c r="J114" i="20" l="1"/>
  <c r="G112" i="20"/>
  <c r="G111" i="20" s="1"/>
  <c r="I111" i="20" s="1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G110" i="20"/>
  <c r="K110" i="20" s="1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G109" i="20" l="1"/>
  <c r="J109" i="20" s="1"/>
  <c r="J110" i="20"/>
  <c r="I110" i="20"/>
  <c r="E44" i="13"/>
  <c r="G45" i="13"/>
  <c r="I109" i="20"/>
  <c r="G108" i="20"/>
  <c r="J108" i="20" s="1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C14" i="18"/>
  <c r="L24" i="18" l="1"/>
  <c r="K103" i="20"/>
  <c r="J103" i="20"/>
  <c r="G102" i="20"/>
  <c r="I102" i="20" s="1"/>
  <c r="E38" i="13"/>
  <c r="G39" i="13"/>
  <c r="F113" i="15"/>
  <c r="M9" i="18"/>
  <c r="C15" i="18"/>
  <c r="J102" i="20" l="1"/>
  <c r="G101" i="20"/>
  <c r="G100" i="20" s="1"/>
  <c r="K102" i="20"/>
  <c r="E37" i="13"/>
  <c r="G38" i="13"/>
  <c r="J101" i="20"/>
  <c r="F112" i="15"/>
  <c r="C16" i="18"/>
  <c r="I101" i="20" l="1"/>
  <c r="K101" i="20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L23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51" i="15" l="1"/>
</calcChain>
</file>

<file path=xl/sharedStrings.xml><?xml version="1.0" encoding="utf-8"?>
<sst xmlns="http://schemas.openxmlformats.org/spreadsheetml/2006/main" count="1520" uniqueCount="642">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</sst>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8" sqref="E38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611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608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612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621</v>
      </c>
      <c r="B4" s="18">
        <v>2000000</v>
      </c>
      <c r="C4" s="18">
        <v>0</v>
      </c>
      <c r="D4" s="3">
        <f t="shared" si="0"/>
        <v>2000000</v>
      </c>
      <c r="E4" s="20" t="s">
        <v>622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620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623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631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641</v>
      </c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8198102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500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501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458</v>
      </c>
      <c r="H2" s="39">
        <f>IF(B2&gt;0,1,0)</f>
        <v>1</v>
      </c>
      <c r="I2" s="11">
        <f>B2*(G2-H2)</f>
        <v>7631900</v>
      </c>
      <c r="J2" s="56">
        <f>C2*(G2-H2)</f>
        <v>7631900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457</v>
      </c>
      <c r="H3" s="39">
        <f t="shared" ref="H3:H66" si="2">IF(B3&gt;0,1,0)</f>
        <v>1</v>
      </c>
      <c r="I3" s="11">
        <f t="shared" ref="I3:I66" si="3">B3*(G3-H3)</f>
        <v>9074400000</v>
      </c>
      <c r="J3" s="56">
        <f t="shared" ref="J3:J66" si="4">C3*(G3-H3)</f>
        <v>5192472000</v>
      </c>
      <c r="K3" s="56">
        <f t="shared" ref="K3:K66" si="5">D3*(G3-H3)</f>
        <v>3881928000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457</v>
      </c>
      <c r="H4" s="39">
        <f t="shared" si="2"/>
        <v>0</v>
      </c>
      <c r="I4" s="11">
        <f t="shared" si="3"/>
        <v>0</v>
      </c>
      <c r="J4" s="56">
        <f t="shared" si="4"/>
        <v>3884500</v>
      </c>
      <c r="K4" s="56">
        <f t="shared" si="5"/>
        <v>-3884500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455</v>
      </c>
      <c r="H5" s="39">
        <f t="shared" si="2"/>
        <v>1</v>
      </c>
      <c r="I5" s="11">
        <f t="shared" si="3"/>
        <v>908000000</v>
      </c>
      <c r="J5" s="56">
        <f t="shared" si="4"/>
        <v>0</v>
      </c>
      <c r="K5" s="56">
        <f t="shared" si="5"/>
        <v>908000000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448</v>
      </c>
      <c r="H6" s="39">
        <f t="shared" si="2"/>
        <v>0</v>
      </c>
      <c r="I6" s="11">
        <f t="shared" si="3"/>
        <v>-2240000</v>
      </c>
      <c r="J6" s="56">
        <f t="shared" si="4"/>
        <v>0</v>
      </c>
      <c r="K6" s="56">
        <f t="shared" si="5"/>
        <v>-2240000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444</v>
      </c>
      <c r="H7" s="39">
        <f t="shared" si="2"/>
        <v>0</v>
      </c>
      <c r="I7" s="11">
        <f t="shared" si="3"/>
        <v>-533022000</v>
      </c>
      <c r="J7" s="56">
        <f t="shared" si="4"/>
        <v>0</v>
      </c>
      <c r="K7" s="56">
        <f t="shared" si="5"/>
        <v>-533022000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443</v>
      </c>
      <c r="H8" s="39">
        <f t="shared" si="2"/>
        <v>0</v>
      </c>
      <c r="I8" s="11">
        <f t="shared" si="3"/>
        <v>-88600000</v>
      </c>
      <c r="J8" s="56">
        <f t="shared" si="4"/>
        <v>0</v>
      </c>
      <c r="K8" s="56">
        <f t="shared" si="5"/>
        <v>-88600000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441</v>
      </c>
      <c r="H9" s="39">
        <f t="shared" si="2"/>
        <v>0</v>
      </c>
      <c r="I9" s="11">
        <f t="shared" si="3"/>
        <v>-311125500</v>
      </c>
      <c r="J9" s="56">
        <f t="shared" si="4"/>
        <v>0</v>
      </c>
      <c r="K9" s="56">
        <f t="shared" si="5"/>
        <v>-311125500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432</v>
      </c>
      <c r="H10" s="39">
        <f t="shared" si="2"/>
        <v>0</v>
      </c>
      <c r="I10" s="11">
        <f t="shared" si="3"/>
        <v>-86400000</v>
      </c>
      <c r="J10" s="56">
        <f t="shared" si="4"/>
        <v>0</v>
      </c>
      <c r="K10" s="56">
        <f t="shared" si="5"/>
        <v>-86400000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432</v>
      </c>
      <c r="H11" s="39">
        <f t="shared" si="2"/>
        <v>1</v>
      </c>
      <c r="I11" s="11">
        <f t="shared" si="3"/>
        <v>431000000</v>
      </c>
      <c r="J11" s="56">
        <f t="shared" si="4"/>
        <v>0</v>
      </c>
      <c r="K11" s="56">
        <f t="shared" si="5"/>
        <v>431000000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428</v>
      </c>
      <c r="H12" s="39">
        <f t="shared" si="2"/>
        <v>0</v>
      </c>
      <c r="I12" s="11">
        <f t="shared" si="3"/>
        <v>-128400000</v>
      </c>
      <c r="J12" s="56">
        <f t="shared" si="4"/>
        <v>0</v>
      </c>
      <c r="K12" s="56">
        <f t="shared" si="5"/>
        <v>-128400000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423</v>
      </c>
      <c r="H13" s="39">
        <f t="shared" si="2"/>
        <v>0</v>
      </c>
      <c r="I13" s="11">
        <f t="shared" si="3"/>
        <v>-26226000</v>
      </c>
      <c r="J13" s="56">
        <f t="shared" si="4"/>
        <v>0</v>
      </c>
      <c r="K13" s="56">
        <f t="shared" si="5"/>
        <v>-26226000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423</v>
      </c>
      <c r="H14" s="39">
        <f t="shared" si="2"/>
        <v>1</v>
      </c>
      <c r="I14" s="11">
        <f t="shared" si="3"/>
        <v>844000000</v>
      </c>
      <c r="J14" s="56">
        <f t="shared" si="4"/>
        <v>0</v>
      </c>
      <c r="K14" s="56">
        <f t="shared" si="5"/>
        <v>844000000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422</v>
      </c>
      <c r="H15" s="39">
        <f t="shared" si="2"/>
        <v>1</v>
      </c>
      <c r="I15" s="11">
        <f t="shared" si="3"/>
        <v>757800000</v>
      </c>
      <c r="J15" s="56">
        <f t="shared" si="4"/>
        <v>0</v>
      </c>
      <c r="K15" s="56">
        <f t="shared" si="5"/>
        <v>757800000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422</v>
      </c>
      <c r="H16" s="39">
        <f t="shared" si="2"/>
        <v>0</v>
      </c>
      <c r="I16" s="11">
        <f t="shared" si="3"/>
        <v>-84400000</v>
      </c>
      <c r="J16" s="56">
        <f t="shared" si="4"/>
        <v>0</v>
      </c>
      <c r="K16" s="56">
        <f t="shared" si="5"/>
        <v>-84400000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418</v>
      </c>
      <c r="H17" s="39">
        <f t="shared" si="2"/>
        <v>0</v>
      </c>
      <c r="I17" s="11">
        <f t="shared" si="3"/>
        <v>-836000000</v>
      </c>
      <c r="J17" s="56">
        <f t="shared" si="4"/>
        <v>0</v>
      </c>
      <c r="K17" s="56">
        <f t="shared" si="5"/>
        <v>-836000000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417</v>
      </c>
      <c r="H18" s="39">
        <f t="shared" si="2"/>
        <v>0</v>
      </c>
      <c r="I18" s="11">
        <f t="shared" si="3"/>
        <v>-125100000</v>
      </c>
      <c r="J18" s="56">
        <f t="shared" si="4"/>
        <v>0</v>
      </c>
      <c r="K18" s="56">
        <f t="shared" si="5"/>
        <v>-125100000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416</v>
      </c>
      <c r="H19" s="39">
        <f t="shared" si="2"/>
        <v>0</v>
      </c>
      <c r="I19" s="11">
        <f t="shared" si="3"/>
        <v>-83200000</v>
      </c>
      <c r="J19" s="56">
        <f t="shared" si="4"/>
        <v>0</v>
      </c>
      <c r="K19" s="56">
        <f t="shared" si="5"/>
        <v>-83200000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414</v>
      </c>
      <c r="H20" s="39">
        <f t="shared" si="2"/>
        <v>1</v>
      </c>
      <c r="I20" s="11">
        <f t="shared" si="3"/>
        <v>111959757</v>
      </c>
      <c r="J20" s="56">
        <f t="shared" si="4"/>
        <v>60897676</v>
      </c>
      <c r="K20" s="56">
        <f t="shared" si="5"/>
        <v>51062081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412</v>
      </c>
      <c r="H21" s="39">
        <f t="shared" si="2"/>
        <v>0</v>
      </c>
      <c r="I21" s="11">
        <f t="shared" si="3"/>
        <v>-620348400</v>
      </c>
      <c r="J21" s="56">
        <f t="shared" si="4"/>
        <v>0</v>
      </c>
      <c r="K21" s="56">
        <f t="shared" si="5"/>
        <v>-620348400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409</v>
      </c>
      <c r="H22" s="39">
        <f t="shared" si="2"/>
        <v>1</v>
      </c>
      <c r="I22" s="11">
        <f t="shared" si="3"/>
        <v>1224000000</v>
      </c>
      <c r="J22" s="56">
        <f t="shared" si="4"/>
        <v>0</v>
      </c>
      <c r="K22" s="56">
        <f t="shared" si="5"/>
        <v>1224000000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408</v>
      </c>
      <c r="H23" s="39">
        <f t="shared" si="2"/>
        <v>1</v>
      </c>
      <c r="I23" s="11">
        <f t="shared" si="3"/>
        <v>407000000</v>
      </c>
      <c r="J23" s="56">
        <f t="shared" si="4"/>
        <v>0</v>
      </c>
      <c r="K23" s="56">
        <f t="shared" si="5"/>
        <v>407000000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407</v>
      </c>
      <c r="H24" s="39">
        <f t="shared" si="2"/>
        <v>0</v>
      </c>
      <c r="I24" s="11">
        <f t="shared" si="3"/>
        <v>-1221366300</v>
      </c>
      <c r="J24" s="56">
        <f t="shared" si="4"/>
        <v>0</v>
      </c>
      <c r="K24" s="56">
        <f t="shared" si="5"/>
        <v>-1221366300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392</v>
      </c>
      <c r="H25" s="39">
        <f t="shared" si="2"/>
        <v>1</v>
      </c>
      <c r="I25" s="11">
        <f t="shared" si="3"/>
        <v>586500000</v>
      </c>
      <c r="J25" s="56">
        <f t="shared" si="4"/>
        <v>0</v>
      </c>
      <c r="K25" s="56">
        <f t="shared" si="5"/>
        <v>586500000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384</v>
      </c>
      <c r="H26" s="39">
        <f t="shared" si="2"/>
        <v>0</v>
      </c>
      <c r="I26" s="11">
        <f t="shared" si="3"/>
        <v>-62976000</v>
      </c>
      <c r="J26" s="56">
        <f t="shared" si="4"/>
        <v>0</v>
      </c>
      <c r="K26" s="56">
        <f t="shared" si="5"/>
        <v>-62976000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383</v>
      </c>
      <c r="H27" s="39">
        <f t="shared" si="2"/>
        <v>1</v>
      </c>
      <c r="I27" s="11">
        <f t="shared" si="3"/>
        <v>76168126</v>
      </c>
      <c r="J27" s="56">
        <f t="shared" si="4"/>
        <v>41031766</v>
      </c>
      <c r="K27" s="56">
        <f t="shared" si="5"/>
        <v>35136360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381</v>
      </c>
      <c r="H28" s="39">
        <f t="shared" si="2"/>
        <v>0</v>
      </c>
      <c r="I28" s="11">
        <f t="shared" si="3"/>
        <v>-84201000</v>
      </c>
      <c r="J28" s="56">
        <f t="shared" si="4"/>
        <v>-84201000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381</v>
      </c>
      <c r="H29" s="39">
        <f t="shared" si="2"/>
        <v>0</v>
      </c>
      <c r="I29" s="11">
        <f t="shared" si="3"/>
        <v>-190690500</v>
      </c>
      <c r="J29" s="56">
        <f t="shared" si="4"/>
        <v>0</v>
      </c>
      <c r="K29" s="56">
        <f t="shared" si="5"/>
        <v>-190690500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381</v>
      </c>
      <c r="H30" s="39">
        <f t="shared" si="2"/>
        <v>0</v>
      </c>
      <c r="I30" s="11">
        <f t="shared" si="3"/>
        <v>-5715000000</v>
      </c>
      <c r="J30" s="56">
        <f t="shared" si="4"/>
        <v>-5715000000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364</v>
      </c>
      <c r="H31" s="39">
        <f t="shared" si="2"/>
        <v>0</v>
      </c>
      <c r="I31" s="11">
        <f t="shared" si="3"/>
        <v>-1095967600</v>
      </c>
      <c r="J31" s="56">
        <f t="shared" si="4"/>
        <v>0</v>
      </c>
      <c r="K31" s="56">
        <f t="shared" si="5"/>
        <v>-1095967600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362</v>
      </c>
      <c r="H32" s="39">
        <f t="shared" si="2"/>
        <v>0</v>
      </c>
      <c r="I32" s="11">
        <f t="shared" si="3"/>
        <v>-1088135800</v>
      </c>
      <c r="J32" s="56">
        <f t="shared" si="4"/>
        <v>0</v>
      </c>
      <c r="K32" s="56">
        <f t="shared" si="5"/>
        <v>-1088135800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361</v>
      </c>
      <c r="H33" s="39">
        <f t="shared" si="2"/>
        <v>0</v>
      </c>
      <c r="I33" s="11">
        <f t="shared" si="3"/>
        <v>-323275500</v>
      </c>
      <c r="J33" s="56">
        <f t="shared" si="4"/>
        <v>0</v>
      </c>
      <c r="K33" s="56">
        <f t="shared" si="5"/>
        <v>-323275500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361</v>
      </c>
      <c r="H34" s="39">
        <f t="shared" si="2"/>
        <v>0</v>
      </c>
      <c r="I34" s="11">
        <f t="shared" si="3"/>
        <v>0</v>
      </c>
      <c r="J34" s="56">
        <f t="shared" si="4"/>
        <v>361000000</v>
      </c>
      <c r="K34" s="56">
        <f t="shared" si="5"/>
        <v>-361000000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352</v>
      </c>
      <c r="H35" s="39">
        <f t="shared" si="2"/>
        <v>1</v>
      </c>
      <c r="I35" s="11">
        <f t="shared" si="3"/>
        <v>18417672</v>
      </c>
      <c r="J35" s="56">
        <f t="shared" si="4"/>
        <v>-7603713</v>
      </c>
      <c r="K35" s="56">
        <f t="shared" si="5"/>
        <v>26021385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352</v>
      </c>
      <c r="H36" s="39">
        <f t="shared" si="2"/>
        <v>0</v>
      </c>
      <c r="I36" s="11">
        <f t="shared" si="3"/>
        <v>0</v>
      </c>
      <c r="J36" s="56">
        <f t="shared" si="4"/>
        <v>7625376</v>
      </c>
      <c r="K36" s="56">
        <f t="shared" si="5"/>
        <v>-7625376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342</v>
      </c>
      <c r="H37" s="39">
        <f t="shared" si="2"/>
        <v>0</v>
      </c>
      <c r="I37" s="11">
        <f t="shared" si="3"/>
        <v>-18810000</v>
      </c>
      <c r="J37" s="56">
        <f t="shared" si="4"/>
        <v>0</v>
      </c>
      <c r="K37" s="56">
        <f t="shared" si="5"/>
        <v>-18810000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341</v>
      </c>
      <c r="H38" s="39">
        <f t="shared" si="2"/>
        <v>1</v>
      </c>
      <c r="I38" s="11">
        <f t="shared" si="3"/>
        <v>1020000000</v>
      </c>
      <c r="J38" s="56">
        <f t="shared" si="4"/>
        <v>1020000000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340</v>
      </c>
      <c r="H39" s="39">
        <f t="shared" si="2"/>
        <v>1</v>
      </c>
      <c r="I39" s="11">
        <f t="shared" si="3"/>
        <v>847500000</v>
      </c>
      <c r="J39" s="56">
        <f t="shared" si="4"/>
        <v>847500000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340</v>
      </c>
      <c r="H40" s="39">
        <f t="shared" si="2"/>
        <v>0</v>
      </c>
      <c r="I40" s="11">
        <f t="shared" si="3"/>
        <v>-17000000</v>
      </c>
      <c r="J40" s="56">
        <f t="shared" si="4"/>
        <v>0</v>
      </c>
      <c r="K40" s="56">
        <f t="shared" si="5"/>
        <v>-17000000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340</v>
      </c>
      <c r="H41" s="39">
        <f t="shared" si="2"/>
        <v>1</v>
      </c>
      <c r="I41" s="11">
        <f t="shared" si="3"/>
        <v>1017000000</v>
      </c>
      <c r="J41" s="56">
        <f t="shared" si="4"/>
        <v>0</v>
      </c>
      <c r="K41" s="56">
        <f t="shared" si="5"/>
        <v>1017000000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337</v>
      </c>
      <c r="H42" s="39">
        <f t="shared" si="2"/>
        <v>0</v>
      </c>
      <c r="I42" s="11">
        <f t="shared" si="3"/>
        <v>-30060400</v>
      </c>
      <c r="J42" s="56">
        <f t="shared" si="4"/>
        <v>0</v>
      </c>
      <c r="K42" s="56">
        <f t="shared" si="5"/>
        <v>-30060400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333</v>
      </c>
      <c r="H43" s="39">
        <f t="shared" si="2"/>
        <v>0</v>
      </c>
      <c r="I43" s="11">
        <f t="shared" si="3"/>
        <v>-66600000</v>
      </c>
      <c r="J43" s="56">
        <f t="shared" si="4"/>
        <v>0</v>
      </c>
      <c r="K43" s="56">
        <f t="shared" si="5"/>
        <v>-66600000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331</v>
      </c>
      <c r="H44" s="39">
        <f t="shared" si="2"/>
        <v>0</v>
      </c>
      <c r="I44" s="11">
        <f t="shared" si="3"/>
        <v>-66200000</v>
      </c>
      <c r="J44" s="56">
        <f t="shared" si="4"/>
        <v>0</v>
      </c>
      <c r="K44" s="56">
        <f t="shared" si="5"/>
        <v>-66200000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331</v>
      </c>
      <c r="H45" s="39">
        <f t="shared" si="2"/>
        <v>0</v>
      </c>
      <c r="I45" s="11">
        <f t="shared" si="3"/>
        <v>-185360000</v>
      </c>
      <c r="J45" s="56">
        <f t="shared" si="4"/>
        <v>0</v>
      </c>
      <c r="K45" s="56">
        <f t="shared" si="5"/>
        <v>-185360000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327</v>
      </c>
      <c r="H46" s="39">
        <f t="shared" si="2"/>
        <v>0</v>
      </c>
      <c r="I46" s="11">
        <f t="shared" si="3"/>
        <v>-230698500</v>
      </c>
      <c r="J46" s="56">
        <f t="shared" si="4"/>
        <v>0</v>
      </c>
      <c r="K46" s="56">
        <f t="shared" si="5"/>
        <v>-230698500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321</v>
      </c>
      <c r="H47" s="39">
        <f t="shared" si="2"/>
        <v>1</v>
      </c>
      <c r="I47" s="11">
        <f t="shared" si="3"/>
        <v>13185280</v>
      </c>
      <c r="J47" s="56">
        <f t="shared" si="4"/>
        <v>2148160</v>
      </c>
      <c r="K47" s="56">
        <f t="shared" si="5"/>
        <v>11037120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321</v>
      </c>
      <c r="H48" s="39">
        <f t="shared" si="2"/>
        <v>1</v>
      </c>
      <c r="I48" s="11">
        <f t="shared" si="3"/>
        <v>545504000</v>
      </c>
      <c r="J48" s="56">
        <f t="shared" si="4"/>
        <v>0</v>
      </c>
      <c r="K48" s="56">
        <f t="shared" si="5"/>
        <v>545504000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312</v>
      </c>
      <c r="H49" s="39">
        <f t="shared" si="2"/>
        <v>0</v>
      </c>
      <c r="I49" s="11">
        <f t="shared" si="3"/>
        <v>-48360000</v>
      </c>
      <c r="J49" s="56">
        <f t="shared" si="4"/>
        <v>0</v>
      </c>
      <c r="K49" s="56">
        <f t="shared" si="5"/>
        <v>-48360000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312</v>
      </c>
      <c r="H50" s="39">
        <f t="shared" si="2"/>
        <v>0</v>
      </c>
      <c r="I50" s="11">
        <f t="shared" si="3"/>
        <v>-43056000</v>
      </c>
      <c r="J50" s="56">
        <f t="shared" si="4"/>
        <v>0</v>
      </c>
      <c r="K50" s="56">
        <f t="shared" si="5"/>
        <v>-43056000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312</v>
      </c>
      <c r="H51" s="39">
        <f t="shared" si="2"/>
        <v>0</v>
      </c>
      <c r="I51" s="11">
        <f t="shared" si="3"/>
        <v>-230880000</v>
      </c>
      <c r="J51" s="56">
        <f t="shared" si="4"/>
        <v>0</v>
      </c>
      <c r="K51" s="56">
        <f t="shared" si="5"/>
        <v>-230880000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312</v>
      </c>
      <c r="H52" s="39">
        <f t="shared" si="2"/>
        <v>0</v>
      </c>
      <c r="I52" s="11">
        <f t="shared" si="3"/>
        <v>-62400000</v>
      </c>
      <c r="J52" s="56">
        <f t="shared" si="4"/>
        <v>0</v>
      </c>
      <c r="K52" s="56">
        <f t="shared" si="5"/>
        <v>-62400000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311</v>
      </c>
      <c r="H53" s="39">
        <f t="shared" si="2"/>
        <v>0</v>
      </c>
      <c r="I53" s="11">
        <f t="shared" si="3"/>
        <v>-328105000</v>
      </c>
      <c r="J53" s="56">
        <f t="shared" si="4"/>
        <v>0</v>
      </c>
      <c r="K53" s="56">
        <f t="shared" si="5"/>
        <v>-328105000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311</v>
      </c>
      <c r="H54" s="39">
        <f t="shared" si="2"/>
        <v>0</v>
      </c>
      <c r="I54" s="11">
        <f t="shared" si="3"/>
        <v>-62200000</v>
      </c>
      <c r="J54" s="56">
        <f t="shared" si="4"/>
        <v>0</v>
      </c>
      <c r="K54" s="56">
        <f t="shared" si="5"/>
        <v>-62200000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311</v>
      </c>
      <c r="H55" s="39">
        <f t="shared" si="2"/>
        <v>0</v>
      </c>
      <c r="I55" s="11">
        <f t="shared" si="3"/>
        <v>-311155500</v>
      </c>
      <c r="J55" s="56">
        <f t="shared" si="4"/>
        <v>0</v>
      </c>
      <c r="K55" s="56">
        <f t="shared" si="5"/>
        <v>-311155500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311</v>
      </c>
      <c r="H56" s="39">
        <f t="shared" si="2"/>
        <v>0</v>
      </c>
      <c r="I56" s="11">
        <f t="shared" si="3"/>
        <v>-11818000</v>
      </c>
      <c r="J56" s="56">
        <f t="shared" si="4"/>
        <v>0</v>
      </c>
      <c r="K56" s="56">
        <f t="shared" si="5"/>
        <v>-11818000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311</v>
      </c>
      <c r="H57" s="39">
        <f t="shared" si="2"/>
        <v>0</v>
      </c>
      <c r="I57" s="11">
        <f t="shared" si="3"/>
        <v>-32655000</v>
      </c>
      <c r="J57" s="56">
        <f t="shared" si="4"/>
        <v>0</v>
      </c>
      <c r="K57" s="56">
        <f t="shared" si="5"/>
        <v>-32655000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311</v>
      </c>
      <c r="H58" s="39">
        <f t="shared" si="2"/>
        <v>0</v>
      </c>
      <c r="I58" s="11">
        <f t="shared" si="3"/>
        <v>-18660000</v>
      </c>
      <c r="J58" s="56">
        <f t="shared" si="4"/>
        <v>0</v>
      </c>
      <c r="K58" s="56">
        <f t="shared" si="5"/>
        <v>-18660000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308</v>
      </c>
      <c r="H59" s="39">
        <f t="shared" si="2"/>
        <v>1</v>
      </c>
      <c r="I59" s="11">
        <f t="shared" si="3"/>
        <v>307000000</v>
      </c>
      <c r="J59" s="56">
        <f t="shared" si="4"/>
        <v>307000000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307</v>
      </c>
      <c r="H60" s="39">
        <f t="shared" si="2"/>
        <v>1</v>
      </c>
      <c r="I60" s="11">
        <f t="shared" si="3"/>
        <v>1071000000</v>
      </c>
      <c r="J60" s="56">
        <f t="shared" si="4"/>
        <v>1071000000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305</v>
      </c>
      <c r="H61" s="39">
        <f t="shared" si="2"/>
        <v>1</v>
      </c>
      <c r="I61" s="11">
        <f t="shared" si="3"/>
        <v>304000000</v>
      </c>
      <c r="J61" s="56">
        <f t="shared" si="4"/>
        <v>304000000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305</v>
      </c>
      <c r="H62" s="39">
        <f t="shared" si="2"/>
        <v>1</v>
      </c>
      <c r="I62" s="11">
        <f t="shared" si="3"/>
        <v>912000000</v>
      </c>
      <c r="J62" s="56">
        <f t="shared" si="4"/>
        <v>912000000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303</v>
      </c>
      <c r="H63" s="39">
        <f t="shared" si="2"/>
        <v>0</v>
      </c>
      <c r="I63" s="11">
        <f t="shared" si="3"/>
        <v>-60600000</v>
      </c>
      <c r="J63" s="56">
        <f t="shared" si="4"/>
        <v>0</v>
      </c>
      <c r="K63" s="56">
        <f t="shared" si="5"/>
        <v>-60600000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298</v>
      </c>
      <c r="H64" s="39">
        <f t="shared" si="2"/>
        <v>0</v>
      </c>
      <c r="I64" s="11">
        <f t="shared" si="3"/>
        <v>-14900000</v>
      </c>
      <c r="J64" s="56">
        <f t="shared" si="4"/>
        <v>0</v>
      </c>
      <c r="K64" s="56">
        <f t="shared" si="5"/>
        <v>-14900000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294</v>
      </c>
      <c r="H65" s="39">
        <f t="shared" si="2"/>
        <v>0</v>
      </c>
      <c r="I65" s="11">
        <f t="shared" si="3"/>
        <v>-58800000</v>
      </c>
      <c r="J65" s="56">
        <f t="shared" si="4"/>
        <v>0</v>
      </c>
      <c r="K65" s="56">
        <f t="shared" si="5"/>
        <v>-58800000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291</v>
      </c>
      <c r="H66" s="39">
        <f t="shared" si="2"/>
        <v>0</v>
      </c>
      <c r="I66" s="11">
        <f t="shared" si="3"/>
        <v>-49470000</v>
      </c>
      <c r="J66" s="56">
        <f t="shared" si="4"/>
        <v>0</v>
      </c>
      <c r="K66" s="56">
        <f t="shared" si="5"/>
        <v>-49470000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290</v>
      </c>
      <c r="H67" s="39">
        <f t="shared" ref="H67:H120" si="8">IF(B67&gt;0,1,0)</f>
        <v>1</v>
      </c>
      <c r="I67" s="11">
        <f t="shared" ref="I67:I119" si="9">B67*(G67-H67)</f>
        <v>26392925</v>
      </c>
      <c r="J67" s="56">
        <f t="shared" ref="J67:J120" si="10">C67*(G67-H67)</f>
        <v>18993947</v>
      </c>
      <c r="K67" s="56">
        <f t="shared" ref="K67:K120" si="11">D67*(G67-H67)</f>
        <v>7398978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272</v>
      </c>
      <c r="H68" s="39">
        <f t="shared" si="8"/>
        <v>0</v>
      </c>
      <c r="I68" s="11">
        <f t="shared" si="9"/>
        <v>-39440000</v>
      </c>
      <c r="J68" s="56">
        <f t="shared" si="10"/>
        <v>0</v>
      </c>
      <c r="K68" s="56">
        <f t="shared" si="11"/>
        <v>-39440000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265</v>
      </c>
      <c r="H69" s="39">
        <f t="shared" si="8"/>
        <v>1</v>
      </c>
      <c r="I69" s="11">
        <f t="shared" si="9"/>
        <v>258720000</v>
      </c>
      <c r="J69" s="56">
        <f t="shared" si="10"/>
        <v>0</v>
      </c>
      <c r="K69" s="56">
        <f t="shared" si="11"/>
        <v>258720000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262</v>
      </c>
      <c r="H70" s="39">
        <f t="shared" si="8"/>
        <v>0</v>
      </c>
      <c r="I70" s="11">
        <f t="shared" si="9"/>
        <v>-12052000</v>
      </c>
      <c r="J70" s="56">
        <f t="shared" si="10"/>
        <v>0</v>
      </c>
      <c r="K70" s="56">
        <f t="shared" si="11"/>
        <v>-12052000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260</v>
      </c>
      <c r="H71" s="39">
        <f t="shared" si="8"/>
        <v>1</v>
      </c>
      <c r="I71" s="11">
        <f t="shared" si="9"/>
        <v>29872542</v>
      </c>
      <c r="J71" s="56">
        <f t="shared" si="10"/>
        <v>26887308</v>
      </c>
      <c r="K71" s="56">
        <f t="shared" si="11"/>
        <v>2985234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259</v>
      </c>
      <c r="H72" s="39">
        <f t="shared" si="8"/>
        <v>0</v>
      </c>
      <c r="I72" s="11">
        <f t="shared" si="9"/>
        <v>-39359971</v>
      </c>
      <c r="J72" s="56">
        <f t="shared" si="10"/>
        <v>0</v>
      </c>
      <c r="K72" s="56">
        <f t="shared" si="11"/>
        <v>-39359971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258</v>
      </c>
      <c r="H73" s="39">
        <f t="shared" si="8"/>
        <v>0</v>
      </c>
      <c r="I73" s="11">
        <f t="shared" si="9"/>
        <v>-207819000</v>
      </c>
      <c r="J73" s="56">
        <f t="shared" si="10"/>
        <v>0</v>
      </c>
      <c r="K73" s="56">
        <f t="shared" si="11"/>
        <v>-207819000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251</v>
      </c>
      <c r="H74" s="39">
        <f t="shared" si="8"/>
        <v>1</v>
      </c>
      <c r="I74" s="11">
        <f t="shared" si="9"/>
        <v>1748750000</v>
      </c>
      <c r="J74" s="56">
        <f t="shared" si="10"/>
        <v>0</v>
      </c>
      <c r="K74" s="56">
        <f t="shared" si="11"/>
        <v>1748750000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250</v>
      </c>
      <c r="H75" s="39">
        <f t="shared" si="8"/>
        <v>1</v>
      </c>
      <c r="I75" s="11">
        <f t="shared" si="9"/>
        <v>747000000</v>
      </c>
      <c r="J75" s="56">
        <f t="shared" si="10"/>
        <v>0</v>
      </c>
      <c r="K75" s="56">
        <f t="shared" si="11"/>
        <v>747000000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248</v>
      </c>
      <c r="H76" s="39">
        <f t="shared" si="8"/>
        <v>1</v>
      </c>
      <c r="I76" s="11">
        <f t="shared" si="9"/>
        <v>741000000</v>
      </c>
      <c r="J76" s="56">
        <f t="shared" si="10"/>
        <v>0</v>
      </c>
      <c r="K76" s="56">
        <f t="shared" si="11"/>
        <v>741000000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247</v>
      </c>
      <c r="H77" s="39">
        <f t="shared" si="8"/>
        <v>1</v>
      </c>
      <c r="I77" s="11">
        <f t="shared" si="9"/>
        <v>738000000</v>
      </c>
      <c r="J77" s="56">
        <f t="shared" si="10"/>
        <v>0</v>
      </c>
      <c r="K77" s="56">
        <f t="shared" si="11"/>
        <v>738000000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246</v>
      </c>
      <c r="H78" s="39">
        <f t="shared" si="8"/>
        <v>0</v>
      </c>
      <c r="I78" s="11">
        <f t="shared" si="9"/>
        <v>-787200000</v>
      </c>
      <c r="J78" s="56">
        <f t="shared" si="10"/>
        <v>-787200000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245</v>
      </c>
      <c r="H79" s="39">
        <f t="shared" si="8"/>
        <v>0</v>
      </c>
      <c r="I79" s="11">
        <f t="shared" si="9"/>
        <v>-196000000</v>
      </c>
      <c r="J79" s="56">
        <f t="shared" si="10"/>
        <v>-196000000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244</v>
      </c>
      <c r="H80" s="39">
        <f t="shared" si="8"/>
        <v>0</v>
      </c>
      <c r="I80" s="11">
        <f t="shared" si="9"/>
        <v>-11807892</v>
      </c>
      <c r="J80" s="56">
        <f t="shared" si="10"/>
        <v>0</v>
      </c>
      <c r="K80" s="56">
        <f t="shared" si="11"/>
        <v>-11807892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243</v>
      </c>
      <c r="H81" s="39">
        <f t="shared" si="8"/>
        <v>0</v>
      </c>
      <c r="I81" s="11">
        <f t="shared" si="9"/>
        <v>-34020000</v>
      </c>
      <c r="J81" s="56">
        <f t="shared" si="10"/>
        <v>0</v>
      </c>
      <c r="K81" s="56">
        <f t="shared" si="11"/>
        <v>-34020000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242</v>
      </c>
      <c r="H82" s="39">
        <f t="shared" si="8"/>
        <v>0</v>
      </c>
      <c r="I82" s="11">
        <f t="shared" si="9"/>
        <v>-60500000</v>
      </c>
      <c r="J82" s="56">
        <f t="shared" si="10"/>
        <v>0</v>
      </c>
      <c r="K82" s="56">
        <f t="shared" si="11"/>
        <v>-60500000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241</v>
      </c>
      <c r="H83" s="39">
        <f t="shared" si="8"/>
        <v>0</v>
      </c>
      <c r="I83" s="11">
        <f t="shared" si="9"/>
        <v>-48200000</v>
      </c>
      <c r="J83" s="56">
        <f t="shared" si="10"/>
        <v>0</v>
      </c>
      <c r="K83" s="56">
        <f t="shared" si="11"/>
        <v>-48200000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238</v>
      </c>
      <c r="H84" s="39">
        <f t="shared" si="8"/>
        <v>1</v>
      </c>
      <c r="I84" s="11">
        <f t="shared" si="9"/>
        <v>387542400</v>
      </c>
      <c r="J84" s="56">
        <f t="shared" si="10"/>
        <v>0</v>
      </c>
      <c r="K84" s="56">
        <f t="shared" si="11"/>
        <v>387542400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234</v>
      </c>
      <c r="H85" s="39">
        <f t="shared" si="8"/>
        <v>1</v>
      </c>
      <c r="I85" s="11">
        <f t="shared" si="9"/>
        <v>582500000</v>
      </c>
      <c r="J85" s="56">
        <f t="shared" si="10"/>
        <v>0</v>
      </c>
      <c r="K85" s="56">
        <f t="shared" si="11"/>
        <v>582500000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230</v>
      </c>
      <c r="H86" s="39">
        <f t="shared" si="8"/>
        <v>1</v>
      </c>
      <c r="I86" s="11">
        <f t="shared" si="9"/>
        <v>42662700</v>
      </c>
      <c r="J86" s="56">
        <f t="shared" si="10"/>
        <v>19453550</v>
      </c>
      <c r="K86" s="56">
        <f t="shared" si="11"/>
        <v>23209150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227</v>
      </c>
      <c r="H87" s="39">
        <f t="shared" si="8"/>
        <v>0</v>
      </c>
      <c r="I87" s="11">
        <f t="shared" si="9"/>
        <v>-45400000</v>
      </c>
      <c r="J87" s="56">
        <f t="shared" si="10"/>
        <v>0</v>
      </c>
      <c r="K87" s="56">
        <f t="shared" si="11"/>
        <v>-45400000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226</v>
      </c>
      <c r="H88" s="39">
        <f t="shared" si="8"/>
        <v>0</v>
      </c>
      <c r="I88" s="11">
        <f t="shared" si="9"/>
        <v>-26668000</v>
      </c>
      <c r="J88" s="56">
        <f t="shared" si="10"/>
        <v>-15594000</v>
      </c>
      <c r="K88" s="56">
        <f t="shared" si="11"/>
        <v>-11074000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218</v>
      </c>
      <c r="H89" s="39">
        <f t="shared" si="8"/>
        <v>0</v>
      </c>
      <c r="I89" s="11">
        <f t="shared" si="9"/>
        <v>-697796200</v>
      </c>
      <c r="J89" s="56">
        <f t="shared" si="10"/>
        <v>0</v>
      </c>
      <c r="K89" s="56">
        <f t="shared" si="11"/>
        <v>-697796200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217</v>
      </c>
      <c r="H90" s="39">
        <f t="shared" si="8"/>
        <v>0</v>
      </c>
      <c r="I90" s="11">
        <f t="shared" si="9"/>
        <v>-694595300</v>
      </c>
      <c r="J90" s="56">
        <f t="shared" si="10"/>
        <v>0</v>
      </c>
      <c r="K90" s="56">
        <f t="shared" si="11"/>
        <v>-694595300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216</v>
      </c>
      <c r="H91" s="39">
        <f t="shared" si="8"/>
        <v>0</v>
      </c>
      <c r="I91" s="11">
        <f t="shared" si="9"/>
        <v>-691394400</v>
      </c>
      <c r="J91" s="56">
        <f t="shared" si="10"/>
        <v>0</v>
      </c>
      <c r="K91" s="56">
        <f t="shared" si="11"/>
        <v>-691394400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215</v>
      </c>
      <c r="H92" s="39">
        <f t="shared" si="8"/>
        <v>0</v>
      </c>
      <c r="I92" s="11">
        <f t="shared" si="9"/>
        <v>-688193500</v>
      </c>
      <c r="J92" s="56">
        <f t="shared" si="10"/>
        <v>0</v>
      </c>
      <c r="K92" s="56">
        <f t="shared" si="11"/>
        <v>-688193500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214</v>
      </c>
      <c r="H93" s="39">
        <f t="shared" si="8"/>
        <v>0</v>
      </c>
      <c r="I93" s="11">
        <f t="shared" si="9"/>
        <v>-684992600</v>
      </c>
      <c r="J93" s="56">
        <f t="shared" si="10"/>
        <v>0</v>
      </c>
      <c r="K93" s="56">
        <f t="shared" si="11"/>
        <v>-684992600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213</v>
      </c>
      <c r="H94" s="39">
        <f t="shared" si="8"/>
        <v>0</v>
      </c>
      <c r="I94" s="11">
        <f t="shared" si="9"/>
        <v>-681791700</v>
      </c>
      <c r="J94" s="56">
        <f t="shared" si="10"/>
        <v>0</v>
      </c>
      <c r="K94" s="56">
        <f t="shared" si="11"/>
        <v>-681791700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211</v>
      </c>
      <c r="H95" s="39">
        <f t="shared" si="8"/>
        <v>0</v>
      </c>
      <c r="I95" s="11">
        <f t="shared" si="9"/>
        <v>-252481756</v>
      </c>
      <c r="J95" s="56">
        <f t="shared" si="10"/>
        <v>0</v>
      </c>
      <c r="K95" s="56">
        <f t="shared" si="11"/>
        <v>-252481756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201</v>
      </c>
      <c r="H96" s="39">
        <f t="shared" si="8"/>
        <v>0</v>
      </c>
      <c r="I96" s="11">
        <f t="shared" si="9"/>
        <v>-40200000</v>
      </c>
      <c r="J96" s="56">
        <f t="shared" si="10"/>
        <v>0</v>
      </c>
      <c r="K96" s="56">
        <f t="shared" si="11"/>
        <v>-40200000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200</v>
      </c>
      <c r="H97" s="39">
        <f t="shared" si="8"/>
        <v>1</v>
      </c>
      <c r="I97" s="11">
        <f t="shared" si="9"/>
        <v>31752042</v>
      </c>
      <c r="J97" s="56">
        <f t="shared" si="10"/>
        <v>13716274</v>
      </c>
      <c r="K97" s="56">
        <f t="shared" si="11"/>
        <v>18035768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195</v>
      </c>
      <c r="H98" s="39">
        <f t="shared" si="8"/>
        <v>1</v>
      </c>
      <c r="I98" s="11">
        <f t="shared" si="9"/>
        <v>22187392</v>
      </c>
      <c r="J98" s="56">
        <f t="shared" si="10"/>
        <v>0</v>
      </c>
      <c r="K98" s="56">
        <f t="shared" si="11"/>
        <v>22187392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192</v>
      </c>
      <c r="H99" s="39">
        <f t="shared" si="8"/>
        <v>0</v>
      </c>
      <c r="I99" s="11">
        <f t="shared" si="9"/>
        <v>-254400000</v>
      </c>
      <c r="J99" s="56">
        <f t="shared" si="10"/>
        <v>0</v>
      </c>
      <c r="K99" s="56">
        <f t="shared" si="11"/>
        <v>-254400000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187</v>
      </c>
      <c r="H100" s="39">
        <f t="shared" si="8"/>
        <v>1</v>
      </c>
      <c r="I100" s="11">
        <f t="shared" si="9"/>
        <v>246450000</v>
      </c>
      <c r="J100" s="56">
        <f t="shared" si="10"/>
        <v>0</v>
      </c>
      <c r="K100" s="56">
        <f t="shared" si="11"/>
        <v>246450000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170</v>
      </c>
      <c r="H101" s="39">
        <f t="shared" si="8"/>
        <v>1</v>
      </c>
      <c r="I101" s="11">
        <f t="shared" si="9"/>
        <v>11296805</v>
      </c>
      <c r="J101" s="56">
        <f t="shared" si="10"/>
        <v>11296805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167</v>
      </c>
      <c r="H102" s="39">
        <f t="shared" si="8"/>
        <v>1</v>
      </c>
      <c r="I102" s="11">
        <f t="shared" si="9"/>
        <v>498000000</v>
      </c>
      <c r="J102" s="56">
        <f t="shared" si="10"/>
        <v>0</v>
      </c>
      <c r="K102" s="56">
        <f t="shared" si="11"/>
        <v>498000000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160</v>
      </c>
      <c r="H103" s="39">
        <f t="shared" si="8"/>
        <v>0</v>
      </c>
      <c r="I103" s="11">
        <f t="shared" si="9"/>
        <v>-160000000</v>
      </c>
      <c r="J103" s="56">
        <f t="shared" si="10"/>
        <v>-160000000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150</v>
      </c>
      <c r="H104" s="39">
        <f t="shared" si="8"/>
        <v>1</v>
      </c>
      <c r="I104" s="11">
        <f t="shared" si="9"/>
        <v>447000000</v>
      </c>
      <c r="J104" s="56">
        <f t="shared" si="10"/>
        <v>447000000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149</v>
      </c>
      <c r="H105" s="39">
        <f t="shared" si="8"/>
        <v>1</v>
      </c>
      <c r="I105" s="11">
        <f t="shared" si="9"/>
        <v>165760000</v>
      </c>
      <c r="J105" s="56">
        <f t="shared" si="10"/>
        <v>165760000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149</v>
      </c>
      <c r="H106" s="39">
        <f t="shared" si="8"/>
        <v>0</v>
      </c>
      <c r="I106" s="11">
        <f t="shared" si="9"/>
        <v>-447000000</v>
      </c>
      <c r="J106" s="56">
        <f t="shared" si="10"/>
        <v>0</v>
      </c>
      <c r="K106" s="56">
        <f t="shared" si="11"/>
        <v>-447000000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140</v>
      </c>
      <c r="H107" s="39">
        <f t="shared" si="8"/>
        <v>1</v>
      </c>
      <c r="I107" s="11">
        <f t="shared" si="9"/>
        <v>12578666</v>
      </c>
      <c r="J107" s="56">
        <f t="shared" si="10"/>
        <v>10440985</v>
      </c>
      <c r="K107" s="56">
        <f t="shared" si="11"/>
        <v>2137681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138</v>
      </c>
      <c r="H108" s="39">
        <f t="shared" si="8"/>
        <v>0</v>
      </c>
      <c r="I108" s="11">
        <f t="shared" si="9"/>
        <v>-234696600</v>
      </c>
      <c r="J108" s="56">
        <f t="shared" si="10"/>
        <v>0</v>
      </c>
      <c r="K108" s="56">
        <f t="shared" si="11"/>
        <v>-234696600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134</v>
      </c>
      <c r="H109" s="39">
        <f t="shared" si="8"/>
        <v>0</v>
      </c>
      <c r="I109" s="11">
        <f t="shared" si="9"/>
        <v>-134067000</v>
      </c>
      <c r="J109" s="56">
        <f t="shared" si="10"/>
        <v>0</v>
      </c>
      <c r="K109" s="56">
        <f t="shared" si="11"/>
        <v>-134067000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131</v>
      </c>
      <c r="H110" s="39">
        <f t="shared" si="8"/>
        <v>1</v>
      </c>
      <c r="I110" s="11">
        <f t="shared" si="9"/>
        <v>2600000000</v>
      </c>
      <c r="J110" s="56">
        <f t="shared" si="10"/>
        <v>0</v>
      </c>
      <c r="K110" s="56">
        <f t="shared" si="11"/>
        <v>2600000000</v>
      </c>
    </row>
    <row r="111" spans="1:11" x14ac:dyDescent="0.25">
      <c r="A111" s="20" t="s">
        <v>507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111</v>
      </c>
      <c r="H111" s="39">
        <f t="shared" si="8"/>
        <v>1</v>
      </c>
      <c r="I111" s="11">
        <f t="shared" si="9"/>
        <v>19214580</v>
      </c>
      <c r="J111" s="56">
        <f t="shared" si="10"/>
        <v>9609930</v>
      </c>
      <c r="K111" s="56">
        <f t="shared" si="11"/>
        <v>9604650</v>
      </c>
    </row>
    <row r="112" spans="1:11" x14ac:dyDescent="0.25">
      <c r="A112" s="17" t="s">
        <v>512</v>
      </c>
      <c r="B112" s="18">
        <v>-28400000</v>
      </c>
      <c r="C112" s="18">
        <v>0</v>
      </c>
      <c r="D112" s="3">
        <f t="shared" si="12"/>
        <v>-28400000</v>
      </c>
      <c r="E112" s="20" t="s">
        <v>513</v>
      </c>
      <c r="F112" s="39">
        <v>15</v>
      </c>
      <c r="G112" s="39">
        <f>G113+F112</f>
        <v>95</v>
      </c>
      <c r="H112" s="39">
        <f t="shared" si="8"/>
        <v>0</v>
      </c>
      <c r="I112" s="11">
        <f t="shared" si="9"/>
        <v>-2698000000</v>
      </c>
      <c r="J112" s="56">
        <f t="shared" si="10"/>
        <v>0</v>
      </c>
      <c r="K112" s="56">
        <f t="shared" si="11"/>
        <v>-2698000000</v>
      </c>
    </row>
    <row r="113" spans="1:15" x14ac:dyDescent="0.25">
      <c r="A113" s="17" t="s">
        <v>526</v>
      </c>
      <c r="B113" s="42">
        <v>163040</v>
      </c>
      <c r="C113" s="42">
        <v>122511</v>
      </c>
      <c r="D113" s="38">
        <f t="shared" si="12"/>
        <v>40529</v>
      </c>
      <c r="E113" s="5" t="s">
        <v>527</v>
      </c>
      <c r="F113" s="39">
        <v>0</v>
      </c>
      <c r="G113" s="39">
        <f t="shared" ref="G113:G128" si="13">G114+F113</f>
        <v>80</v>
      </c>
      <c r="H113" s="39">
        <f t="shared" si="8"/>
        <v>1</v>
      </c>
      <c r="I113" s="11">
        <f t="shared" si="9"/>
        <v>12880160</v>
      </c>
      <c r="J113" s="56">
        <f t="shared" si="10"/>
        <v>9678369</v>
      </c>
      <c r="K113" s="56">
        <f t="shared" si="11"/>
        <v>3201791</v>
      </c>
    </row>
    <row r="114" spans="1:15" x14ac:dyDescent="0.25">
      <c r="A114" s="17" t="s">
        <v>526</v>
      </c>
      <c r="B114" s="18">
        <v>-5700</v>
      </c>
      <c r="C114" s="18">
        <v>-2500</v>
      </c>
      <c r="D114" s="3">
        <f t="shared" si="12"/>
        <v>-3200</v>
      </c>
      <c r="E114" s="19" t="s">
        <v>529</v>
      </c>
      <c r="F114" s="39">
        <v>13</v>
      </c>
      <c r="G114" s="39">
        <f t="shared" si="13"/>
        <v>80</v>
      </c>
      <c r="H114" s="39">
        <f t="shared" si="8"/>
        <v>0</v>
      </c>
      <c r="I114" s="11">
        <f t="shared" si="9"/>
        <v>-456000</v>
      </c>
      <c r="J114" s="56">
        <f t="shared" si="10"/>
        <v>-200000</v>
      </c>
      <c r="K114" s="56">
        <f t="shared" si="11"/>
        <v>-256000</v>
      </c>
    </row>
    <row r="115" spans="1:15" x14ac:dyDescent="0.25">
      <c r="A115" s="17" t="s">
        <v>546</v>
      </c>
      <c r="B115" s="18">
        <v>0</v>
      </c>
      <c r="C115" s="18">
        <v>500000</v>
      </c>
      <c r="D115" s="3">
        <f t="shared" si="12"/>
        <v>-500000</v>
      </c>
      <c r="E115" s="19" t="s">
        <v>547</v>
      </c>
      <c r="F115" s="39">
        <v>8</v>
      </c>
      <c r="G115" s="39">
        <f t="shared" si="13"/>
        <v>67</v>
      </c>
      <c r="H115" s="39">
        <f t="shared" si="8"/>
        <v>0</v>
      </c>
      <c r="I115" s="11">
        <f t="shared" si="9"/>
        <v>0</v>
      </c>
      <c r="J115" s="56">
        <f t="shared" si="10"/>
        <v>33500000</v>
      </c>
      <c r="K115" s="56">
        <f t="shared" si="11"/>
        <v>-33500000</v>
      </c>
    </row>
    <row r="116" spans="1:15" x14ac:dyDescent="0.25">
      <c r="A116" s="11" t="s">
        <v>552</v>
      </c>
      <c r="B116" s="18">
        <v>-160000</v>
      </c>
      <c r="C116" s="18">
        <v>0</v>
      </c>
      <c r="D116" s="18">
        <f t="shared" si="12"/>
        <v>-160000</v>
      </c>
      <c r="E116" s="11" t="s">
        <v>553</v>
      </c>
      <c r="F116" s="39">
        <v>9</v>
      </c>
      <c r="G116" s="39">
        <f t="shared" si="13"/>
        <v>59</v>
      </c>
      <c r="H116" s="39">
        <f t="shared" si="8"/>
        <v>0</v>
      </c>
      <c r="I116" s="11">
        <f t="shared" si="9"/>
        <v>-9440000</v>
      </c>
      <c r="J116" s="56">
        <f t="shared" si="10"/>
        <v>0</v>
      </c>
      <c r="K116" s="56">
        <f t="shared" si="11"/>
        <v>-9440000</v>
      </c>
    </row>
    <row r="117" spans="1:15" x14ac:dyDescent="0.25">
      <c r="A117" s="11" t="s">
        <v>570</v>
      </c>
      <c r="B117" s="42">
        <v>1480</v>
      </c>
      <c r="C117" s="42">
        <v>106941</v>
      </c>
      <c r="D117" s="42">
        <f t="shared" si="12"/>
        <v>-105461</v>
      </c>
      <c r="E117" s="25" t="s">
        <v>571</v>
      </c>
      <c r="F117" s="39">
        <v>22</v>
      </c>
      <c r="G117" s="39">
        <f t="shared" si="13"/>
        <v>50</v>
      </c>
      <c r="H117" s="39">
        <f t="shared" si="8"/>
        <v>1</v>
      </c>
      <c r="I117" s="11">
        <f t="shared" si="9"/>
        <v>72520</v>
      </c>
      <c r="J117" s="56">
        <f t="shared" si="10"/>
        <v>5240109</v>
      </c>
      <c r="K117" s="56">
        <f t="shared" si="11"/>
        <v>-5167589</v>
      </c>
      <c r="N117" s="3"/>
    </row>
    <row r="118" spans="1:15" x14ac:dyDescent="0.25">
      <c r="A118" s="11" t="s">
        <v>602</v>
      </c>
      <c r="B118" s="18">
        <v>39399500</v>
      </c>
      <c r="C118" s="18">
        <v>0</v>
      </c>
      <c r="D118" s="18">
        <f t="shared" si="12"/>
        <v>39399500</v>
      </c>
      <c r="E118" s="11" t="s">
        <v>604</v>
      </c>
      <c r="F118" s="39">
        <v>9</v>
      </c>
      <c r="G118" s="39">
        <f t="shared" si="13"/>
        <v>28</v>
      </c>
      <c r="H118" s="39">
        <f t="shared" si="8"/>
        <v>1</v>
      </c>
      <c r="I118" s="11">
        <f t="shared" si="9"/>
        <v>1063786500</v>
      </c>
      <c r="J118" s="56">
        <f t="shared" si="10"/>
        <v>0</v>
      </c>
      <c r="K118" s="56">
        <f t="shared" si="11"/>
        <v>1063786500</v>
      </c>
      <c r="O118" s="7"/>
    </row>
    <row r="119" spans="1:15" x14ac:dyDescent="0.25">
      <c r="A119" s="11" t="s">
        <v>608</v>
      </c>
      <c r="B119" s="42">
        <v>95521</v>
      </c>
      <c r="C119" s="42">
        <v>110054</v>
      </c>
      <c r="D119" s="42">
        <f t="shared" si="12"/>
        <v>-14533</v>
      </c>
      <c r="E119" s="25" t="s">
        <v>613</v>
      </c>
      <c r="F119" s="39">
        <v>4</v>
      </c>
      <c r="G119" s="39">
        <f t="shared" si="13"/>
        <v>19</v>
      </c>
      <c r="H119" s="39">
        <f t="shared" si="8"/>
        <v>1</v>
      </c>
      <c r="I119" s="11">
        <f t="shared" si="9"/>
        <v>1719378</v>
      </c>
      <c r="J119" s="56">
        <f t="shared" si="10"/>
        <v>1980972</v>
      </c>
      <c r="K119" s="56">
        <f t="shared" si="11"/>
        <v>-261594</v>
      </c>
    </row>
    <row r="120" spans="1:15" x14ac:dyDescent="0.25">
      <c r="A120" s="11" t="s">
        <v>621</v>
      </c>
      <c r="B120" s="18">
        <v>2000000</v>
      </c>
      <c r="C120" s="18">
        <v>0</v>
      </c>
      <c r="D120" s="18">
        <f t="shared" si="12"/>
        <v>2000000</v>
      </c>
      <c r="E120" s="11" t="s">
        <v>622</v>
      </c>
      <c r="F120" s="11">
        <v>15</v>
      </c>
      <c r="G120" s="39">
        <f t="shared" si="13"/>
        <v>15</v>
      </c>
      <c r="H120" s="11">
        <f t="shared" si="8"/>
        <v>1</v>
      </c>
      <c r="I120" s="11">
        <f t="shared" ref="I120:I126" si="14">B120*(G120-H120)</f>
        <v>28000000</v>
      </c>
      <c r="J120" s="11">
        <f t="shared" si="10"/>
        <v>0</v>
      </c>
      <c r="K120" s="11">
        <f t="shared" si="11"/>
        <v>28000000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6414770426</v>
      </c>
      <c r="J129" s="31">
        <f>SUM(J2:J124)</f>
        <v>3945950914</v>
      </c>
      <c r="K129" s="31">
        <f>SUM(K2:K124)</f>
        <v>2468819512</v>
      </c>
    </row>
    <row r="130" spans="1:11" x14ac:dyDescent="0.25">
      <c r="A130" s="11"/>
      <c r="B130" s="11" t="s">
        <v>283</v>
      </c>
      <c r="C130" s="11" t="s">
        <v>505</v>
      </c>
      <c r="D130" s="11" t="s">
        <v>506</v>
      </c>
      <c r="E130" s="11"/>
      <c r="F130" s="11"/>
      <c r="G130" s="11"/>
      <c r="H130" s="11"/>
      <c r="I130" s="11" t="s">
        <v>502</v>
      </c>
      <c r="J130" s="11" t="s">
        <v>503</v>
      </c>
      <c r="K130" s="11" t="s">
        <v>504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14006048.965065502</v>
      </c>
      <c r="J132" s="31">
        <f>J129/G2</f>
        <v>8615613.3493449781</v>
      </c>
      <c r="K132" s="31">
        <f>K129/G2</f>
        <v>5390435.6157205245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508</v>
      </c>
      <c r="J133" s="11" t="s">
        <v>509</v>
      </c>
      <c r="K133" s="11" t="s">
        <v>510</v>
      </c>
    </row>
    <row r="136" spans="1:11" x14ac:dyDescent="0.25">
      <c r="J136">
        <f>J129/I129*1448696</f>
        <v>891143.86418856133</v>
      </c>
      <c r="K136">
        <f>K129/I129*1448696</f>
        <v>557552.13581143867</v>
      </c>
    </row>
    <row r="138" spans="1:11" ht="45" x14ac:dyDescent="0.25">
      <c r="E138" s="22" t="s">
        <v>579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507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-28400000</v>
      </c>
      <c r="C4" s="18">
        <v>0</v>
      </c>
      <c r="D4" s="3">
        <f t="shared" si="0"/>
        <v>-28400000</v>
      </c>
      <c r="E4" s="20" t="s">
        <v>513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498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520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526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530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526</v>
      </c>
      <c r="B4" s="18">
        <v>-5700</v>
      </c>
      <c r="C4" s="18">
        <v>-2500</v>
      </c>
      <c r="D4" s="3">
        <f t="shared" si="0"/>
        <v>-3200</v>
      </c>
      <c r="E4" s="19" t="s">
        <v>529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546</v>
      </c>
      <c r="B5" s="18">
        <v>0</v>
      </c>
      <c r="C5" s="18">
        <v>500000</v>
      </c>
      <c r="D5" s="3">
        <f t="shared" si="0"/>
        <v>-500000</v>
      </c>
      <c r="E5" s="20" t="s">
        <v>547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552</v>
      </c>
      <c r="B6" s="18">
        <v>-160000</v>
      </c>
      <c r="C6" s="18">
        <v>0</v>
      </c>
      <c r="D6" s="3">
        <f t="shared" si="0"/>
        <v>-160000</v>
      </c>
      <c r="E6" s="20" t="s">
        <v>553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548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549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550</v>
      </c>
    </row>
    <row r="35" spans="2:17" x14ac:dyDescent="0.25">
      <c r="D35" s="45">
        <v>5000</v>
      </c>
      <c r="E35" s="44" t="s">
        <v>549</v>
      </c>
    </row>
    <row r="36" spans="2:17" x14ac:dyDescent="0.25">
      <c r="D36" s="45">
        <v>-800000</v>
      </c>
      <c r="E36" s="44" t="s">
        <v>551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555</v>
      </c>
    </row>
    <row r="39" spans="2:17" x14ac:dyDescent="0.25">
      <c r="D39" s="7">
        <v>200000</v>
      </c>
      <c r="E39" s="44" t="s">
        <v>556</v>
      </c>
    </row>
    <row r="40" spans="2:17" x14ac:dyDescent="0.25">
      <c r="D40" s="7">
        <v>255000</v>
      </c>
      <c r="E40" s="44" t="s">
        <v>561</v>
      </c>
    </row>
    <row r="41" spans="2:17" x14ac:dyDescent="0.25">
      <c r="D41" s="7">
        <v>-200000</v>
      </c>
      <c r="E41" s="44" t="s">
        <v>562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570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601</v>
      </c>
      <c r="B4" s="18">
        <v>39399500</v>
      </c>
      <c r="C4" s="18">
        <v>0</v>
      </c>
      <c r="D4" s="3">
        <f t="shared" si="0"/>
        <v>39399500</v>
      </c>
      <c r="E4" s="20" t="s">
        <v>604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575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576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577</v>
      </c>
    </row>
    <row r="35" spans="4:17" x14ac:dyDescent="0.25">
      <c r="D35" s="45">
        <v>200000</v>
      </c>
      <c r="E35" s="44" t="s">
        <v>583</v>
      </c>
    </row>
    <row r="36" spans="4:17" x14ac:dyDescent="0.25">
      <c r="D36" s="45">
        <v>1000000</v>
      </c>
      <c r="E36" s="44" t="s">
        <v>600</v>
      </c>
    </row>
    <row r="37" spans="4:17" x14ac:dyDescent="0.25">
      <c r="D37" s="7">
        <v>600000</v>
      </c>
      <c r="E37" s="44" t="s">
        <v>605</v>
      </c>
    </row>
    <row r="38" spans="4:17" x14ac:dyDescent="0.25">
      <c r="D38" s="7">
        <v>-40000</v>
      </c>
      <c r="E38" s="44" t="s">
        <v>610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44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229</v>
      </c>
      <c r="F2" s="11">
        <f>IF(B2&gt;0,1,0)</f>
        <v>1</v>
      </c>
      <c r="G2" s="11">
        <f>B2*(E2-F2)</f>
        <v>11400000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225</v>
      </c>
      <c r="F3" s="11">
        <f t="shared" ref="F3:F38" si="1">IF(B3&gt;0,1,0)</f>
        <v>1</v>
      </c>
      <c r="G3" s="11">
        <f t="shared" ref="G3:G23" si="2">B3*(E3-F3)</f>
        <v>672000000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224</v>
      </c>
      <c r="F4" s="11">
        <f t="shared" si="1"/>
        <v>1</v>
      </c>
      <c r="G4" s="11">
        <f t="shared" si="2"/>
        <v>669000000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224</v>
      </c>
      <c r="F5" s="11">
        <f t="shared" si="1"/>
        <v>1</v>
      </c>
      <c r="G5" s="11">
        <f t="shared" si="2"/>
        <v>3345000000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223</v>
      </c>
      <c r="F6" s="11">
        <f t="shared" si="1"/>
        <v>1</v>
      </c>
      <c r="G6" s="11">
        <f t="shared" si="2"/>
        <v>666000000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222</v>
      </c>
      <c r="F7" s="11">
        <f t="shared" si="1"/>
        <v>0</v>
      </c>
      <c r="G7" s="11">
        <f t="shared" si="2"/>
        <v>-666000000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222</v>
      </c>
      <c r="F8" s="11">
        <f t="shared" si="1"/>
        <v>0</v>
      </c>
      <c r="G8" s="11">
        <f t="shared" si="2"/>
        <v>-44400000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222</v>
      </c>
      <c r="F9" s="11">
        <f t="shared" si="1"/>
        <v>1</v>
      </c>
      <c r="G9" s="11">
        <f>B9*(E9-F9)</f>
        <v>663000000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221</v>
      </c>
      <c r="F10" s="11">
        <f t="shared" si="1"/>
        <v>1</v>
      </c>
      <c r="G10" s="11">
        <f t="shared" si="2"/>
        <v>660000000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221</v>
      </c>
      <c r="F11" s="11">
        <f t="shared" si="1"/>
        <v>1</v>
      </c>
      <c r="G11" s="11">
        <f t="shared" si="2"/>
        <v>5500000000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218</v>
      </c>
      <c r="F12" s="11">
        <f t="shared" si="1"/>
        <v>1</v>
      </c>
      <c r="G12" s="11">
        <f t="shared" si="2"/>
        <v>216637610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218</v>
      </c>
      <c r="F13" s="11">
        <f t="shared" si="1"/>
        <v>1</v>
      </c>
      <c r="G13" s="11">
        <f t="shared" si="2"/>
        <v>651000000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218</v>
      </c>
      <c r="F14" s="11">
        <f t="shared" si="1"/>
        <v>1</v>
      </c>
      <c r="G14" s="11">
        <f t="shared" si="2"/>
        <v>258467832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206</v>
      </c>
      <c r="F15" s="11">
        <f t="shared" si="1"/>
        <v>1</v>
      </c>
      <c r="G15" s="11">
        <f t="shared" si="2"/>
        <v>410000000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194</v>
      </c>
      <c r="F16" s="11">
        <f t="shared" si="1"/>
        <v>1</v>
      </c>
      <c r="G16" s="11">
        <f t="shared" si="2"/>
        <v>579000000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193</v>
      </c>
      <c r="F17" s="11">
        <f t="shared" si="1"/>
        <v>1</v>
      </c>
      <c r="G17" s="11">
        <f t="shared" si="2"/>
        <v>576000000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192</v>
      </c>
      <c r="F18" s="11">
        <f t="shared" si="1"/>
        <v>1</v>
      </c>
      <c r="G18" s="11">
        <f t="shared" si="2"/>
        <v>362900000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177</v>
      </c>
      <c r="F19" s="11">
        <f t="shared" si="1"/>
        <v>1</v>
      </c>
      <c r="G19" s="11">
        <f t="shared" si="2"/>
        <v>141594288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176</v>
      </c>
      <c r="F20" s="11">
        <f t="shared" si="1"/>
        <v>1</v>
      </c>
      <c r="G20" s="11">
        <f t="shared" si="2"/>
        <v>525000000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170</v>
      </c>
      <c r="F21" s="11">
        <f t="shared" si="1"/>
        <v>1</v>
      </c>
      <c r="G21" s="11">
        <f t="shared" si="2"/>
        <v>84500000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156</v>
      </c>
      <c r="F22" s="11">
        <f t="shared" si="1"/>
        <v>0</v>
      </c>
      <c r="G22" s="11">
        <f t="shared" si="2"/>
        <v>-468000000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148</v>
      </c>
      <c r="F23" s="11">
        <f t="shared" si="1"/>
        <v>1</v>
      </c>
      <c r="G23" s="11">
        <f t="shared" si="2"/>
        <v>441000000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148</v>
      </c>
      <c r="F24" s="11">
        <f t="shared" si="1"/>
        <v>1</v>
      </c>
      <c r="G24" s="11">
        <f>B24*(E24-F24)</f>
        <v>92733921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146</v>
      </c>
      <c r="F25" s="11">
        <f t="shared" si="1"/>
        <v>0</v>
      </c>
      <c r="G25" s="11">
        <f t="shared" ref="G25:G30" si="3">B25*(E25-F25)</f>
        <v>-467331400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144</v>
      </c>
      <c r="F26" s="11">
        <f t="shared" si="1"/>
        <v>0</v>
      </c>
      <c r="G26" s="11">
        <f t="shared" si="3"/>
        <v>-432129600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142</v>
      </c>
      <c r="F27" s="11">
        <f t="shared" si="1"/>
        <v>1</v>
      </c>
      <c r="G27" s="11">
        <f t="shared" si="3"/>
        <v>141000000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142</v>
      </c>
      <c r="F28" s="11">
        <f t="shared" si="1"/>
        <v>1</v>
      </c>
      <c r="G28" s="11">
        <f t="shared" si="3"/>
        <v>846000000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142</v>
      </c>
      <c r="F29" s="11">
        <f t="shared" si="1"/>
        <v>1</v>
      </c>
      <c r="G29" s="11">
        <f t="shared" si="3"/>
        <v>817800000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142</v>
      </c>
      <c r="F30" s="11">
        <f t="shared" si="1"/>
        <v>0</v>
      </c>
      <c r="G30" s="11">
        <f t="shared" si="3"/>
        <v>-710000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141</v>
      </c>
      <c r="F31" s="11">
        <f t="shared" si="1"/>
        <v>0</v>
      </c>
      <c r="G31" s="11">
        <f>B31*(E31-F31)</f>
        <v>-3666000000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139</v>
      </c>
      <c r="F32" s="11">
        <f t="shared" si="1"/>
        <v>0</v>
      </c>
      <c r="G32" s="11">
        <f>B32*(E32-F32)</f>
        <v>-3641800000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499</v>
      </c>
      <c r="D33" s="11">
        <v>18</v>
      </c>
      <c r="E33" s="11">
        <f t="shared" si="0"/>
        <v>120</v>
      </c>
      <c r="F33" s="11">
        <f t="shared" si="1"/>
        <v>1</v>
      </c>
      <c r="G33" s="11">
        <f>B33*(E33-F33)</f>
        <v>38913595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512</v>
      </c>
      <c r="B34" s="41">
        <v>28400000</v>
      </c>
      <c r="C34" s="11" t="s">
        <v>572</v>
      </c>
      <c r="D34" s="11">
        <v>0</v>
      </c>
      <c r="E34" s="11">
        <f t="shared" si="0"/>
        <v>102</v>
      </c>
      <c r="F34" s="11">
        <f t="shared" si="1"/>
        <v>1</v>
      </c>
      <c r="G34" s="11">
        <f t="shared" ref="G34:G67" si="4">B34*(E34-F34)</f>
        <v>2868400000</v>
      </c>
      <c r="V34" s="27"/>
      <c r="W34" s="28"/>
      <c r="X34" s="27"/>
    </row>
    <row r="35" spans="1:27" x14ac:dyDescent="0.25">
      <c r="A35" s="12" t="s">
        <v>512</v>
      </c>
      <c r="B35" s="64">
        <v>11000000</v>
      </c>
      <c r="C35" s="12" t="s">
        <v>514</v>
      </c>
      <c r="D35" s="11">
        <v>15</v>
      </c>
      <c r="E35" s="11">
        <f t="shared" si="0"/>
        <v>102</v>
      </c>
      <c r="F35" s="11">
        <f t="shared" si="1"/>
        <v>1</v>
      </c>
      <c r="G35" s="12">
        <f t="shared" si="4"/>
        <v>1111000000</v>
      </c>
    </row>
    <row r="36" spans="1:27" x14ac:dyDescent="0.25">
      <c r="A36" s="11" t="s">
        <v>526</v>
      </c>
      <c r="B36" s="41">
        <v>418701</v>
      </c>
      <c r="C36" s="11" t="s">
        <v>527</v>
      </c>
      <c r="D36" s="11">
        <v>0</v>
      </c>
      <c r="E36" s="11">
        <f t="shared" si="0"/>
        <v>87</v>
      </c>
      <c r="F36" s="11">
        <f t="shared" si="1"/>
        <v>1</v>
      </c>
      <c r="G36" s="11">
        <f t="shared" si="4"/>
        <v>36008286</v>
      </c>
    </row>
    <row r="37" spans="1:27" x14ac:dyDescent="0.25">
      <c r="A37" s="11" t="s">
        <v>526</v>
      </c>
      <c r="B37" s="41">
        <v>-900</v>
      </c>
      <c r="C37" s="11" t="s">
        <v>528</v>
      </c>
      <c r="D37" s="11">
        <v>1</v>
      </c>
      <c r="E37" s="11">
        <f t="shared" si="0"/>
        <v>87</v>
      </c>
      <c r="F37" s="11">
        <f t="shared" si="1"/>
        <v>0</v>
      </c>
      <c r="G37" s="11">
        <f t="shared" si="4"/>
        <v>-78300</v>
      </c>
      <c r="J37" s="65"/>
    </row>
    <row r="38" spans="1:27" x14ac:dyDescent="0.25">
      <c r="A38" s="12" t="s">
        <v>532</v>
      </c>
      <c r="B38" s="64">
        <v>2000000</v>
      </c>
      <c r="C38" s="12" t="s">
        <v>533</v>
      </c>
      <c r="D38" s="11">
        <v>0</v>
      </c>
      <c r="E38" s="11">
        <f t="shared" si="0"/>
        <v>86</v>
      </c>
      <c r="F38" s="11">
        <f t="shared" si="1"/>
        <v>1</v>
      </c>
      <c r="G38" s="12">
        <f t="shared" si="4"/>
        <v>170000000</v>
      </c>
      <c r="J38" s="7"/>
      <c r="K38" s="7"/>
    </row>
    <row r="39" spans="1:27" x14ac:dyDescent="0.25">
      <c r="A39" s="11" t="s">
        <v>532</v>
      </c>
      <c r="B39" s="41">
        <v>2000000</v>
      </c>
      <c r="C39" s="11" t="s">
        <v>534</v>
      </c>
      <c r="D39" s="11">
        <v>14</v>
      </c>
      <c r="E39" s="11">
        <f t="shared" si="0"/>
        <v>86</v>
      </c>
      <c r="F39" s="11">
        <f>IF(B39&gt;0,1,0)</f>
        <v>1</v>
      </c>
      <c r="G39" s="11">
        <f t="shared" si="4"/>
        <v>170000000</v>
      </c>
    </row>
    <row r="40" spans="1:27" x14ac:dyDescent="0.25">
      <c r="A40" s="11" t="s">
        <v>539</v>
      </c>
      <c r="B40" s="41">
        <v>-200000</v>
      </c>
      <c r="C40" s="11" t="s">
        <v>540</v>
      </c>
      <c r="D40" s="11">
        <v>0</v>
      </c>
      <c r="E40" s="11">
        <f t="shared" si="0"/>
        <v>72</v>
      </c>
      <c r="F40" s="11">
        <f>IF(B40&gt;0,1,0)</f>
        <v>0</v>
      </c>
      <c r="G40" s="11">
        <f t="shared" si="4"/>
        <v>-14400000</v>
      </c>
    </row>
    <row r="41" spans="1:27" x14ac:dyDescent="0.25">
      <c r="A41" s="11" t="s">
        <v>539</v>
      </c>
      <c r="B41" s="41">
        <v>-620000</v>
      </c>
      <c r="C41" s="11" t="s">
        <v>541</v>
      </c>
      <c r="D41" s="11">
        <v>0</v>
      </c>
      <c r="E41" s="11">
        <f t="shared" si="0"/>
        <v>72</v>
      </c>
      <c r="F41" s="11">
        <f>IF(B41&gt;0,1,0)</f>
        <v>0</v>
      </c>
      <c r="G41" s="11">
        <f t="shared" si="4"/>
        <v>-44640000</v>
      </c>
    </row>
    <row r="42" spans="1:27" x14ac:dyDescent="0.25">
      <c r="A42" s="11" t="s">
        <v>539</v>
      </c>
      <c r="B42" s="41">
        <v>-120000</v>
      </c>
      <c r="C42" s="11" t="s">
        <v>542</v>
      </c>
      <c r="D42" s="11">
        <v>2</v>
      </c>
      <c r="E42" s="11">
        <f t="shared" si="0"/>
        <v>72</v>
      </c>
      <c r="F42" s="11">
        <f t="shared" ref="F42:F67" si="5">IF(B42&gt;0,1,0)</f>
        <v>0</v>
      </c>
      <c r="G42" s="11">
        <f t="shared" si="4"/>
        <v>-8640000</v>
      </c>
      <c r="J42" s="7"/>
    </row>
    <row r="43" spans="1:27" x14ac:dyDescent="0.25">
      <c r="A43" s="11" t="s">
        <v>543</v>
      </c>
      <c r="B43" s="41">
        <v>650000</v>
      </c>
      <c r="C43" s="11" t="s">
        <v>544</v>
      </c>
      <c r="D43" s="11">
        <v>0</v>
      </c>
      <c r="E43" s="11">
        <f t="shared" si="0"/>
        <v>70</v>
      </c>
      <c r="F43" s="11">
        <f t="shared" si="5"/>
        <v>1</v>
      </c>
      <c r="G43" s="11">
        <f t="shared" si="4"/>
        <v>44850000</v>
      </c>
    </row>
    <row r="44" spans="1:27" x14ac:dyDescent="0.25">
      <c r="A44" s="11" t="s">
        <v>543</v>
      </c>
      <c r="B44" s="41">
        <v>-5000</v>
      </c>
      <c r="C44" s="11" t="s">
        <v>26</v>
      </c>
      <c r="D44" s="11">
        <v>0</v>
      </c>
      <c r="E44" s="11">
        <f t="shared" si="0"/>
        <v>70</v>
      </c>
      <c r="F44" s="11">
        <f t="shared" si="5"/>
        <v>0</v>
      </c>
      <c r="G44" s="11">
        <f t="shared" si="4"/>
        <v>-350000</v>
      </c>
    </row>
    <row r="45" spans="1:27" x14ac:dyDescent="0.25">
      <c r="A45" s="11" t="s">
        <v>543</v>
      </c>
      <c r="B45" s="41">
        <v>29000000</v>
      </c>
      <c r="C45" s="11" t="s">
        <v>545</v>
      </c>
      <c r="D45" s="11">
        <v>4</v>
      </c>
      <c r="E45" s="11">
        <f t="shared" si="0"/>
        <v>70</v>
      </c>
      <c r="F45" s="11">
        <f t="shared" si="5"/>
        <v>1</v>
      </c>
      <c r="G45" s="11">
        <f t="shared" si="4"/>
        <v>2001000000</v>
      </c>
    </row>
    <row r="46" spans="1:27" x14ac:dyDescent="0.25">
      <c r="A46" s="11" t="s">
        <v>552</v>
      </c>
      <c r="B46" s="41">
        <v>-200000</v>
      </c>
      <c r="C46" s="11" t="s">
        <v>557</v>
      </c>
      <c r="D46" s="11">
        <v>3</v>
      </c>
      <c r="E46" s="11">
        <f t="shared" si="0"/>
        <v>66</v>
      </c>
      <c r="F46" s="11">
        <f t="shared" si="5"/>
        <v>0</v>
      </c>
      <c r="G46" s="11">
        <f t="shared" si="4"/>
        <v>-13200000</v>
      </c>
    </row>
    <row r="47" spans="1:27" x14ac:dyDescent="0.25">
      <c r="A47" s="11" t="s">
        <v>558</v>
      </c>
      <c r="B47" s="41">
        <v>-200000</v>
      </c>
      <c r="C47" s="11" t="s">
        <v>560</v>
      </c>
      <c r="D47" s="11">
        <v>1</v>
      </c>
      <c r="E47" s="11">
        <f t="shared" si="0"/>
        <v>63</v>
      </c>
      <c r="F47" s="11">
        <f t="shared" si="5"/>
        <v>0</v>
      </c>
      <c r="G47" s="11">
        <f t="shared" si="4"/>
        <v>-12600000</v>
      </c>
    </row>
    <row r="48" spans="1:27" x14ac:dyDescent="0.25">
      <c r="A48" s="11" t="s">
        <v>559</v>
      </c>
      <c r="B48" s="41">
        <v>-200000</v>
      </c>
      <c r="C48" s="11" t="s">
        <v>158</v>
      </c>
      <c r="D48" s="11">
        <v>5</v>
      </c>
      <c r="E48" s="11">
        <f t="shared" si="0"/>
        <v>62</v>
      </c>
      <c r="F48" s="11">
        <f t="shared" si="5"/>
        <v>0</v>
      </c>
      <c r="G48" s="11">
        <f t="shared" si="4"/>
        <v>-12400000</v>
      </c>
    </row>
    <row r="49" spans="1:7" x14ac:dyDescent="0.25">
      <c r="A49" s="11" t="s">
        <v>563</v>
      </c>
      <c r="B49" s="41">
        <v>3000000</v>
      </c>
      <c r="C49" s="11" t="s">
        <v>564</v>
      </c>
      <c r="D49" s="11">
        <v>0</v>
      </c>
      <c r="E49" s="11">
        <f t="shared" si="0"/>
        <v>57</v>
      </c>
      <c r="F49" s="11">
        <f t="shared" si="5"/>
        <v>1</v>
      </c>
      <c r="G49" s="11">
        <f t="shared" si="4"/>
        <v>168000000</v>
      </c>
    </row>
    <row r="50" spans="1:7" x14ac:dyDescent="0.25">
      <c r="A50" s="12" t="s">
        <v>563</v>
      </c>
      <c r="B50" s="64">
        <v>3000000</v>
      </c>
      <c r="C50" s="12" t="s">
        <v>565</v>
      </c>
      <c r="D50" s="11">
        <v>1</v>
      </c>
      <c r="E50" s="11">
        <f t="shared" si="0"/>
        <v>57</v>
      </c>
      <c r="F50" s="11">
        <f t="shared" si="5"/>
        <v>1</v>
      </c>
      <c r="G50" s="12">
        <f t="shared" si="4"/>
        <v>168000000</v>
      </c>
    </row>
    <row r="51" spans="1:7" x14ac:dyDescent="0.25">
      <c r="A51" s="11" t="s">
        <v>568</v>
      </c>
      <c r="B51" s="41">
        <v>765797</v>
      </c>
      <c r="C51" s="11" t="s">
        <v>569</v>
      </c>
      <c r="D51" s="11">
        <v>0</v>
      </c>
      <c r="E51" s="11">
        <f t="shared" si="0"/>
        <v>56</v>
      </c>
      <c r="F51" s="11">
        <f t="shared" si="5"/>
        <v>1</v>
      </c>
      <c r="G51" s="11">
        <f t="shared" si="4"/>
        <v>42118835</v>
      </c>
    </row>
    <row r="52" spans="1:7" x14ac:dyDescent="0.25">
      <c r="A52" s="11" t="s">
        <v>568</v>
      </c>
      <c r="B52" s="41">
        <v>-200000</v>
      </c>
      <c r="C52" s="11" t="s">
        <v>158</v>
      </c>
      <c r="D52" s="11">
        <v>7</v>
      </c>
      <c r="E52" s="11">
        <f t="shared" si="0"/>
        <v>56</v>
      </c>
      <c r="F52" s="11">
        <f t="shared" si="5"/>
        <v>0</v>
      </c>
      <c r="G52" s="11">
        <f t="shared" si="4"/>
        <v>-11200000</v>
      </c>
    </row>
    <row r="53" spans="1:7" x14ac:dyDescent="0.25">
      <c r="A53" s="11" t="s">
        <v>581</v>
      </c>
      <c r="B53" s="41">
        <v>-400500</v>
      </c>
      <c r="C53" s="11" t="s">
        <v>582</v>
      </c>
      <c r="D53" s="11">
        <v>9</v>
      </c>
      <c r="E53" s="11">
        <f t="shared" si="0"/>
        <v>49</v>
      </c>
      <c r="F53" s="11">
        <f t="shared" si="5"/>
        <v>0</v>
      </c>
      <c r="G53" s="11">
        <f t="shared" si="4"/>
        <v>-19624500</v>
      </c>
    </row>
    <row r="54" spans="1:7" x14ac:dyDescent="0.25">
      <c r="A54" s="11" t="s">
        <v>598</v>
      </c>
      <c r="B54" s="41">
        <v>-1000500</v>
      </c>
      <c r="C54" s="11" t="s">
        <v>599</v>
      </c>
      <c r="D54" s="11">
        <v>6</v>
      </c>
      <c r="E54" s="11">
        <f t="shared" si="0"/>
        <v>40</v>
      </c>
      <c r="F54" s="11">
        <f t="shared" si="5"/>
        <v>0</v>
      </c>
      <c r="G54" s="11">
        <f t="shared" si="4"/>
        <v>-40020000</v>
      </c>
    </row>
    <row r="55" spans="1:7" x14ac:dyDescent="0.25">
      <c r="A55" s="11" t="s">
        <v>602</v>
      </c>
      <c r="B55" s="41">
        <v>-40000000</v>
      </c>
      <c r="C55" s="11" t="s">
        <v>603</v>
      </c>
      <c r="D55" s="11">
        <v>9</v>
      </c>
      <c r="E55" s="11">
        <f t="shared" si="0"/>
        <v>34</v>
      </c>
      <c r="F55" s="11">
        <f t="shared" si="5"/>
        <v>0</v>
      </c>
      <c r="G55" s="11">
        <f t="shared" si="4"/>
        <v>-1360000000</v>
      </c>
    </row>
    <row r="56" spans="1:7" x14ac:dyDescent="0.25">
      <c r="A56" s="11" t="s">
        <v>608</v>
      </c>
      <c r="B56" s="41">
        <v>865652</v>
      </c>
      <c r="C56" s="11" t="s">
        <v>609</v>
      </c>
      <c r="D56" s="11">
        <v>25</v>
      </c>
      <c r="E56" s="11">
        <f t="shared" si="0"/>
        <v>25</v>
      </c>
      <c r="F56" s="11">
        <f t="shared" si="5"/>
        <v>1</v>
      </c>
      <c r="G56" s="11">
        <f t="shared" si="4"/>
        <v>20775648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14245576215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62207756.397379912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597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11" activePane="bottomLeft" state="frozen"/>
      <selection pane="bottomLeft" activeCell="E154" sqref="E15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380</v>
      </c>
      <c r="E2" s="11">
        <f>IF(B2&gt;0,1,0)</f>
        <v>1</v>
      </c>
      <c r="F2" s="11">
        <f>B2*(D2-E2)</f>
        <v>36649300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378</v>
      </c>
      <c r="E3" s="11">
        <f t="shared" ref="E3:E66" si="1">IF(B3&gt;0,1,0)</f>
        <v>1</v>
      </c>
      <c r="F3" s="11">
        <f t="shared" ref="F3:F66" si="2">B3*(D3-E3)</f>
        <v>1131000000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375</v>
      </c>
      <c r="E4" s="11">
        <f t="shared" si="1"/>
        <v>0</v>
      </c>
      <c r="F4" s="11">
        <f t="shared" si="2"/>
        <v>-75000000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373</v>
      </c>
      <c r="E5" s="11">
        <f t="shared" si="1"/>
        <v>0</v>
      </c>
      <c r="F5" s="11">
        <f t="shared" si="2"/>
        <v>-37300000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372</v>
      </c>
      <c r="E6" s="11">
        <f t="shared" si="1"/>
        <v>0</v>
      </c>
      <c r="F6" s="11">
        <f t="shared" si="2"/>
        <v>-20460000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371</v>
      </c>
      <c r="E7" s="11">
        <f t="shared" si="1"/>
        <v>0</v>
      </c>
      <c r="F7" s="11">
        <f t="shared" si="2"/>
        <v>-74200000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367</v>
      </c>
      <c r="E8" s="11">
        <f t="shared" si="1"/>
        <v>0</v>
      </c>
      <c r="F8" s="11">
        <f t="shared" si="2"/>
        <v>-73400000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358</v>
      </c>
      <c r="E9" s="11">
        <f t="shared" si="1"/>
        <v>0</v>
      </c>
      <c r="F9" s="11">
        <f t="shared" si="2"/>
        <v>-340279000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357</v>
      </c>
      <c r="E10" s="11">
        <f t="shared" si="1"/>
        <v>1</v>
      </c>
      <c r="F10" s="11">
        <f t="shared" si="2"/>
        <v>712000000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355</v>
      </c>
      <c r="E11" s="11">
        <f t="shared" si="1"/>
        <v>0</v>
      </c>
      <c r="F11" s="11">
        <f t="shared" si="2"/>
        <v>-378075000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352</v>
      </c>
      <c r="E12" s="11">
        <f t="shared" si="1"/>
        <v>0</v>
      </c>
      <c r="F12" s="11">
        <f t="shared" si="2"/>
        <v>-15840000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351</v>
      </c>
      <c r="E13" s="11">
        <f t="shared" si="1"/>
        <v>0</v>
      </c>
      <c r="F13" s="11">
        <f t="shared" si="2"/>
        <v>-702245700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347</v>
      </c>
      <c r="E14" s="11">
        <f t="shared" si="1"/>
        <v>0</v>
      </c>
      <c r="F14" s="11">
        <f t="shared" si="2"/>
        <v>-69400000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345</v>
      </c>
      <c r="E15" s="11">
        <f t="shared" si="1"/>
        <v>1</v>
      </c>
      <c r="F15" s="11">
        <f t="shared" si="2"/>
        <v>688000000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345</v>
      </c>
      <c r="E16" s="11">
        <f t="shared" si="1"/>
        <v>1</v>
      </c>
      <c r="F16" s="11">
        <f t="shared" si="2"/>
        <v>688000000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345</v>
      </c>
      <c r="E17" s="11">
        <f t="shared" si="1"/>
        <v>1</v>
      </c>
      <c r="F17" s="11">
        <f t="shared" si="2"/>
        <v>412800000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345</v>
      </c>
      <c r="E18" s="11">
        <f t="shared" si="1"/>
        <v>1</v>
      </c>
      <c r="F18" s="11">
        <f t="shared" si="2"/>
        <v>344000000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344</v>
      </c>
      <c r="E19" s="11">
        <f t="shared" si="1"/>
        <v>1</v>
      </c>
      <c r="F19" s="11">
        <f t="shared" si="2"/>
        <v>1029000000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344</v>
      </c>
      <c r="E20" s="11">
        <f t="shared" si="1"/>
        <v>0</v>
      </c>
      <c r="F20" s="11">
        <f t="shared" si="2"/>
        <v>-148848800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344</v>
      </c>
      <c r="E21" s="11">
        <f t="shared" si="1"/>
        <v>0</v>
      </c>
      <c r="F21" s="11">
        <f t="shared" si="2"/>
        <v>-148848800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344</v>
      </c>
      <c r="E22" s="11">
        <f t="shared" si="1"/>
        <v>0</v>
      </c>
      <c r="F22" s="11">
        <f t="shared" si="2"/>
        <v>-148848800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344</v>
      </c>
      <c r="E23" s="11">
        <f t="shared" si="1"/>
        <v>0</v>
      </c>
      <c r="F23" s="11">
        <f t="shared" si="2"/>
        <v>-148848800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344</v>
      </c>
      <c r="E24" s="11">
        <f t="shared" si="1"/>
        <v>0</v>
      </c>
      <c r="F24" s="11">
        <f t="shared" si="2"/>
        <v>-148848800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344</v>
      </c>
      <c r="E25" s="11">
        <f t="shared" si="1"/>
        <v>0</v>
      </c>
      <c r="F25" s="11">
        <f t="shared" si="2"/>
        <v>-68800000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343</v>
      </c>
      <c r="E26" s="11">
        <f t="shared" si="1"/>
        <v>1</v>
      </c>
      <c r="F26" s="11">
        <f t="shared" si="2"/>
        <v>1026000000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341</v>
      </c>
      <c r="E27" s="11">
        <f t="shared" si="1"/>
        <v>0</v>
      </c>
      <c r="F27" s="11">
        <f t="shared" si="2"/>
        <v>-68200000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340</v>
      </c>
      <c r="E28" s="11">
        <f t="shared" si="1"/>
        <v>1</v>
      </c>
      <c r="F28" s="11">
        <f t="shared" si="2"/>
        <v>678000000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339</v>
      </c>
      <c r="E29" s="11">
        <f t="shared" si="1"/>
        <v>0</v>
      </c>
      <c r="F29" s="11">
        <f t="shared" si="2"/>
        <v>-2373271200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338</v>
      </c>
      <c r="E30" s="11">
        <f t="shared" si="1"/>
        <v>0</v>
      </c>
      <c r="F30" s="11">
        <f t="shared" si="2"/>
        <v>-1014304200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337</v>
      </c>
      <c r="E31" s="11">
        <f t="shared" si="1"/>
        <v>0</v>
      </c>
      <c r="F31" s="11">
        <f t="shared" si="2"/>
        <v>-571518300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334</v>
      </c>
      <c r="E32" s="11">
        <f t="shared" si="1"/>
        <v>1</v>
      </c>
      <c r="F32" s="11">
        <f t="shared" si="2"/>
        <v>331101900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329</v>
      </c>
      <c r="E33" s="11">
        <f t="shared" si="1"/>
        <v>1</v>
      </c>
      <c r="F33" s="11">
        <f t="shared" si="2"/>
        <v>11509848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328</v>
      </c>
      <c r="E34" s="11">
        <f t="shared" si="1"/>
        <v>0</v>
      </c>
      <c r="F34" s="11">
        <f t="shared" si="2"/>
        <v>-278800000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320</v>
      </c>
      <c r="E35" s="11">
        <f t="shared" si="1"/>
        <v>0</v>
      </c>
      <c r="F35" s="11">
        <f t="shared" si="2"/>
        <v>-60960000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319</v>
      </c>
      <c r="E36" s="11">
        <f t="shared" si="1"/>
        <v>1</v>
      </c>
      <c r="F36" s="11">
        <f t="shared" si="2"/>
        <v>63600000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319</v>
      </c>
      <c r="E37" s="11">
        <f t="shared" si="1"/>
        <v>0</v>
      </c>
      <c r="F37" s="11">
        <f t="shared" si="2"/>
        <v>-63800000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297</v>
      </c>
      <c r="E38" s="11">
        <f t="shared" si="1"/>
        <v>1</v>
      </c>
      <c r="F38" s="11">
        <f t="shared" si="2"/>
        <v>89038576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296</v>
      </c>
      <c r="E39" s="11">
        <f t="shared" si="1"/>
        <v>0</v>
      </c>
      <c r="F39" s="11">
        <f t="shared" si="2"/>
        <v>-28120000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296</v>
      </c>
      <c r="E40" s="11">
        <f t="shared" si="1"/>
        <v>0</v>
      </c>
      <c r="F40" s="11">
        <f t="shared" si="2"/>
        <v>-26078488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291</v>
      </c>
      <c r="E41" s="11">
        <f t="shared" si="1"/>
        <v>0</v>
      </c>
      <c r="F41" s="11">
        <f t="shared" si="2"/>
        <v>-34920000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269</v>
      </c>
      <c r="E42" s="11">
        <f t="shared" si="1"/>
        <v>1</v>
      </c>
      <c r="F42" s="11">
        <f t="shared" si="2"/>
        <v>268054672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265</v>
      </c>
      <c r="E43" s="11">
        <f t="shared" si="1"/>
        <v>0</v>
      </c>
      <c r="F43" s="11">
        <f t="shared" si="2"/>
        <v>-21200000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261</v>
      </c>
      <c r="E44" s="11">
        <f t="shared" si="1"/>
        <v>0</v>
      </c>
      <c r="F44" s="11">
        <f t="shared" si="2"/>
        <v>-55078569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260</v>
      </c>
      <c r="E45" s="11">
        <f t="shared" si="1"/>
        <v>0</v>
      </c>
      <c r="F45" s="11">
        <f t="shared" si="2"/>
        <v>-52000000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259</v>
      </c>
      <c r="E46" s="11">
        <f t="shared" si="1"/>
        <v>0</v>
      </c>
      <c r="F46" s="11">
        <f t="shared" si="2"/>
        <v>-24605000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257</v>
      </c>
      <c r="E47" s="11">
        <f t="shared" si="1"/>
        <v>0</v>
      </c>
      <c r="F47" s="11">
        <f t="shared" si="2"/>
        <v>-11565000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257</v>
      </c>
      <c r="E48" s="11">
        <f t="shared" si="1"/>
        <v>0</v>
      </c>
      <c r="F48" s="11">
        <f t="shared" si="2"/>
        <v>-16494260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254</v>
      </c>
      <c r="E49" s="11">
        <f t="shared" si="1"/>
        <v>0</v>
      </c>
      <c r="F49" s="11">
        <f t="shared" si="2"/>
        <v>-6980936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253</v>
      </c>
      <c r="E50" s="11">
        <f t="shared" si="1"/>
        <v>0</v>
      </c>
      <c r="F50" s="11">
        <f t="shared" si="2"/>
        <v>-35673000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253</v>
      </c>
      <c r="E51" s="11">
        <f t="shared" si="1"/>
        <v>0</v>
      </c>
      <c r="F51" s="11">
        <f t="shared" si="2"/>
        <v>-6766738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252</v>
      </c>
      <c r="E52" s="11">
        <f t="shared" si="1"/>
        <v>0</v>
      </c>
      <c r="F52" s="11">
        <f t="shared" si="2"/>
        <v>-13431600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251</v>
      </c>
      <c r="E53" s="11">
        <f t="shared" si="1"/>
        <v>1</v>
      </c>
      <c r="F53" s="11">
        <f t="shared" si="2"/>
        <v>250000000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245</v>
      </c>
      <c r="E54" s="11">
        <f t="shared" si="1"/>
        <v>0</v>
      </c>
      <c r="F54" s="11">
        <f t="shared" si="2"/>
        <v>-5145000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244</v>
      </c>
      <c r="E55" s="11">
        <f t="shared" si="1"/>
        <v>0</v>
      </c>
      <c r="F55" s="11">
        <f t="shared" si="2"/>
        <v>-239242000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244</v>
      </c>
      <c r="E56" s="11">
        <f t="shared" si="1"/>
        <v>0</v>
      </c>
      <c r="F56" s="11">
        <f t="shared" si="2"/>
        <v>-10980000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231</v>
      </c>
      <c r="E57" s="11">
        <f t="shared" si="1"/>
        <v>1</v>
      </c>
      <c r="F57" s="11">
        <f t="shared" si="2"/>
        <v>691193470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231</v>
      </c>
      <c r="E58" s="11">
        <f t="shared" si="1"/>
        <v>1</v>
      </c>
      <c r="F58" s="11">
        <f t="shared" si="2"/>
        <v>460000000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230</v>
      </c>
      <c r="E59" s="11">
        <f t="shared" si="1"/>
        <v>1</v>
      </c>
      <c r="F59" s="11">
        <f t="shared" si="2"/>
        <v>458000000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230</v>
      </c>
      <c r="E60" s="11">
        <f t="shared" si="1"/>
        <v>0</v>
      </c>
      <c r="F60" s="11">
        <f t="shared" si="2"/>
        <v>-1610345000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206</v>
      </c>
      <c r="E61" s="11">
        <f t="shared" si="1"/>
        <v>1</v>
      </c>
      <c r="F61" s="11">
        <f t="shared" si="2"/>
        <v>615000000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205</v>
      </c>
      <c r="E62" s="11">
        <f t="shared" si="1"/>
        <v>0</v>
      </c>
      <c r="F62" s="11">
        <f t="shared" si="2"/>
        <v>-5557345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205</v>
      </c>
      <c r="E63" s="11">
        <f t="shared" si="1"/>
        <v>0</v>
      </c>
      <c r="F63" s="11">
        <f t="shared" si="2"/>
        <v>-6762745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205</v>
      </c>
      <c r="E64" s="11">
        <f t="shared" si="1"/>
        <v>1</v>
      </c>
      <c r="F64" s="11">
        <f t="shared" si="2"/>
        <v>612000000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205</v>
      </c>
      <c r="E65" s="11">
        <f t="shared" si="1"/>
        <v>1</v>
      </c>
      <c r="F65" s="11">
        <f t="shared" si="2"/>
        <v>605880000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205</v>
      </c>
      <c r="E66" s="11">
        <f t="shared" si="1"/>
        <v>1</v>
      </c>
      <c r="F66" s="11">
        <f t="shared" si="2"/>
        <v>204000000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205</v>
      </c>
      <c r="E67" s="11">
        <f t="shared" ref="E67:E130" si="4">IF(B67&gt;0,1,0)</f>
        <v>1</v>
      </c>
      <c r="F67" s="11">
        <f t="shared" ref="F67:F146" si="5">B67*(D67-E67)</f>
        <v>6120000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204</v>
      </c>
      <c r="E68" s="11">
        <f t="shared" si="4"/>
        <v>1</v>
      </c>
      <c r="F68" s="11">
        <f t="shared" si="5"/>
        <v>6090000000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203</v>
      </c>
      <c r="E69" s="11">
        <f t="shared" si="4"/>
        <v>0</v>
      </c>
      <c r="F69" s="11">
        <f t="shared" si="5"/>
        <v>-40600000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203</v>
      </c>
      <c r="E70" s="11">
        <f t="shared" si="4"/>
        <v>1</v>
      </c>
      <c r="F70" s="11">
        <f t="shared" si="5"/>
        <v>282800000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203</v>
      </c>
      <c r="E71" s="11">
        <f t="shared" si="4"/>
        <v>1</v>
      </c>
      <c r="F71" s="11">
        <f t="shared" si="5"/>
        <v>525200000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203</v>
      </c>
      <c r="E72" s="11">
        <f t="shared" si="4"/>
        <v>0</v>
      </c>
      <c r="F72" s="11">
        <f t="shared" si="5"/>
        <v>-203000000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201</v>
      </c>
      <c r="E73" s="11">
        <f t="shared" si="4"/>
        <v>1</v>
      </c>
      <c r="F73" s="11">
        <f t="shared" si="5"/>
        <v>3000000000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196</v>
      </c>
      <c r="E74" s="11">
        <f t="shared" si="4"/>
        <v>0</v>
      </c>
      <c r="F74" s="11">
        <f t="shared" si="5"/>
        <v>-2940823200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194</v>
      </c>
      <c r="E75" s="11">
        <f t="shared" si="4"/>
        <v>0</v>
      </c>
      <c r="F75" s="11">
        <f t="shared" si="5"/>
        <v>-582000000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194</v>
      </c>
      <c r="E76" s="11">
        <f t="shared" si="4"/>
        <v>0</v>
      </c>
      <c r="F76" s="11">
        <f t="shared" si="5"/>
        <v>-38800000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194</v>
      </c>
      <c r="E77" s="11">
        <f t="shared" si="4"/>
        <v>0</v>
      </c>
      <c r="F77" s="11">
        <f t="shared" si="5"/>
        <v>-2328582000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190</v>
      </c>
      <c r="E78" s="11">
        <f t="shared" si="4"/>
        <v>0</v>
      </c>
      <c r="F78" s="11">
        <f t="shared" si="5"/>
        <v>-570171000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185</v>
      </c>
      <c r="E79" s="11">
        <f t="shared" si="4"/>
        <v>1</v>
      </c>
      <c r="F79" s="11">
        <f t="shared" si="5"/>
        <v>4232000000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180</v>
      </c>
      <c r="E80" s="11">
        <f t="shared" si="4"/>
        <v>0</v>
      </c>
      <c r="F80" s="11">
        <f t="shared" si="5"/>
        <v>-108090000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180</v>
      </c>
      <c r="E81" s="11">
        <f t="shared" si="4"/>
        <v>0</v>
      </c>
      <c r="F81" s="11">
        <f t="shared" si="5"/>
        <v>-36000000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179</v>
      </c>
      <c r="E82" s="11">
        <f t="shared" si="4"/>
        <v>1</v>
      </c>
      <c r="F82" s="11">
        <f t="shared" si="5"/>
        <v>50413338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179</v>
      </c>
      <c r="E83" s="11">
        <f t="shared" si="4"/>
        <v>0</v>
      </c>
      <c r="F83" s="11">
        <f t="shared" si="5"/>
        <v>-35800000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177</v>
      </c>
      <c r="E84" s="11">
        <f t="shared" si="4"/>
        <v>1</v>
      </c>
      <c r="F84" s="11">
        <f t="shared" si="5"/>
        <v>352000000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174</v>
      </c>
      <c r="E85" s="11">
        <f t="shared" si="4"/>
        <v>0</v>
      </c>
      <c r="F85" s="11">
        <f t="shared" si="5"/>
        <v>-34800000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168</v>
      </c>
      <c r="E86" s="11">
        <f t="shared" si="4"/>
        <v>0</v>
      </c>
      <c r="F86" s="11">
        <f t="shared" si="5"/>
        <v>-33600000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166</v>
      </c>
      <c r="E87" s="11">
        <f t="shared" si="4"/>
        <v>0</v>
      </c>
      <c r="F87" s="11">
        <f t="shared" si="5"/>
        <v>-219950000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151</v>
      </c>
      <c r="E88" s="11">
        <f t="shared" si="4"/>
        <v>0</v>
      </c>
      <c r="F88" s="11">
        <f t="shared" si="5"/>
        <v>-75500000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151</v>
      </c>
      <c r="E89" s="11">
        <f t="shared" si="4"/>
        <v>0</v>
      </c>
      <c r="F89" s="11">
        <f t="shared" si="5"/>
        <v>-18120000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149</v>
      </c>
      <c r="E90" s="11">
        <f t="shared" si="4"/>
        <v>1</v>
      </c>
      <c r="F90" s="11">
        <f t="shared" si="5"/>
        <v>63374340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146</v>
      </c>
      <c r="E91" s="11">
        <f t="shared" si="4"/>
        <v>0</v>
      </c>
      <c r="F91" s="11">
        <f t="shared" si="5"/>
        <v>-438292000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144</v>
      </c>
      <c r="E92" s="11">
        <f t="shared" si="4"/>
        <v>0</v>
      </c>
      <c r="F92" s="11">
        <f t="shared" si="5"/>
        <v>-29520000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144</v>
      </c>
      <c r="E93" s="11">
        <f t="shared" si="4"/>
        <v>0</v>
      </c>
      <c r="F93" s="11">
        <f t="shared" si="5"/>
        <v>-50472000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133</v>
      </c>
      <c r="E94" s="11">
        <f t="shared" si="4"/>
        <v>1</v>
      </c>
      <c r="F94" s="11">
        <f t="shared" si="5"/>
        <v>132000000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128</v>
      </c>
      <c r="E95" s="11">
        <f t="shared" si="4"/>
        <v>1</v>
      </c>
      <c r="F95" s="11">
        <f t="shared" si="5"/>
        <v>1143000000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126</v>
      </c>
      <c r="E96" s="11">
        <f t="shared" si="4"/>
        <v>0</v>
      </c>
      <c r="F96" s="11">
        <f t="shared" si="5"/>
        <v>-3276000000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126</v>
      </c>
      <c r="E97" s="11">
        <f t="shared" si="4"/>
        <v>0</v>
      </c>
      <c r="F97" s="11">
        <f t="shared" si="5"/>
        <v>-3276000000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126</v>
      </c>
      <c r="E98" s="11">
        <f t="shared" si="4"/>
        <v>1</v>
      </c>
      <c r="F98" s="11">
        <f t="shared" si="5"/>
        <v>3250000000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126</v>
      </c>
      <c r="E99" s="11">
        <f t="shared" si="4"/>
        <v>0</v>
      </c>
      <c r="F99" s="11">
        <f t="shared" si="5"/>
        <v>-25200000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124</v>
      </c>
      <c r="E100" s="11">
        <f t="shared" si="4"/>
        <v>1</v>
      </c>
      <c r="F100" s="11">
        <f t="shared" si="5"/>
        <v>3591600000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119</v>
      </c>
      <c r="E101" s="11">
        <f t="shared" si="4"/>
        <v>1</v>
      </c>
      <c r="F101" s="11">
        <f t="shared" si="5"/>
        <v>47193510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118</v>
      </c>
      <c r="E102" s="11">
        <f t="shared" si="4"/>
        <v>1</v>
      </c>
      <c r="F102" s="11">
        <f t="shared" si="5"/>
        <v>234000000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117</v>
      </c>
      <c r="E103" s="11">
        <f t="shared" si="4"/>
        <v>1</v>
      </c>
      <c r="F103" s="11">
        <f t="shared" si="5"/>
        <v>870000000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117</v>
      </c>
      <c r="E104" s="11">
        <f t="shared" si="4"/>
        <v>0</v>
      </c>
      <c r="F104" s="11">
        <f t="shared" si="5"/>
        <v>-7722000000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117</v>
      </c>
      <c r="E105" s="11">
        <f t="shared" si="4"/>
        <v>0</v>
      </c>
      <c r="F105" s="11">
        <f t="shared" si="5"/>
        <v>-16965000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115</v>
      </c>
      <c r="E106" s="11">
        <f t="shared" si="4"/>
        <v>1</v>
      </c>
      <c r="F106" s="11">
        <f t="shared" si="5"/>
        <v>684000000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113</v>
      </c>
      <c r="E107" s="11">
        <f t="shared" si="4"/>
        <v>0</v>
      </c>
      <c r="F107" s="11">
        <f t="shared" si="5"/>
        <v>-678666700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110</v>
      </c>
      <c r="E108" s="11">
        <f t="shared" si="4"/>
        <v>1</v>
      </c>
      <c r="F108" s="11">
        <f t="shared" si="5"/>
        <v>654000000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98</v>
      </c>
      <c r="E109" s="11">
        <f t="shared" si="4"/>
        <v>0</v>
      </c>
      <c r="F109" s="11">
        <f t="shared" si="5"/>
        <v>-11760000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97</v>
      </c>
      <c r="E110" s="11">
        <f t="shared" si="4"/>
        <v>1</v>
      </c>
      <c r="F110" s="11">
        <f t="shared" si="5"/>
        <v>384000000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96</v>
      </c>
      <c r="E111" s="11">
        <f t="shared" si="4"/>
        <v>1</v>
      </c>
      <c r="F111" s="11">
        <f t="shared" si="5"/>
        <v>266000000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92</v>
      </c>
      <c r="E112" s="11">
        <f t="shared" si="4"/>
        <v>0</v>
      </c>
      <c r="F112" s="11">
        <f t="shared" si="5"/>
        <v>-18400000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91</v>
      </c>
      <c r="E113" s="11">
        <f t="shared" si="4"/>
        <v>1</v>
      </c>
      <c r="F113" s="11">
        <f t="shared" si="5"/>
        <v>6507900</v>
      </c>
      <c r="G113" s="11" t="s">
        <v>515</v>
      </c>
    </row>
    <row r="114" spans="1:10" x14ac:dyDescent="0.25">
      <c r="A114" s="11" t="s">
        <v>511</v>
      </c>
      <c r="B114" s="3">
        <v>-200000</v>
      </c>
      <c r="C114" s="11">
        <v>1</v>
      </c>
      <c r="D114" s="11">
        <f t="shared" si="3"/>
        <v>74</v>
      </c>
      <c r="E114" s="11">
        <f t="shared" si="4"/>
        <v>0</v>
      </c>
      <c r="F114" s="11">
        <f t="shared" si="5"/>
        <v>-14800000</v>
      </c>
      <c r="G114" s="11" t="s">
        <v>472</v>
      </c>
      <c r="J114" t="s">
        <v>25</v>
      </c>
    </row>
    <row r="115" spans="1:10" x14ac:dyDescent="0.25">
      <c r="A115" s="25" t="s">
        <v>512</v>
      </c>
      <c r="B115" s="38">
        <v>-11000000</v>
      </c>
      <c r="C115" s="25">
        <v>0</v>
      </c>
      <c r="D115" s="11">
        <f t="shared" si="3"/>
        <v>73</v>
      </c>
      <c r="E115" s="11">
        <f t="shared" si="4"/>
        <v>0</v>
      </c>
      <c r="F115" s="25">
        <f t="shared" si="5"/>
        <v>-803000000</v>
      </c>
      <c r="G115" s="25" t="s">
        <v>516</v>
      </c>
    </row>
    <row r="116" spans="1:10" x14ac:dyDescent="0.25">
      <c r="A116" s="11" t="s">
        <v>512</v>
      </c>
      <c r="B116" s="3">
        <v>-200000</v>
      </c>
      <c r="C116" s="11">
        <v>2</v>
      </c>
      <c r="D116" s="11">
        <f t="shared" si="3"/>
        <v>73</v>
      </c>
      <c r="E116" s="11">
        <f t="shared" si="4"/>
        <v>0</v>
      </c>
      <c r="F116" s="11">
        <f t="shared" si="5"/>
        <v>-14600000</v>
      </c>
      <c r="G116" s="11" t="s">
        <v>472</v>
      </c>
      <c r="I116" t="s">
        <v>25</v>
      </c>
    </row>
    <row r="117" spans="1:10" x14ac:dyDescent="0.25">
      <c r="A117" s="11" t="s">
        <v>517</v>
      </c>
      <c r="B117" s="3">
        <v>-450500</v>
      </c>
      <c r="C117" s="11">
        <v>0</v>
      </c>
      <c r="D117" s="11">
        <f t="shared" si="3"/>
        <v>71</v>
      </c>
      <c r="E117" s="11">
        <f t="shared" si="4"/>
        <v>0</v>
      </c>
      <c r="F117" s="11">
        <f t="shared" si="5"/>
        <v>-31985500</v>
      </c>
      <c r="G117" s="11" t="s">
        <v>518</v>
      </c>
    </row>
    <row r="118" spans="1:10" x14ac:dyDescent="0.25">
      <c r="A118" s="11" t="s">
        <v>517</v>
      </c>
      <c r="B118" s="3">
        <v>-200000</v>
      </c>
      <c r="C118" s="11">
        <v>6</v>
      </c>
      <c r="D118" s="11">
        <f t="shared" si="3"/>
        <v>71</v>
      </c>
      <c r="E118" s="11">
        <f t="shared" si="4"/>
        <v>0</v>
      </c>
      <c r="F118" s="11">
        <f t="shared" si="5"/>
        <v>-14200000</v>
      </c>
      <c r="G118" s="11" t="s">
        <v>519</v>
      </c>
      <c r="J118" t="s">
        <v>25</v>
      </c>
    </row>
    <row r="119" spans="1:10" x14ac:dyDescent="0.25">
      <c r="A119" s="11" t="s">
        <v>521</v>
      </c>
      <c r="B119" s="3">
        <v>-154550</v>
      </c>
      <c r="C119" s="11">
        <v>0</v>
      </c>
      <c r="D119" s="11">
        <f t="shared" si="3"/>
        <v>65</v>
      </c>
      <c r="E119" s="11">
        <f t="shared" si="4"/>
        <v>0</v>
      </c>
      <c r="F119" s="11">
        <f t="shared" si="5"/>
        <v>-10045750</v>
      </c>
      <c r="G119" s="11" t="s">
        <v>522</v>
      </c>
    </row>
    <row r="120" spans="1:10" x14ac:dyDescent="0.25">
      <c r="A120" s="11" t="s">
        <v>521</v>
      </c>
      <c r="B120" s="3">
        <v>-320</v>
      </c>
      <c r="C120" s="11">
        <v>1</v>
      </c>
      <c r="D120" s="11">
        <f t="shared" si="3"/>
        <v>65</v>
      </c>
      <c r="E120" s="11">
        <f t="shared" si="4"/>
        <v>0</v>
      </c>
      <c r="F120" s="11">
        <f t="shared" si="5"/>
        <v>-20800</v>
      </c>
      <c r="G120" s="11" t="s">
        <v>523</v>
      </c>
    </row>
    <row r="121" spans="1:10" x14ac:dyDescent="0.25">
      <c r="A121" s="11" t="s">
        <v>524</v>
      </c>
      <c r="B121" s="3">
        <v>-432000</v>
      </c>
      <c r="C121" s="11">
        <v>6</v>
      </c>
      <c r="D121" s="11">
        <f t="shared" si="3"/>
        <v>64</v>
      </c>
      <c r="E121" s="11">
        <f t="shared" si="4"/>
        <v>0</v>
      </c>
      <c r="F121" s="11">
        <f t="shared" si="5"/>
        <v>-27648000</v>
      </c>
      <c r="G121" s="11" t="s">
        <v>525</v>
      </c>
    </row>
    <row r="122" spans="1:10" x14ac:dyDescent="0.25">
      <c r="A122" s="11" t="s">
        <v>526</v>
      </c>
      <c r="B122" s="3">
        <v>74043</v>
      </c>
      <c r="C122" s="11">
        <v>21</v>
      </c>
      <c r="D122" s="11">
        <f t="shared" si="3"/>
        <v>58</v>
      </c>
      <c r="E122" s="11">
        <f t="shared" si="4"/>
        <v>1</v>
      </c>
      <c r="F122" s="11">
        <f t="shared" si="5"/>
        <v>4220451</v>
      </c>
      <c r="G122" s="11" t="s">
        <v>527</v>
      </c>
    </row>
    <row r="123" spans="1:10" x14ac:dyDescent="0.25">
      <c r="A123" s="11" t="s">
        <v>552</v>
      </c>
      <c r="B123" s="3">
        <v>-52000</v>
      </c>
      <c r="C123" s="11">
        <v>11</v>
      </c>
      <c r="D123" s="11">
        <f t="shared" si="3"/>
        <v>37</v>
      </c>
      <c r="E123" s="11">
        <f t="shared" si="4"/>
        <v>0</v>
      </c>
      <c r="F123" s="11">
        <f t="shared" si="5"/>
        <v>-1924000</v>
      </c>
      <c r="G123" s="11" t="s">
        <v>554</v>
      </c>
    </row>
    <row r="124" spans="1:10" x14ac:dyDescent="0.25">
      <c r="A124" s="11" t="s">
        <v>608</v>
      </c>
      <c r="B124" s="3">
        <v>1187</v>
      </c>
      <c r="C124" s="11">
        <v>1</v>
      </c>
      <c r="D124" s="11">
        <f t="shared" si="3"/>
        <v>26</v>
      </c>
      <c r="E124" s="11">
        <f t="shared" si="4"/>
        <v>1</v>
      </c>
      <c r="F124" s="11">
        <f t="shared" si="5"/>
        <v>29675</v>
      </c>
      <c r="G124" s="11" t="s">
        <v>609</v>
      </c>
    </row>
    <row r="125" spans="1:10" x14ac:dyDescent="0.25">
      <c r="A125" s="11" t="s">
        <v>606</v>
      </c>
      <c r="B125" s="3">
        <v>2400000</v>
      </c>
      <c r="C125" s="11">
        <v>2</v>
      </c>
      <c r="D125" s="11">
        <f t="shared" si="3"/>
        <v>25</v>
      </c>
      <c r="E125" s="11">
        <f t="shared" si="4"/>
        <v>1</v>
      </c>
      <c r="F125" s="11">
        <f t="shared" si="5"/>
        <v>57600000</v>
      </c>
      <c r="G125" s="11" t="s">
        <v>607</v>
      </c>
    </row>
    <row r="126" spans="1:10" x14ac:dyDescent="0.25">
      <c r="A126" s="11" t="s">
        <v>617</v>
      </c>
      <c r="B126" s="3">
        <v>1342800</v>
      </c>
      <c r="C126" s="11">
        <v>0</v>
      </c>
      <c r="D126" s="11">
        <f t="shared" si="3"/>
        <v>23</v>
      </c>
      <c r="E126" s="11">
        <f t="shared" si="4"/>
        <v>1</v>
      </c>
      <c r="F126" s="11">
        <f t="shared" si="5"/>
        <v>29541600</v>
      </c>
      <c r="G126" s="11" t="s">
        <v>618</v>
      </c>
    </row>
    <row r="127" spans="1:10" x14ac:dyDescent="0.25">
      <c r="A127" s="11" t="s">
        <v>617</v>
      </c>
      <c r="B127" s="3">
        <v>1342800</v>
      </c>
      <c r="C127" s="11">
        <v>12</v>
      </c>
      <c r="D127" s="11">
        <f t="shared" si="3"/>
        <v>23</v>
      </c>
      <c r="E127" s="11">
        <f t="shared" si="4"/>
        <v>1</v>
      </c>
      <c r="F127" s="11">
        <f t="shared" si="5"/>
        <v>29541600</v>
      </c>
      <c r="G127" s="11" t="s">
        <v>619</v>
      </c>
    </row>
    <row r="128" spans="1:10" x14ac:dyDescent="0.25">
      <c r="A128" s="11" t="s">
        <v>626</v>
      </c>
      <c r="B128" s="3">
        <v>-200000</v>
      </c>
      <c r="C128" s="11">
        <v>2</v>
      </c>
      <c r="D128" s="11">
        <f t="shared" si="3"/>
        <v>11</v>
      </c>
      <c r="E128" s="11">
        <f t="shared" si="4"/>
        <v>0</v>
      </c>
      <c r="F128" s="11">
        <f t="shared" si="5"/>
        <v>-2200000</v>
      </c>
      <c r="G128" s="11" t="s">
        <v>158</v>
      </c>
    </row>
    <row r="129" spans="1:11" x14ac:dyDescent="0.25">
      <c r="A129" s="11" t="s">
        <v>627</v>
      </c>
      <c r="B129" s="3">
        <v>-15618</v>
      </c>
      <c r="C129" s="11">
        <v>1</v>
      </c>
      <c r="D129" s="11">
        <f t="shared" si="3"/>
        <v>9</v>
      </c>
      <c r="E129" s="11">
        <f t="shared" si="4"/>
        <v>0</v>
      </c>
      <c r="F129" s="11">
        <f>B129*(D129-E129)</f>
        <v>-140562</v>
      </c>
      <c r="G129" s="11" t="s">
        <v>628</v>
      </c>
      <c r="K129" t="s">
        <v>25</v>
      </c>
    </row>
    <row r="130" spans="1:11" x14ac:dyDescent="0.25">
      <c r="A130" s="11" t="s">
        <v>629</v>
      </c>
      <c r="B130" s="3">
        <v>-200000</v>
      </c>
      <c r="C130" s="11">
        <v>1</v>
      </c>
      <c r="D130" s="11">
        <f t="shared" si="3"/>
        <v>8</v>
      </c>
      <c r="E130" s="11">
        <f t="shared" si="4"/>
        <v>0</v>
      </c>
      <c r="F130" s="11">
        <f t="shared" si="5"/>
        <v>-1600000</v>
      </c>
      <c r="G130" s="11" t="s">
        <v>519</v>
      </c>
    </row>
    <row r="131" spans="1:11" x14ac:dyDescent="0.25">
      <c r="A131" s="11" t="s">
        <v>632</v>
      </c>
      <c r="B131" s="3">
        <v>-200000</v>
      </c>
      <c r="C131" s="11">
        <v>1</v>
      </c>
      <c r="D131" s="11">
        <f t="shared" ref="D131:D146" si="6">D132+C131</f>
        <v>7</v>
      </c>
      <c r="E131" s="11">
        <f t="shared" ref="E131:E146" si="7">IF(B131&gt;0,1,0)</f>
        <v>0</v>
      </c>
      <c r="F131" s="11">
        <f t="shared" si="5"/>
        <v>-1400000</v>
      </c>
      <c r="G131" s="11" t="s">
        <v>633</v>
      </c>
    </row>
    <row r="132" spans="1:11" x14ac:dyDescent="0.25">
      <c r="A132" s="11" t="s">
        <v>634</v>
      </c>
      <c r="B132" s="3">
        <v>-390000</v>
      </c>
      <c r="C132" s="11">
        <v>0</v>
      </c>
      <c r="D132" s="11">
        <f t="shared" si="6"/>
        <v>6</v>
      </c>
      <c r="E132" s="11">
        <f t="shared" si="7"/>
        <v>0</v>
      </c>
      <c r="F132" s="11">
        <f t="shared" si="5"/>
        <v>-2340000</v>
      </c>
      <c r="G132" s="11" t="s">
        <v>635</v>
      </c>
    </row>
    <row r="133" spans="1:11" x14ac:dyDescent="0.25">
      <c r="A133" s="11" t="s">
        <v>634</v>
      </c>
      <c r="B133" s="3">
        <v>-24500</v>
      </c>
      <c r="C133" s="11">
        <v>1</v>
      </c>
      <c r="D133" s="11">
        <f t="shared" si="6"/>
        <v>6</v>
      </c>
      <c r="E133" s="11">
        <f t="shared" si="7"/>
        <v>0</v>
      </c>
      <c r="F133" s="11">
        <f t="shared" si="5"/>
        <v>-147000</v>
      </c>
      <c r="G133" s="11" t="s">
        <v>636</v>
      </c>
    </row>
    <row r="134" spans="1:11" x14ac:dyDescent="0.25">
      <c r="A134" s="11" t="s">
        <v>637</v>
      </c>
      <c r="B134" s="3">
        <v>-95000</v>
      </c>
      <c r="C134" s="11">
        <v>4</v>
      </c>
      <c r="D134" s="11">
        <f t="shared" si="6"/>
        <v>5</v>
      </c>
      <c r="E134" s="11">
        <f t="shared" si="7"/>
        <v>0</v>
      </c>
      <c r="F134" s="11">
        <f t="shared" si="5"/>
        <v>-475000</v>
      </c>
      <c r="G134" s="11" t="s">
        <v>472</v>
      </c>
    </row>
    <row r="135" spans="1:11" x14ac:dyDescent="0.25">
      <c r="A135" s="11" t="s">
        <v>639</v>
      </c>
      <c r="B135" s="3">
        <v>-200000</v>
      </c>
      <c r="C135" s="11">
        <v>1</v>
      </c>
      <c r="D135" s="11">
        <f>D145+C135</f>
        <v>1</v>
      </c>
      <c r="E135" s="11">
        <f t="shared" si="7"/>
        <v>0</v>
      </c>
      <c r="F135" s="11">
        <f t="shared" si="5"/>
        <v>-200000</v>
      </c>
      <c r="G135" s="11" t="s">
        <v>640</v>
      </c>
    </row>
    <row r="136" spans="1:11" x14ac:dyDescent="0.25">
      <c r="A136" s="11"/>
      <c r="B136" s="3"/>
      <c r="C136" s="11"/>
      <c r="D136" s="11">
        <f t="shared" ref="D136:D146" si="8">D146+C136</f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/>
      <c r="C137" s="11"/>
      <c r="D137" s="11">
        <f t="shared" si="8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>
        <f t="shared" si="8"/>
        <v>0</v>
      </c>
      <c r="E138" s="11">
        <f t="shared" si="7"/>
        <v>0</v>
      </c>
      <c r="F138" s="11">
        <f t="shared" si="5"/>
        <v>0</v>
      </c>
      <c r="G138" s="11"/>
    </row>
    <row r="139" spans="1:11" x14ac:dyDescent="0.25">
      <c r="A139" s="11"/>
      <c r="B139" s="3"/>
      <c r="C139" s="11"/>
      <c r="D139" s="11">
        <f t="shared" si="8"/>
        <v>0</v>
      </c>
      <c r="E139" s="11">
        <f t="shared" si="7"/>
        <v>0</v>
      </c>
      <c r="F139" s="11">
        <f t="shared" si="5"/>
        <v>0</v>
      </c>
      <c r="G139" s="11"/>
    </row>
    <row r="140" spans="1:11" x14ac:dyDescent="0.25">
      <c r="A140" s="11"/>
      <c r="B140" s="3"/>
      <c r="C140" s="11"/>
      <c r="D140" s="11">
        <f t="shared" si="8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8"/>
        <v>0</v>
      </c>
      <c r="E141" s="11">
        <f t="shared" si="7"/>
        <v>0</v>
      </c>
      <c r="F141" s="11">
        <f t="shared" si="5"/>
        <v>0</v>
      </c>
      <c r="G141" s="11"/>
    </row>
    <row r="142" spans="1:11" x14ac:dyDescent="0.25">
      <c r="A142" s="11" t="s">
        <v>25</v>
      </c>
      <c r="B142" s="3"/>
      <c r="C142" s="11"/>
      <c r="D142" s="11">
        <f t="shared" si="8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8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8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8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8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3807573</v>
      </c>
      <c r="C148" s="11"/>
      <c r="D148" s="11"/>
      <c r="E148" s="11"/>
      <c r="F148" s="31">
        <f>SUM(F2:F146)</f>
        <v>4413088587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11613391.018421052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60" spans="1:11" ht="75" x14ac:dyDescent="0.25">
      <c r="E160" s="22" t="s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J38" sqref="J3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567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531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>E3-F3</f>
        <v>26000</v>
      </c>
      <c r="H3" s="11" t="s">
        <v>535</v>
      </c>
    </row>
    <row r="4" spans="1:22" x14ac:dyDescent="0.25">
      <c r="A4" s="25">
        <v>96</v>
      </c>
      <c r="B4" s="11">
        <v>2</v>
      </c>
      <c r="C4" s="47">
        <f t="shared" ref="C4:C35" si="0">C3*$K$2</f>
        <v>5201500</v>
      </c>
      <c r="D4" s="3">
        <f t="shared" ref="D4:D35" si="1">D3*$K$2</f>
        <v>3232000</v>
      </c>
      <c r="E4" s="3">
        <f t="shared" ref="E4:E34" si="2">E3*$L$2+C4-D4</f>
        <v>162099300</v>
      </c>
      <c r="F4" s="48">
        <v>162894000</v>
      </c>
      <c r="G4" s="31">
        <f>E4-F4</f>
        <v>-794700</v>
      </c>
      <c r="H4" s="11" t="s">
        <v>566</v>
      </c>
    </row>
    <row r="5" spans="1:22" x14ac:dyDescent="0.25">
      <c r="A5" s="25">
        <v>96</v>
      </c>
      <c r="B5" s="11">
        <v>3</v>
      </c>
      <c r="C5" s="47">
        <f t="shared" si="0"/>
        <v>5253515</v>
      </c>
      <c r="D5" s="3">
        <f t="shared" si="1"/>
        <v>3264320</v>
      </c>
      <c r="E5" s="3">
        <f t="shared" si="2"/>
        <v>167330481</v>
      </c>
      <c r="F5" s="48">
        <v>168574405</v>
      </c>
      <c r="G5" s="31">
        <f>E5-F5</f>
        <v>-1243924</v>
      </c>
      <c r="H5" s="11" t="s">
        <v>614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0"/>
        <v>5306050.1500000004</v>
      </c>
      <c r="D6" s="3">
        <f t="shared" si="1"/>
        <v>3296963.2</v>
      </c>
      <c r="E6" s="3">
        <f t="shared" si="2"/>
        <v>172686177.57000002</v>
      </c>
      <c r="F6" s="63">
        <f>K23</f>
        <v>170518047.78082192</v>
      </c>
      <c r="G6" s="31">
        <f>E6-F6</f>
        <v>2168129.7891781032</v>
      </c>
      <c r="H6" s="11"/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0"/>
        <v>5359110.6515000006</v>
      </c>
      <c r="D7" s="3">
        <f t="shared" si="1"/>
        <v>3329932.8320000004</v>
      </c>
      <c r="E7" s="3">
        <f t="shared" si="2"/>
        <v>178169078.94090003</v>
      </c>
      <c r="F7" s="3"/>
      <c r="G7" s="11"/>
      <c r="H7" s="11"/>
      <c r="J7" s="62" t="s">
        <v>615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0"/>
        <v>5412701.7580150003</v>
      </c>
      <c r="D8" s="3">
        <f t="shared" si="1"/>
        <v>3363232.1603200003</v>
      </c>
      <c r="E8" s="3">
        <f t="shared" si="2"/>
        <v>183781930.11741301</v>
      </c>
      <c r="F8" s="3"/>
      <c r="G8" s="11"/>
      <c r="H8" s="11" t="s">
        <v>25</v>
      </c>
      <c r="J8" s="2" t="s">
        <v>616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0"/>
        <v>5466828.77559515</v>
      </c>
      <c r="D9" s="3">
        <f t="shared" si="1"/>
        <v>3396864.4819232002</v>
      </c>
      <c r="E9" s="3">
        <f t="shared" si="2"/>
        <v>189527533.01343325</v>
      </c>
      <c r="F9" s="3"/>
      <c r="G9" s="11"/>
      <c r="H9" s="11"/>
      <c r="J9" s="19" t="s">
        <v>301</v>
      </c>
      <c r="K9" s="46">
        <f>'مسکن ایلیا'!B148</f>
        <v>3807573</v>
      </c>
      <c r="L9" s="3">
        <f>K9</f>
        <v>3807573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0"/>
        <v>5521497.0633511012</v>
      </c>
      <c r="D10" s="3">
        <f t="shared" si="1"/>
        <v>3430833.1267424324</v>
      </c>
      <c r="E10" s="3">
        <f t="shared" si="2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0"/>
        <v>5576712.0339846127</v>
      </c>
      <c r="D11" s="3">
        <f t="shared" si="1"/>
        <v>3465141.4580098568</v>
      </c>
      <c r="E11" s="3">
        <f t="shared" si="2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0"/>
        <v>5632479.1543244589</v>
      </c>
      <c r="D12" s="3">
        <f t="shared" si="1"/>
        <v>3499792.8725899556</v>
      </c>
      <c r="E12" s="3">
        <f t="shared" si="2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0"/>
        <v>5688803.9458677033</v>
      </c>
      <c r="D13" s="3">
        <f t="shared" si="1"/>
        <v>3534790.8013158552</v>
      </c>
      <c r="E13" s="3">
        <f t="shared" si="2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0"/>
        <v>5745691.9853263805</v>
      </c>
      <c r="D14" s="3">
        <f t="shared" si="1"/>
        <v>3570138.7093290137</v>
      </c>
      <c r="E14" s="49">
        <f t="shared" si="2"/>
        <v>220349021.83746925</v>
      </c>
      <c r="F14" s="3"/>
      <c r="G14" s="11"/>
      <c r="H14" s="11"/>
      <c r="J14" s="2" t="s">
        <v>630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7">
        <v>97</v>
      </c>
      <c r="B15" s="11">
        <v>13</v>
      </c>
      <c r="C15" s="47">
        <f t="shared" si="0"/>
        <v>5803148.905179644</v>
      </c>
      <c r="D15" s="3">
        <f t="shared" si="1"/>
        <v>3605840.0964223039</v>
      </c>
      <c r="E15" s="3">
        <f t="shared" si="2"/>
        <v>226953311.08297598</v>
      </c>
      <c r="F15" s="3"/>
      <c r="G15" s="11"/>
      <c r="H15" s="11"/>
      <c r="J15" s="2" t="s">
        <v>85</v>
      </c>
      <c r="K15" s="46">
        <v>0</v>
      </c>
      <c r="L15" s="3">
        <v>-8200000</v>
      </c>
      <c r="M15" s="3">
        <f t="shared" si="4"/>
        <v>8200000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7">
        <v>97</v>
      </c>
      <c r="B16" s="11">
        <v>14</v>
      </c>
      <c r="C16" s="47">
        <f t="shared" si="0"/>
        <v>5861180.3942314405</v>
      </c>
      <c r="D16" s="3">
        <f t="shared" si="1"/>
        <v>3641898.4973865268</v>
      </c>
      <c r="E16" s="3">
        <f t="shared" si="2"/>
        <v>233711659.20148042</v>
      </c>
      <c r="F16" s="3"/>
      <c r="G16" s="11"/>
      <c r="H16" s="11"/>
      <c r="J16" s="2" t="s">
        <v>468</v>
      </c>
      <c r="K16" s="46">
        <v>5000</v>
      </c>
      <c r="L16" s="3">
        <f>K16</f>
        <v>5000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7">
        <v>97</v>
      </c>
      <c r="B17" s="11">
        <v>15</v>
      </c>
      <c r="C17" s="47">
        <f t="shared" si="0"/>
        <v>5919792.1981737548</v>
      </c>
      <c r="D17" s="3">
        <f t="shared" si="1"/>
        <v>3678317.4823603919</v>
      </c>
      <c r="E17" s="3">
        <f t="shared" si="2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7">
        <v>97</v>
      </c>
      <c r="B18" s="11">
        <v>16</v>
      </c>
      <c r="C18" s="52">
        <f t="shared" si="0"/>
        <v>5978990.1201554928</v>
      </c>
      <c r="D18" s="3">
        <f t="shared" si="1"/>
        <v>3715100.6571839959</v>
      </c>
      <c r="E18" s="3">
        <f t="shared" si="2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7">
        <v>97</v>
      </c>
      <c r="B19" s="11">
        <v>17</v>
      </c>
      <c r="C19" s="52">
        <f t="shared" si="0"/>
        <v>6038780.0213570474</v>
      </c>
      <c r="D19" s="3">
        <f t="shared" si="1"/>
        <v>3752251.663755836</v>
      </c>
      <c r="E19" s="3">
        <f t="shared" si="2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7">
        <v>97</v>
      </c>
      <c r="B20" s="11">
        <v>18</v>
      </c>
      <c r="C20" s="52">
        <f t="shared" si="0"/>
        <v>6099167.8215706181</v>
      </c>
      <c r="D20" s="3">
        <f t="shared" si="1"/>
        <v>3789774.1803933945</v>
      </c>
      <c r="E20" s="3">
        <f t="shared" si="2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5"/>
        <v>-23700000</v>
      </c>
      <c r="S20" s="30"/>
      <c r="T20" s="30"/>
      <c r="U20" s="27"/>
      <c r="V20" s="27"/>
    </row>
    <row r="21" spans="1:23" x14ac:dyDescent="0.25">
      <c r="A21" s="67">
        <v>97</v>
      </c>
      <c r="B21" s="11">
        <v>19</v>
      </c>
      <c r="C21" s="53">
        <f t="shared" si="0"/>
        <v>6160159.4997863239</v>
      </c>
      <c r="D21" s="3">
        <f t="shared" si="1"/>
        <v>3827671.9221973284</v>
      </c>
      <c r="E21" s="3">
        <f t="shared" si="2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7">
        <v>97</v>
      </c>
      <c r="B22" s="11">
        <v>20</v>
      </c>
      <c r="C22" s="53">
        <f t="shared" si="0"/>
        <v>6221761.0947841872</v>
      </c>
      <c r="D22" s="3">
        <f t="shared" si="1"/>
        <v>3865948.6414193017</v>
      </c>
      <c r="E22" s="3">
        <f t="shared" si="2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7">
        <v>97</v>
      </c>
      <c r="B23" s="11">
        <v>21</v>
      </c>
      <c r="C23" s="53">
        <f t="shared" si="0"/>
        <v>6283978.7057320289</v>
      </c>
      <c r="D23" s="3">
        <f t="shared" si="1"/>
        <v>3904608.1278334949</v>
      </c>
      <c r="E23" s="3">
        <f t="shared" si="2"/>
        <v>285619792.96482688</v>
      </c>
      <c r="F23" s="3"/>
      <c r="G23" s="11"/>
      <c r="H23" s="11"/>
      <c r="J23" s="2" t="s">
        <v>624</v>
      </c>
      <c r="K23" s="3">
        <f>SUM(K7:K22)</f>
        <v>170518047.78082192</v>
      </c>
      <c r="L23" s="3">
        <f>SUM(L7:L22)</f>
        <v>60067367.520547941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7">
        <v>97</v>
      </c>
      <c r="B24" s="11">
        <v>22</v>
      </c>
      <c r="C24" s="3">
        <f t="shared" si="0"/>
        <v>6346818.4927893495</v>
      </c>
      <c r="D24" s="3">
        <f t="shared" si="1"/>
        <v>3943654.2091118298</v>
      </c>
      <c r="E24" s="3">
        <f t="shared" si="2"/>
        <v>293735353.10780096</v>
      </c>
      <c r="F24" s="3"/>
      <c r="G24" s="11"/>
      <c r="H24" s="11"/>
      <c r="J24" s="2" t="s">
        <v>625</v>
      </c>
      <c r="K24" s="3">
        <f>K9+K11+K12+K13+K10+K16+K17</f>
        <v>98485856</v>
      </c>
      <c r="L24" s="3">
        <f>L9+L16+L12</f>
        <v>19812573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7">
        <v>97</v>
      </c>
      <c r="B25" s="11">
        <v>23</v>
      </c>
      <c r="C25" s="3">
        <f t="shared" si="0"/>
        <v>6410286.6777172433</v>
      </c>
      <c r="D25" s="3">
        <f t="shared" si="1"/>
        <v>3983090.7512029479</v>
      </c>
      <c r="E25" s="3">
        <f t="shared" si="2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7">
        <v>97</v>
      </c>
      <c r="B26" s="11">
        <v>24</v>
      </c>
      <c r="C26" s="3">
        <f t="shared" si="0"/>
        <v>6474389.5444944156</v>
      </c>
      <c r="D26" s="3">
        <f t="shared" si="1"/>
        <v>4022921.6587149776</v>
      </c>
      <c r="E26" s="49">
        <f t="shared" si="2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8">
        <v>98</v>
      </c>
      <c r="B27" s="11">
        <v>25</v>
      </c>
      <c r="C27" s="47">
        <f t="shared" si="0"/>
        <v>6539133.4399393601</v>
      </c>
      <c r="D27" s="3">
        <f t="shared" si="1"/>
        <v>4063150.8753021276</v>
      </c>
      <c r="E27" s="3">
        <f t="shared" si="2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8">
        <v>98</v>
      </c>
      <c r="B28" s="11">
        <v>26</v>
      </c>
      <c r="C28" s="47">
        <f t="shared" si="0"/>
        <v>6604524.7743387539</v>
      </c>
      <c r="D28" s="3">
        <f t="shared" si="1"/>
        <v>4103782.3840551488</v>
      </c>
      <c r="E28" s="3">
        <f t="shared" si="2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8">
        <v>98</v>
      </c>
      <c r="B29" s="11">
        <v>27</v>
      </c>
      <c r="C29" s="47">
        <f t="shared" si="0"/>
        <v>6670570.0220821416</v>
      </c>
      <c r="D29" s="3">
        <f t="shared" si="1"/>
        <v>4144820.2078957004</v>
      </c>
      <c r="E29" s="3">
        <f t="shared" si="2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8">
        <v>98</v>
      </c>
      <c r="B30" s="11">
        <v>28</v>
      </c>
      <c r="C30" s="52">
        <f t="shared" si="0"/>
        <v>6737275.722302963</v>
      </c>
      <c r="D30" s="3">
        <f t="shared" si="1"/>
        <v>4186268.4099746575</v>
      </c>
      <c r="E30" s="3">
        <f t="shared" si="2"/>
        <v>346483660.99719423</v>
      </c>
      <c r="F30" s="3"/>
      <c r="G30" s="11"/>
      <c r="H30" s="11"/>
      <c r="J30" s="11" t="s">
        <v>536</v>
      </c>
      <c r="K30" s="11" t="s">
        <v>183</v>
      </c>
      <c r="L30" s="11" t="s">
        <v>537</v>
      </c>
      <c r="M30" s="11" t="s">
        <v>538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8">
        <v>98</v>
      </c>
      <c r="B31" s="11">
        <v>29</v>
      </c>
      <c r="C31" s="52">
        <f t="shared" si="0"/>
        <v>6804648.4795259926</v>
      </c>
      <c r="D31" s="3">
        <f t="shared" si="1"/>
        <v>4228131.0940744039</v>
      </c>
      <c r="E31" s="3">
        <f t="shared" si="2"/>
        <v>355989851.60258967</v>
      </c>
      <c r="F31" s="3"/>
      <c r="G31" s="11"/>
      <c r="H31" s="11"/>
      <c r="J31" s="46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8">
        <v>98</v>
      </c>
      <c r="B32" s="11">
        <v>30</v>
      </c>
      <c r="C32" s="52">
        <f t="shared" si="0"/>
        <v>6872694.9643212529</v>
      </c>
      <c r="D32" s="3">
        <f t="shared" si="1"/>
        <v>4270412.4050151482</v>
      </c>
      <c r="E32" s="3">
        <f t="shared" si="2"/>
        <v>365711931.19394755</v>
      </c>
      <c r="F32" s="3"/>
      <c r="G32" s="11"/>
      <c r="H32" s="11"/>
      <c r="J32" s="27"/>
      <c r="K32" s="27"/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8">
        <v>98</v>
      </c>
      <c r="B33" s="11">
        <v>31</v>
      </c>
      <c r="C33" s="53">
        <f t="shared" si="0"/>
        <v>6941421.9139644653</v>
      </c>
      <c r="D33" s="3">
        <f t="shared" si="1"/>
        <v>4313116.5290652998</v>
      </c>
      <c r="E33" s="3">
        <f t="shared" si="2"/>
        <v>375654475.20272565</v>
      </c>
      <c r="F33" s="3"/>
      <c r="G33" s="11"/>
      <c r="H33" s="11"/>
      <c r="L33" s="7">
        <f>M31-L31</f>
        <v>542465.75342465751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8">
        <v>98</v>
      </c>
      <c r="B34" s="11">
        <v>32</v>
      </c>
      <c r="C34" s="53">
        <f t="shared" si="0"/>
        <v>7010836.1331041101</v>
      </c>
      <c r="D34" s="3">
        <f t="shared" si="1"/>
        <v>4356247.6943559526</v>
      </c>
      <c r="E34" s="3">
        <f t="shared" si="2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880000</v>
      </c>
      <c r="T34" s="60" t="s">
        <v>490</v>
      </c>
    </row>
    <row r="35" spans="1:22" x14ac:dyDescent="0.25">
      <c r="A35" s="68">
        <v>98</v>
      </c>
      <c r="B35" s="11">
        <v>33</v>
      </c>
      <c r="C35" s="53">
        <f t="shared" si="0"/>
        <v>7080944.4944351511</v>
      </c>
      <c r="D35" s="3">
        <f t="shared" si="1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8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578</v>
      </c>
      <c r="V36" t="s">
        <v>25</v>
      </c>
    </row>
    <row r="37" spans="1:22" x14ac:dyDescent="0.25">
      <c r="A37" s="68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8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9">
        <v>140000</v>
      </c>
      <c r="T38" s="60" t="s">
        <v>497</v>
      </c>
    </row>
    <row r="39" spans="1:22" x14ac:dyDescent="0.25">
      <c r="A39" s="69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280000</v>
      </c>
      <c r="T39" s="51" t="s">
        <v>319</v>
      </c>
    </row>
    <row r="40" spans="1:22" x14ac:dyDescent="0.25">
      <c r="A40" s="69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f>SUM(S34:S39)</f>
        <v>2180000</v>
      </c>
      <c r="T40" s="51" t="s">
        <v>6</v>
      </c>
    </row>
    <row r="41" spans="1:22" x14ac:dyDescent="0.25">
      <c r="A41" s="69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9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9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9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9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9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9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71">
        <v>46</v>
      </c>
      <c r="C48" s="72">
        <f t="shared" si="7"/>
        <v>8058775.3482377408</v>
      </c>
      <c r="D48" s="72">
        <f t="shared" si="8"/>
        <v>5007394.3911380144</v>
      </c>
      <c r="E48" s="72">
        <f t="shared" si="6"/>
        <v>554664640.75728595</v>
      </c>
      <c r="F48" s="3"/>
      <c r="G48" s="11"/>
      <c r="H48" s="11" t="s">
        <v>638</v>
      </c>
      <c r="P48" s="35" t="s">
        <v>329</v>
      </c>
      <c r="Q48" s="1">
        <v>75000</v>
      </c>
    </row>
    <row r="49" spans="1:17" x14ac:dyDescent="0.25">
      <c r="A49" s="69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9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70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70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0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0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0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0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0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0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70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70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0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0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U15" sqref="U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595</v>
      </c>
      <c r="H28" s="11" t="s">
        <v>180</v>
      </c>
      <c r="I28" s="11" t="s">
        <v>594</v>
      </c>
      <c r="J28" s="11" t="s">
        <v>584</v>
      </c>
    </row>
    <row r="29" spans="2:21" x14ac:dyDescent="0.25">
      <c r="G29" s="11">
        <f>$I$41-I29</f>
        <v>55000</v>
      </c>
      <c r="H29" s="11" t="s">
        <v>592</v>
      </c>
      <c r="I29" s="11">
        <v>165000</v>
      </c>
      <c r="J29" s="11" t="s">
        <v>585</v>
      </c>
    </row>
    <row r="30" spans="2:21" x14ac:dyDescent="0.25">
      <c r="G30" s="11">
        <f t="shared" ref="G30:G35" si="6">$I$41-I30</f>
        <v>20000</v>
      </c>
      <c r="H30" s="11" t="s">
        <v>593</v>
      </c>
      <c r="I30" s="11">
        <v>200000</v>
      </c>
      <c r="J30" s="11" t="s">
        <v>586</v>
      </c>
    </row>
    <row r="31" spans="2:21" x14ac:dyDescent="0.25">
      <c r="G31" s="11">
        <f t="shared" si="6"/>
        <v>2500</v>
      </c>
      <c r="H31" s="11" t="s">
        <v>587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6">
        <v>34617</v>
      </c>
      <c r="I32" s="11">
        <v>185000</v>
      </c>
      <c r="J32" s="11" t="s">
        <v>578</v>
      </c>
    </row>
    <row r="33" spans="6:10" x14ac:dyDescent="0.25">
      <c r="G33" s="11">
        <f t="shared" si="6"/>
        <v>3000</v>
      </c>
      <c r="H33" s="11" t="s">
        <v>591</v>
      </c>
      <c r="I33" s="11">
        <v>217000</v>
      </c>
      <c r="J33" s="11" t="s">
        <v>588</v>
      </c>
    </row>
    <row r="34" spans="6:10" x14ac:dyDescent="0.25">
      <c r="G34" s="11">
        <f t="shared" si="6"/>
        <v>3000</v>
      </c>
      <c r="H34" s="11" t="s">
        <v>591</v>
      </c>
      <c r="I34" s="11">
        <v>217000</v>
      </c>
      <c r="J34" s="11" t="s">
        <v>589</v>
      </c>
    </row>
    <row r="35" spans="6:10" x14ac:dyDescent="0.25">
      <c r="G35" s="11">
        <f t="shared" si="6"/>
        <v>2500</v>
      </c>
      <c r="H35" s="11" t="s">
        <v>587</v>
      </c>
      <c r="I35" s="11">
        <v>217500</v>
      </c>
      <c r="J35" s="11" t="s">
        <v>590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220000</v>
      </c>
      <c r="J41" s="11" t="s">
        <v>596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2017-07-17T08:46:22Z</dcterms:modified>
</cp:coreProperties>
</file>