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K17" i="18" l="1"/>
  <c r="F10" i="18"/>
  <c r="G10" i="18" s="1"/>
  <c r="N10" i="18" l="1"/>
  <c r="K16" i="18"/>
  <c r="K18" i="18" s="1"/>
  <c r="D131" i="20" l="1"/>
  <c r="D130" i="20"/>
  <c r="G25" i="26"/>
  <c r="G30" i="26"/>
  <c r="E3" i="18" l="1"/>
  <c r="D4" i="18"/>
  <c r="L45" i="18"/>
  <c r="N15" i="18" l="1"/>
  <c r="N14" i="18"/>
  <c r="U52" i="10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2" i="20"/>
  <c r="K133" i="20"/>
  <c r="K134" i="20"/>
  <c r="K135" i="20"/>
  <c r="K136" i="20"/>
  <c r="K137" i="20"/>
  <c r="K138" i="20"/>
  <c r="K139" i="20"/>
  <c r="K140" i="20"/>
  <c r="K141" i="20"/>
  <c r="K142" i="20"/>
  <c r="J132" i="20"/>
  <c r="J133" i="20"/>
  <c r="J134" i="20"/>
  <c r="J135" i="20"/>
  <c r="J136" i="20"/>
  <c r="J137" i="20"/>
  <c r="J138" i="20"/>
  <c r="J139" i="20"/>
  <c r="J140" i="20"/>
  <c r="J141" i="20"/>
  <c r="J142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4" i="15" l="1"/>
  <c r="F153" i="15"/>
  <c r="I131" i="20"/>
  <c r="J131" i="20"/>
  <c r="K131" i="20"/>
  <c r="K130" i="20"/>
  <c r="I130" i="20"/>
  <c r="J130" i="20"/>
  <c r="F152" i="15"/>
  <c r="F151" i="15"/>
  <c r="F150" i="15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<sst xmlns="http://schemas.openxmlformats.org/spreadsheetml/2006/main" count="1802" uniqueCount="769">
  <si>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</si>
  <si>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</si>
  <si>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</si>
  <si>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</si>
  <si>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</si>
  <si>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</si>
  <si>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</si>
  <si>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</si>
  <si>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</si>
  <si>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</si>
  <si>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</si>
  <si>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</si>
  <si>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</si>
  <si>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</si>
  <si>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</si>
  <si>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</si>
  <si>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</si>
  <si>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</si>
  <si>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</si>
  <si>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</si>
  <si>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</si>
  <si>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</si>
  <si>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</si>
  <si>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</si>
  <si>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</si>
  <si>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</si>
  <si>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</si>
  <si>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</si>
  <si>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</si>
  <si>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</si>
  <si>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</si>
  <si>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</si>
  <si>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</si>
  <si>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</si>
  <si>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</si>
  <si>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</si>
  <si>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</si>
  <si>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</si>
  <si>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</si>
  <si>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</si>
  <si>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</si>
  <si>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</si>
  <si>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</si>
  <si>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</si>
  <si>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</si>
  <si>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</si>
  <si>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</si>
  <si>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</si>
  <si>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</si>
  <si>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</si>
  <si>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</si>
  <si>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</si>
  <si>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</si>
  <si>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</si>
  <si>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</si>
  <si>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</si>
  <si>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</si>
  <si>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</si>
  <si>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</si>
  <si>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</si>
  <si>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</si>
  <si>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</si>
  <si>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</si>
  <si>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</si>
  <si>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</si>
  <si>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</si>
  <si>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</si>
  <si>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</si>
  <si>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</si>
  <si>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</si>
  <si>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</si>
  <si>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</si>
  <si>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</si>
  <si>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</si>
  <si>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</si>
  <si>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</si>
  <si>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</si>
  <si>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</si>
  <si>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</si>
  <si>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</si>
  <si>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</si>
  <si>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</si>
  <si>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</si>
  <si>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</si>
  <si>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</si>
  <si>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</si>
  <si>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</si>
  <si>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</si>
  <si>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</si>
  <si>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</si>
  <si>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</si>
  <si>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</si>
  <si>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</si>
  <si>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</si>
  <si>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</si>
  <si>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</si>
  <si>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</si>
  <si>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</si>
  <si>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</si>
  <si>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</si>
  <si>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</si>
  <si>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</si>
  <si>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</si>
  <si>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</si>
  <si>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</si>
  <si>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</si>
  <si>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</si>
  <si>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</si>
  <si>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</si>
  <si>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</si>
  <si>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</si>
  <si>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</si>
  <si>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</si>
  <si>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</si>
  <si>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</si>
  <si>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</si>
  <si>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</si>
  <si>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</si>
  <si>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</si>
  <si>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</si>
  <si>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</si>
  <si>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</si>
  <si>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</si>
  <si>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</si>
  <si>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</si>
  <si>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</si>
  <si>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</si>
  <si>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</si>
  <si>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</si>
  <si>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</si>
  <si>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</si>
  <si>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</si>
  <si>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</si>
  <si>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</si>
  <si>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</si>
  <si>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</si>
  <si>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</si>
  <si>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</si>
  <si>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</si>
  <si>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</si>
  <si>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</si>
  <si>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</si>
  <si>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</si>
  <si>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</si>
  <si>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</si>
  <si>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</si>
  <si>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</si>
  <si>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</si>
  <si>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</si>
  <si>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</si>
  <si>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</si>
  <si>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</si>
  <si>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</si>
  <si>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</si>
  <si>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</si>
  <si>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</si>
  <si>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</si>
  <si>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</si>
  <si>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</si>
  <si>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</si>
  <si>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</si>
  <si>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</si>
  <si>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</si>
  <si>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</si>
  <si>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</si>
  <si>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</si>
  <si>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</si>
  <si>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</si>
  <si>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</si>
  <si>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</si>
  <si>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</si>
  <si>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</si>
  <si>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</si>
  <si>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</si>
  <si>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</si>
  <si>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</si>
  <si>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</si>
  <si>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</si>
  <si>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</si>
  <si>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</si>
  <si>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</si>
  <si>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</si>
  <si>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</si>
  <si>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</si>
  <si>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</si>
  <si>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</si>
  <si>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</si>
  <si>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</si>
  <si>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</si>
  <si>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</si>
  <si>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</si>
  <si>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</si>
  <si>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</si>
  <si>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</si>
  <si>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</si>
  <si>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</si>
  <si>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</si>
  <si>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</si>
  <si>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</si>
  <si>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</si>
  <si>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</si>
  <si>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</si>
  <si>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</si>
  <si>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</si>
  <si>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</si>
  <si>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</si>
  <si>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</si>
  <si>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</si>
  <si>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</si>
  <si>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</si>
  <si>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</si>
  <si>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</si>
  <si>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</si>
  <si>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</si>
  <si>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</si>
  <si>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</si>
  <si>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</si>
  <si>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</si>
  <si>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</si>
  <si>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</si>
  <si>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</si>
  <si>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</si>
  <si>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</si>
  <si>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</si>
  <si>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</si>
  <si>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</si>
  <si>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</si>
  <si>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</si>
  <si>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</si>
  <si>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</si>
  <si>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</si>
  <si>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</si>
  <si>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</si>
  <si>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</si>
  <si>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</si>
  <si>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</si>
  <si>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</si>
  <si>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</si>
  <si>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</si>
  <si>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</si>
  <si>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</si>
  <si>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</si>
  <si>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</si>
  <si>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</si>
  <si>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</si>
  <si>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</si>
  <si>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</si>
  <si>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</si>
  <si>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</si>
  <si>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</si>
  <si>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</si>
  <si>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</si>
  <si>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</si>
  <si>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</si>
  <si>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</si>
  <si>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</si>
  <si>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</si>
  <si>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</si>
  <si>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</si>
  <si>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</si>
  <si>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</si>
  <si>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</si>
  <si>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</si>
  <si>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</si>
  <si>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</si>
  <si>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</si>
  <si>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</si>
  <si>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</si>
  <si>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</si>
  <si>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</si>
  <si>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</si>
  <si>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</si>
  <si>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</si>
  <si>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</si>
  <si>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</si>
  <si>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</si>
  <si>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</si>
  <si>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</si>
  <si>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</si>
  <si>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</si>
  <si>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</si>
  <si>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</si>
  <si>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</si>
  <si>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</si>
  <si>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</si>
  <si>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</si>
  <si>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</si>
  <si>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</si>
  <si>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</si>
  <si>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</si>
  <si>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</si>
  <si>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</si>
  <si>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</si>
  <si>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</si>
  <si>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</si>
  <si>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</si>
  <si>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</si>
  <si>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</si>
  <si>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</si>
  <si>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</si>
  <si>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</si>
  <si>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</si>
  <si>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</si>
  <si>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</si>
  <si>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</si>
  <si>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</si>
  <si>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</si>
  <si>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</si>
  <si>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</si>
  <si>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</si>
  <si>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</si>
  <si>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</si>
  <si>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</si>
  <si>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</si>
  <si>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</si>
  <si>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</si>
  <si>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</si>
  <si>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</si>
  <si>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</si>
  <si>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</si>
  <si>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</si>
  <si>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</si>
  <si>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</si>
  <si>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</si>
  <si>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</si>
  <si>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</si>
  <si>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</si>
  <si>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</si>
  <si>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</si>
  <si>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</si>
  <si>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</si>
  <si>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</si>
  <si>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</si>
  <si>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</si>
  <si>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</si>
  <si>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</si>
  <si>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</si>
  <si>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</si>
  <si>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</si>
  <si>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</si>
  <si>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</si>
  <si>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</si>
  <si>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</si>
  <si>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</si>
  <si>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</si>
  <si>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</si>
  <si>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</si>
  <si>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</si>
  <si>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</si>
  <si>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</si>
  <si>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</si>
  <si>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</si>
  <si>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</si>
  <si>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</si>
  <si>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</si>
  <si>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</si>
  <si>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</si>
  <si>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</si>
  <si>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</si>
  <si>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</si>
  <si>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</si>
  <si>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</si>
  <si>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</si>
  <si>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</si>
  <si>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</si>
  <si>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</si>
  <si>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</si>
  <si>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</si>
  <si>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</si>
  <si>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</si>
  <si>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</si>
  <si>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</si>
  <si>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</si>
  <si>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</si>
  <si>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</si>
  <si>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</si>
  <si>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</si>
  <si>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</si>
  <si>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</si>
  <si>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</si>
  <si>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</si>
  <si>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</si>
  <si>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</si>
  <si>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</si>
  <si>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</si>
  <si>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</si>
  <si>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</si>
  <si>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</si>
  <si>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</si>
  <si>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</si>
  <si>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</si>
  <si>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</si>
  <si>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</si>
  <si>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</si>
  <si>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</si>
  <si>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</si>
  <si>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</si>
  <si>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</si>
  <si>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</si>
  <si>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</si>
  <si>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</si>
  <si>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</si>
  <si>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</si>
  <si>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</si>
  <si>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</si>
  <si>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</si>
  <si>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</si>
  <si>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</si>
  <si>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</si>
  <si>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</si>
  <si>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</si>
  <si>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</si>
  <si>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</si>
  <si>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</si>
  <si>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</si>
  <si>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</si>
  <si>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</si>
  <si>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</si>
  <si>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</si>
  <si>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</si>
  <si>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</si>
  <si>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</si>
  <si>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</si>
  <si>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</si>
  <si>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</si>
  <si>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</si>
  <si>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</si>
  <si>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</si>
  <si>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</si>
  <si>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</si>
  <si>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</si>
  <si>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</si>
  <si>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</si>
  <si>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</si>
  <si>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</si>
  <si>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</si>
  <si>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</si>
  <si>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</si>
  <si>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</si>
  <si>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</si>
  <si>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</si>
  <si>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</si>
  <si>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</si>
  <si>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</si>
  <si>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</si>
  <si>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</si>
  <si>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</si>
  <si>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</si>
  <si>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</si>
  <si>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</si>
  <si>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</si>
  <si>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</si>
  <si>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</si>
  <si>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</si>
  <si>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</si>
  <si>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</si>
  <si>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</si>
  <si>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</si>
  <si>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</si>
  <si>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</si>
  <si>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</si>
  <si>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</si>
  <si>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</si>
  <si>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</si>
  <si>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</si>
  <si>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</si>
  <si>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</si>
  <si>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</si>
  <si>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</si>
  <si>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</si>
  <si>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</si>
  <si>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</si>
  <si>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</si>
  <si>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</si>
  <si>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</si>
  <si>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</si>
  <si>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</si>
  <si>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</si>
  <si>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</si>
  <si>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</si>
  <si>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</si>
  <si>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</si>
  <si>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</si>
  <si>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</si>
  <si>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</si>
  <si>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</si>
  <si>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</si>
  <si>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</si>
  <si>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</si>
  <si>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</si>
  <si>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</si>
  <si>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</si>
  <si>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</si>
  <si>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</si>
  <si>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</si>
  <si>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</si>
  <si>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</si>
  <si>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</si>
  <si>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</si>
  <si>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</si>
  <si>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</si>
  <si>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</si>
  <si>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</si>
  <si>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</si>
  <si>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</si>
  <si>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</si>
  <si>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</si>
  <si>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</si>
  <si>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</si>
  <si>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</si>
  <si>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</si>
  <si>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</si>
  <si>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</si>
  <si>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</si>
  <si>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</si>
  <si>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</si>
  <si>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</si>
  <si>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</si>
  <si>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</si>
  <si>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</si>
  <si>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</si>
  <si>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</si>
  <si>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</si>
  <si>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</si>
  <si>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</si>
  <si>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</si>
  <si>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</si>
  <si>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</si>
  <si>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</si>
  <si>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</si>
  <si>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</si>
  <si>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</si>
  <si>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</si>
  <si>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</si>
  <si>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</si>
  <si>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</si>
  <si>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</si>
  <si>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</si>
  <si>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</si>
  <si>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</si>
  <si>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</si>
  <si>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</si>
  <si>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</si>
  <si>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</si>
  <si>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</si>
  <si>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</si>
  <si>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</si>
  <si>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</si>
  <si>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</si>
  <si>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</si>
  <si>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</si>
  <si>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</si>
  <si>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</si>
  <si>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</si>
  <si>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</si>
  <si>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</si>
  <si>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</si>
  <si>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</si>
  <si>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</si>
  <si>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</si>
  <si>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</si>
  <si>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</si>
  <si>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</si>
  <si>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</si>
  <si>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</si>
  <si>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</si>
  <si>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</si>
  <si>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</si>
  <si>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</si>
  <si>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</si>
  <si>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</si>
  <si>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</si>
  <si>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</si>
  <si>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</si>
  <si>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</si>
  <si>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</si>
  <si>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</si>
  <si>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</si>
  <si>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</si>
  <si>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</si>
  <si>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</si>
  <si>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</si>
  <si>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</si>
  <si>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</si>
  <si>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</si>
  <si>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</si>
  <si>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</si>
  <si>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</si>
  <si>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</si>
  <si>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</si>
  <si>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</si>
  <si>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</si>
  <si>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</si>
  <si>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</si>
  <si>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</si>
  <si>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</si>
  <si>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</si>
  <si>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</si>
  <si>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</si>
  <si>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</si>
  <si>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</si>
  <si>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</si>
  <si>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</si>
  <si>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</si>
  <si>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</si>
  <si>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</si>
  <si>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</si>
  <si>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</si>
  <si>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</si>
  <si>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</si>
  <si>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</si>
  <si>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</si>
  <si>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</si>
  <si>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</si>
  <si>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</si>
  <si>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</si>
  <si>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</si>
  <si>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</si>
  <si>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</si>
  <si>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</si>
  <si>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</si>
  <si>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</si>
  <si>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</si>
  <si>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</si>
  <si>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</si>
  <si>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</si>
  <si>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</si>
  <si>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</si>
  <si>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</si>
  <si>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</si>
  <si>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</si>
  <si>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</si>
  <si>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</si>
  <si>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</si>
  <si>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</si>
  <si>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</si>
  <si>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</si>
  <si>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</si>
  <si>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</si>
  <si>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</si>
  <si>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</si>
  <si>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</si>
  <si>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</si>
  <si>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</si>
  <si>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</si>
  <si>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</si>
  <si>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</si>
  <si>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</si>
  <si>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</si>
  <si>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</si>
  <si>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</si>
  <si>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</si>
  <si>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</si>
  <si>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</si>
  <si>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</si>
  <si>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</si>
  <si>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</si>
  <si>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</si>
  <si>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</si>
  <si>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</si>
  <si>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</si>
  <si>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</si>
  <si>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</si>
  <si>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</si>
  <si>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</si>
  <si>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</si>
  <si>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</si>
  <si>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</si>
  <si>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</si>
  <si>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</si>
  <si>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</si>
  <si>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</si>
  <si>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</si>
  <si>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</si>
  <si>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</si>
  <si>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</si>
  <si>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</si>
  <si>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</si>
  <si>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</si>
  <si>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</si>
  <si>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</si>
  <si>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</si>
  <si>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</si>
  <si>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</si>
  <si>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</si>
  <si>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</si>
  <si>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</si>
  <si>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</si>
  <si>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</si>
  <si>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</si>
  <si>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</si>
  <si>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</si>
  <si>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</si>
  <si>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</si>
  <si>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</si>
  <si>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</si>
  <si>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</si>
  <si>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</si>
  <si>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</si>
  <si>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</si>
  <si>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</si>
  <si>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</si>
  <si>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</si>
  <si>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</si>
  <si>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</si>
  <si>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</si>
  <si>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</si>
  <si>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</si>
  <si>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</si>
  <si>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</si>
  <si>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</si>
  <si>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</si>
  <si>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</si>
  <si>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</si>
  <si>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</si>
  <si>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</si>
  <si>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</si>
  <si>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</si>
  <si>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</si>
  <si>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</si>
  <si>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</si>
  <si>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</si>
  <si>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</si>
  <si>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</si>
  <si>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</si>
  <si>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</si>
  <si>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</si>
  <si>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</si>
  <si>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</si>
  <si>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</si>
  <si>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</si>
  <si>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</si>
  <si>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</si>
  <si>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</si>
  <si>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</si>
  <si>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</si>
  <si>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</si>
  <si>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</si>
  <si>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</si>
  <si>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</si>
  <si>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</si>
  <si>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</si>
  <si>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</si>
  <si>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</si>
  <si>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</si>
  <si>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</si>
  <si>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</si>
  <si>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</si>
  <si>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</si>
  <si>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</si>
  <si>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</si>
  <si>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</si>
  <si>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</si>
  <si>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</si>
  <si>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</si>
  <si>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</si>
  <si>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</si>
  <si>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</si>
  <si>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4/8/1396</t>
  </si>
  <si>
    <t>تست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</si>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</sst>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33" sqref="E33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-50000000</v>
      </c>
      <c r="C5" s="18">
        <v>0</v>
      </c>
      <c r="D5" s="3">
        <f t="shared" si="0"/>
        <v>-50000000</v>
      </c>
      <c r="E5" s="20" t="s">
        <v>756</v>
      </c>
      <c r="F5">
        <v>8</v>
      </c>
      <c r="G5">
        <f t="shared" si="1"/>
        <v>-400000000</v>
      </c>
      <c r="H5">
        <f t="shared" si="2"/>
        <v>0</v>
      </c>
      <c r="I5">
        <f t="shared" si="3"/>
        <v>-400000000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37203483</v>
      </c>
      <c r="C24" s="3">
        <f>SUM(C2:C22)</f>
        <v>13043998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2205333116</v>
      </c>
      <c r="H25" s="18">
        <f>SUM(H2:H23)</f>
        <v>391199243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664620.9390684932</v>
      </c>
      <c r="H30" s="18">
        <f>G30*H25/G25</f>
        <v>117895.6622739726</v>
      </c>
      <c r="I30" s="18">
        <f>G30*I25/G25</f>
        <v>546725.27679452056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6" activePane="bottomLeft" state="frozen"/>
      <selection pane="bottomLeft" activeCell="F131" sqref="F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554</v>
      </c>
      <c r="H2" s="37">
        <f>IF(B2&gt;0,1,0)</f>
        <v>1</v>
      </c>
      <c r="I2" s="11">
        <f>B2*(G2-H2)</f>
        <v>9235100</v>
      </c>
      <c r="J2" s="54">
        <f>C2*(G2-H2)</f>
        <v>9235100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553</v>
      </c>
      <c r="H3" s="37">
        <f t="shared" ref="H3:H66" si="2">IF(B3&gt;0,1,0)</f>
        <v>1</v>
      </c>
      <c r="I3" s="11">
        <f t="shared" ref="I3:I66" si="3">B3*(G3-H3)</f>
        <v>10984800000</v>
      </c>
      <c r="J3" s="54">
        <f t="shared" ref="J3:J66" si="4">C3*(G3-H3)</f>
        <v>6285624000</v>
      </c>
      <c r="K3" s="54">
        <f t="shared" ref="K3:K66" si="5">D3*(G3-H3)</f>
        <v>4699176000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553</v>
      </c>
      <c r="H4" s="37">
        <f t="shared" si="2"/>
        <v>0</v>
      </c>
      <c r="I4" s="11">
        <f t="shared" si="3"/>
        <v>0</v>
      </c>
      <c r="J4" s="54">
        <f t="shared" si="4"/>
        <v>4700500</v>
      </c>
      <c r="K4" s="54">
        <f t="shared" si="5"/>
        <v>-4700500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551</v>
      </c>
      <c r="H5" s="37">
        <f t="shared" si="2"/>
        <v>1</v>
      </c>
      <c r="I5" s="11">
        <f t="shared" si="3"/>
        <v>1100000000</v>
      </c>
      <c r="J5" s="54">
        <f t="shared" si="4"/>
        <v>0</v>
      </c>
      <c r="K5" s="54">
        <f t="shared" si="5"/>
        <v>1100000000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544</v>
      </c>
      <c r="H6" s="37">
        <f t="shared" si="2"/>
        <v>0</v>
      </c>
      <c r="I6" s="11">
        <f t="shared" si="3"/>
        <v>-2720000</v>
      </c>
      <c r="J6" s="54">
        <f t="shared" si="4"/>
        <v>0</v>
      </c>
      <c r="K6" s="54">
        <f t="shared" si="5"/>
        <v>-2720000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540</v>
      </c>
      <c r="H7" s="37">
        <f t="shared" si="2"/>
        <v>0</v>
      </c>
      <c r="I7" s="11">
        <f t="shared" si="3"/>
        <v>-648270000</v>
      </c>
      <c r="J7" s="54">
        <f t="shared" si="4"/>
        <v>0</v>
      </c>
      <c r="K7" s="54">
        <f t="shared" si="5"/>
        <v>-648270000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539</v>
      </c>
      <c r="H8" s="37">
        <f t="shared" si="2"/>
        <v>0</v>
      </c>
      <c r="I8" s="11">
        <f t="shared" si="3"/>
        <v>-107800000</v>
      </c>
      <c r="J8" s="54">
        <f t="shared" si="4"/>
        <v>0</v>
      </c>
      <c r="K8" s="54">
        <f t="shared" si="5"/>
        <v>-107800000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537</v>
      </c>
      <c r="H9" s="37">
        <f t="shared" si="2"/>
        <v>0</v>
      </c>
      <c r="I9" s="11">
        <f t="shared" si="3"/>
        <v>-378853500</v>
      </c>
      <c r="J9" s="54">
        <f t="shared" si="4"/>
        <v>0</v>
      </c>
      <c r="K9" s="54">
        <f t="shared" si="5"/>
        <v>-378853500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528</v>
      </c>
      <c r="H10" s="37">
        <f t="shared" si="2"/>
        <v>0</v>
      </c>
      <c r="I10" s="11">
        <f t="shared" si="3"/>
        <v>-105600000</v>
      </c>
      <c r="J10" s="54">
        <f t="shared" si="4"/>
        <v>0</v>
      </c>
      <c r="K10" s="54">
        <f t="shared" si="5"/>
        <v>-105600000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528</v>
      </c>
      <c r="H11" s="37">
        <f t="shared" si="2"/>
        <v>1</v>
      </c>
      <c r="I11" s="11">
        <f t="shared" si="3"/>
        <v>527000000</v>
      </c>
      <c r="J11" s="54">
        <f t="shared" si="4"/>
        <v>0</v>
      </c>
      <c r="K11" s="54">
        <f t="shared" si="5"/>
        <v>527000000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524</v>
      </c>
      <c r="H12" s="37">
        <f t="shared" si="2"/>
        <v>0</v>
      </c>
      <c r="I12" s="11">
        <f t="shared" si="3"/>
        <v>-157200000</v>
      </c>
      <c r="J12" s="54">
        <f t="shared" si="4"/>
        <v>0</v>
      </c>
      <c r="K12" s="54">
        <f t="shared" si="5"/>
        <v>-157200000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519</v>
      </c>
      <c r="H13" s="37">
        <f t="shared" si="2"/>
        <v>0</v>
      </c>
      <c r="I13" s="11">
        <f t="shared" si="3"/>
        <v>-32178000</v>
      </c>
      <c r="J13" s="54">
        <f t="shared" si="4"/>
        <v>0</v>
      </c>
      <c r="K13" s="54">
        <f t="shared" si="5"/>
        <v>-32178000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519</v>
      </c>
      <c r="H14" s="37">
        <f t="shared" si="2"/>
        <v>1</v>
      </c>
      <c r="I14" s="11">
        <f t="shared" si="3"/>
        <v>1036000000</v>
      </c>
      <c r="J14" s="54">
        <f t="shared" si="4"/>
        <v>0</v>
      </c>
      <c r="K14" s="54">
        <f t="shared" si="5"/>
        <v>1036000000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518</v>
      </c>
      <c r="H15" s="37">
        <f t="shared" si="2"/>
        <v>1</v>
      </c>
      <c r="I15" s="11">
        <f t="shared" si="3"/>
        <v>930600000</v>
      </c>
      <c r="J15" s="54">
        <f t="shared" si="4"/>
        <v>0</v>
      </c>
      <c r="K15" s="54">
        <f t="shared" si="5"/>
        <v>930600000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518</v>
      </c>
      <c r="H16" s="37">
        <f t="shared" si="2"/>
        <v>0</v>
      </c>
      <c r="I16" s="11">
        <f t="shared" si="3"/>
        <v>-103600000</v>
      </c>
      <c r="J16" s="54">
        <f t="shared" si="4"/>
        <v>0</v>
      </c>
      <c r="K16" s="54">
        <f t="shared" si="5"/>
        <v>-103600000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514</v>
      </c>
      <c r="H17" s="37">
        <f t="shared" si="2"/>
        <v>0</v>
      </c>
      <c r="I17" s="11">
        <f t="shared" si="3"/>
        <v>-1028000000</v>
      </c>
      <c r="J17" s="54">
        <f t="shared" si="4"/>
        <v>0</v>
      </c>
      <c r="K17" s="54">
        <f t="shared" si="5"/>
        <v>-1028000000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513</v>
      </c>
      <c r="H18" s="37">
        <f t="shared" si="2"/>
        <v>0</v>
      </c>
      <c r="I18" s="11">
        <f t="shared" si="3"/>
        <v>-153900000</v>
      </c>
      <c r="J18" s="54">
        <f t="shared" si="4"/>
        <v>0</v>
      </c>
      <c r="K18" s="54">
        <f t="shared" si="5"/>
        <v>-153900000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512</v>
      </c>
      <c r="H19" s="37">
        <f t="shared" si="2"/>
        <v>0</v>
      </c>
      <c r="I19" s="11">
        <f t="shared" si="3"/>
        <v>-102400000</v>
      </c>
      <c r="J19" s="54">
        <f t="shared" si="4"/>
        <v>0</v>
      </c>
      <c r="K19" s="54">
        <f t="shared" si="5"/>
        <v>-102400000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510</v>
      </c>
      <c r="H20" s="37">
        <f t="shared" si="2"/>
        <v>1</v>
      </c>
      <c r="I20" s="11">
        <f t="shared" si="3"/>
        <v>137984301</v>
      </c>
      <c r="J20" s="54">
        <f t="shared" si="4"/>
        <v>75053068</v>
      </c>
      <c r="K20" s="54">
        <f t="shared" si="5"/>
        <v>62931233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508</v>
      </c>
      <c r="H21" s="37">
        <f t="shared" si="2"/>
        <v>0</v>
      </c>
      <c r="I21" s="11">
        <f t="shared" si="3"/>
        <v>-764895600</v>
      </c>
      <c r="J21" s="54">
        <f t="shared" si="4"/>
        <v>0</v>
      </c>
      <c r="K21" s="54">
        <f t="shared" si="5"/>
        <v>-764895600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505</v>
      </c>
      <c r="H22" s="37">
        <f t="shared" si="2"/>
        <v>1</v>
      </c>
      <c r="I22" s="11">
        <f t="shared" si="3"/>
        <v>1512000000</v>
      </c>
      <c r="J22" s="54">
        <f t="shared" si="4"/>
        <v>0</v>
      </c>
      <c r="K22" s="54">
        <f t="shared" si="5"/>
        <v>1512000000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504</v>
      </c>
      <c r="H23" s="37">
        <f t="shared" si="2"/>
        <v>1</v>
      </c>
      <c r="I23" s="11">
        <f t="shared" si="3"/>
        <v>503000000</v>
      </c>
      <c r="J23" s="54">
        <f t="shared" si="4"/>
        <v>0</v>
      </c>
      <c r="K23" s="54">
        <f t="shared" si="5"/>
        <v>503000000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503</v>
      </c>
      <c r="H24" s="37">
        <f t="shared" si="2"/>
        <v>0</v>
      </c>
      <c r="I24" s="11">
        <f t="shared" si="3"/>
        <v>-1509452700</v>
      </c>
      <c r="J24" s="54">
        <f t="shared" si="4"/>
        <v>0</v>
      </c>
      <c r="K24" s="54">
        <f t="shared" si="5"/>
        <v>-1509452700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488</v>
      </c>
      <c r="H25" s="37">
        <f t="shared" si="2"/>
        <v>1</v>
      </c>
      <c r="I25" s="11">
        <f t="shared" si="3"/>
        <v>730500000</v>
      </c>
      <c r="J25" s="54">
        <f t="shared" si="4"/>
        <v>0</v>
      </c>
      <c r="K25" s="54">
        <f t="shared" si="5"/>
        <v>730500000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480</v>
      </c>
      <c r="H26" s="37">
        <f t="shared" si="2"/>
        <v>0</v>
      </c>
      <c r="I26" s="11">
        <f t="shared" si="3"/>
        <v>-78720000</v>
      </c>
      <c r="J26" s="54">
        <f t="shared" si="4"/>
        <v>0</v>
      </c>
      <c r="K26" s="54">
        <f t="shared" si="5"/>
        <v>-78720000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479</v>
      </c>
      <c r="H27" s="37">
        <f t="shared" si="2"/>
        <v>1</v>
      </c>
      <c r="I27" s="11">
        <f t="shared" si="3"/>
        <v>95309854</v>
      </c>
      <c r="J27" s="54">
        <f t="shared" si="4"/>
        <v>51343414</v>
      </c>
      <c r="K27" s="54">
        <f t="shared" si="5"/>
        <v>43966440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477</v>
      </c>
      <c r="H28" s="37">
        <f t="shared" si="2"/>
        <v>0</v>
      </c>
      <c r="I28" s="11">
        <f t="shared" si="3"/>
        <v>-105417000</v>
      </c>
      <c r="J28" s="54">
        <f t="shared" si="4"/>
        <v>-105417000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477</v>
      </c>
      <c r="H29" s="37">
        <f t="shared" si="2"/>
        <v>0</v>
      </c>
      <c r="I29" s="11">
        <f t="shared" si="3"/>
        <v>-238738500</v>
      </c>
      <c r="J29" s="54">
        <f t="shared" si="4"/>
        <v>0</v>
      </c>
      <c r="K29" s="54">
        <f t="shared" si="5"/>
        <v>-238738500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477</v>
      </c>
      <c r="H30" s="37">
        <f t="shared" si="2"/>
        <v>0</v>
      </c>
      <c r="I30" s="11">
        <f t="shared" si="3"/>
        <v>-7155000000</v>
      </c>
      <c r="J30" s="54">
        <f t="shared" si="4"/>
        <v>-7155000000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460</v>
      </c>
      <c r="H31" s="37">
        <f t="shared" si="2"/>
        <v>0</v>
      </c>
      <c r="I31" s="11">
        <f t="shared" si="3"/>
        <v>-1385014000</v>
      </c>
      <c r="J31" s="54">
        <f t="shared" si="4"/>
        <v>0</v>
      </c>
      <c r="K31" s="54">
        <f t="shared" si="5"/>
        <v>-1385014000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458</v>
      </c>
      <c r="H32" s="37">
        <f t="shared" si="2"/>
        <v>0</v>
      </c>
      <c r="I32" s="11">
        <f t="shared" si="3"/>
        <v>-1376702200</v>
      </c>
      <c r="J32" s="54">
        <f t="shared" si="4"/>
        <v>0</v>
      </c>
      <c r="K32" s="54">
        <f t="shared" si="5"/>
        <v>-1376702200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457</v>
      </c>
      <c r="H33" s="37">
        <f t="shared" si="2"/>
        <v>0</v>
      </c>
      <c r="I33" s="11">
        <f t="shared" si="3"/>
        <v>-409243500</v>
      </c>
      <c r="J33" s="54">
        <f t="shared" si="4"/>
        <v>0</v>
      </c>
      <c r="K33" s="54">
        <f t="shared" si="5"/>
        <v>-409243500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457</v>
      </c>
      <c r="H34" s="37">
        <f t="shared" si="2"/>
        <v>0</v>
      </c>
      <c r="I34" s="11">
        <f t="shared" si="3"/>
        <v>0</v>
      </c>
      <c r="J34" s="54">
        <f t="shared" si="4"/>
        <v>457000000</v>
      </c>
      <c r="K34" s="54">
        <f t="shared" si="5"/>
        <v>-457000000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448</v>
      </c>
      <c r="H35" s="37">
        <f t="shared" si="2"/>
        <v>1</v>
      </c>
      <c r="I35" s="11">
        <f t="shared" si="3"/>
        <v>23454984</v>
      </c>
      <c r="J35" s="54">
        <f t="shared" si="4"/>
        <v>-9683361</v>
      </c>
      <c r="K35" s="54">
        <f t="shared" si="5"/>
        <v>33138345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448</v>
      </c>
      <c r="H36" s="37">
        <f t="shared" si="2"/>
        <v>0</v>
      </c>
      <c r="I36" s="11">
        <f t="shared" si="3"/>
        <v>0</v>
      </c>
      <c r="J36" s="54">
        <f t="shared" si="4"/>
        <v>9705024</v>
      </c>
      <c r="K36" s="54">
        <f t="shared" si="5"/>
        <v>-9705024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438</v>
      </c>
      <c r="H37" s="37">
        <f t="shared" si="2"/>
        <v>0</v>
      </c>
      <c r="I37" s="11">
        <f t="shared" si="3"/>
        <v>-24090000</v>
      </c>
      <c r="J37" s="54">
        <f t="shared" si="4"/>
        <v>0</v>
      </c>
      <c r="K37" s="54">
        <f t="shared" si="5"/>
        <v>-24090000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437</v>
      </c>
      <c r="H38" s="37">
        <f t="shared" si="2"/>
        <v>1</v>
      </c>
      <c r="I38" s="11">
        <f t="shared" si="3"/>
        <v>1308000000</v>
      </c>
      <c r="J38" s="54">
        <f t="shared" si="4"/>
        <v>1308000000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436</v>
      </c>
      <c r="H39" s="37">
        <f t="shared" si="2"/>
        <v>1</v>
      </c>
      <c r="I39" s="11">
        <f t="shared" si="3"/>
        <v>1087500000</v>
      </c>
      <c r="J39" s="54">
        <f t="shared" si="4"/>
        <v>1087500000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436</v>
      </c>
      <c r="H40" s="37">
        <f t="shared" si="2"/>
        <v>0</v>
      </c>
      <c r="I40" s="11">
        <f t="shared" si="3"/>
        <v>-21800000</v>
      </c>
      <c r="J40" s="54">
        <f t="shared" si="4"/>
        <v>0</v>
      </c>
      <c r="K40" s="54">
        <f t="shared" si="5"/>
        <v>-21800000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436</v>
      </c>
      <c r="H41" s="37">
        <f t="shared" si="2"/>
        <v>1</v>
      </c>
      <c r="I41" s="11">
        <f t="shared" si="3"/>
        <v>1305000000</v>
      </c>
      <c r="J41" s="54">
        <f t="shared" si="4"/>
        <v>0</v>
      </c>
      <c r="K41" s="54">
        <f t="shared" si="5"/>
        <v>1305000000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433</v>
      </c>
      <c r="H42" s="37">
        <f t="shared" si="2"/>
        <v>0</v>
      </c>
      <c r="I42" s="11">
        <f t="shared" si="3"/>
        <v>-38623600</v>
      </c>
      <c r="J42" s="54">
        <f t="shared" si="4"/>
        <v>0</v>
      </c>
      <c r="K42" s="54">
        <f t="shared" si="5"/>
        <v>-38623600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429</v>
      </c>
      <c r="H43" s="37">
        <f t="shared" si="2"/>
        <v>0</v>
      </c>
      <c r="I43" s="11">
        <f t="shared" si="3"/>
        <v>-85800000</v>
      </c>
      <c r="J43" s="54">
        <f t="shared" si="4"/>
        <v>0</v>
      </c>
      <c r="K43" s="54">
        <f t="shared" si="5"/>
        <v>-85800000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427</v>
      </c>
      <c r="H44" s="37">
        <f t="shared" si="2"/>
        <v>0</v>
      </c>
      <c r="I44" s="11">
        <f t="shared" si="3"/>
        <v>-85400000</v>
      </c>
      <c r="J44" s="54">
        <f t="shared" si="4"/>
        <v>0</v>
      </c>
      <c r="K44" s="54">
        <f t="shared" si="5"/>
        <v>-85400000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427</v>
      </c>
      <c r="H45" s="37">
        <f t="shared" si="2"/>
        <v>0</v>
      </c>
      <c r="I45" s="11">
        <f t="shared" si="3"/>
        <v>-239120000</v>
      </c>
      <c r="J45" s="54">
        <f t="shared" si="4"/>
        <v>0</v>
      </c>
      <c r="K45" s="54">
        <f t="shared" si="5"/>
        <v>-239120000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423</v>
      </c>
      <c r="H46" s="37">
        <f t="shared" si="2"/>
        <v>0</v>
      </c>
      <c r="I46" s="11">
        <f t="shared" si="3"/>
        <v>-298426500</v>
      </c>
      <c r="J46" s="54">
        <f t="shared" si="4"/>
        <v>0</v>
      </c>
      <c r="K46" s="54">
        <f t="shared" si="5"/>
        <v>-298426500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417</v>
      </c>
      <c r="H47" s="37">
        <f t="shared" si="2"/>
        <v>1</v>
      </c>
      <c r="I47" s="11">
        <f t="shared" si="3"/>
        <v>17140864</v>
      </c>
      <c r="J47" s="54">
        <f t="shared" si="4"/>
        <v>2792608</v>
      </c>
      <c r="K47" s="54">
        <f t="shared" si="5"/>
        <v>14348256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417</v>
      </c>
      <c r="H48" s="37">
        <f t="shared" si="2"/>
        <v>1</v>
      </c>
      <c r="I48" s="11">
        <f t="shared" si="3"/>
        <v>709155200</v>
      </c>
      <c r="J48" s="54">
        <f t="shared" si="4"/>
        <v>0</v>
      </c>
      <c r="K48" s="54">
        <f t="shared" si="5"/>
        <v>709155200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408</v>
      </c>
      <c r="H49" s="37">
        <f t="shared" si="2"/>
        <v>0</v>
      </c>
      <c r="I49" s="11">
        <f t="shared" si="3"/>
        <v>-63240000</v>
      </c>
      <c r="J49" s="54">
        <f t="shared" si="4"/>
        <v>0</v>
      </c>
      <c r="K49" s="54">
        <f t="shared" si="5"/>
        <v>-63240000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408</v>
      </c>
      <c r="H50" s="37">
        <f t="shared" si="2"/>
        <v>0</v>
      </c>
      <c r="I50" s="11">
        <f t="shared" si="3"/>
        <v>-56304000</v>
      </c>
      <c r="J50" s="54">
        <f t="shared" si="4"/>
        <v>0</v>
      </c>
      <c r="K50" s="54">
        <f t="shared" si="5"/>
        <v>-56304000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408</v>
      </c>
      <c r="H51" s="37">
        <f t="shared" si="2"/>
        <v>0</v>
      </c>
      <c r="I51" s="11">
        <f t="shared" si="3"/>
        <v>-301920000</v>
      </c>
      <c r="J51" s="54">
        <f t="shared" si="4"/>
        <v>0</v>
      </c>
      <c r="K51" s="54">
        <f t="shared" si="5"/>
        <v>-301920000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408</v>
      </c>
      <c r="H52" s="37">
        <f t="shared" si="2"/>
        <v>0</v>
      </c>
      <c r="I52" s="11">
        <f t="shared" si="3"/>
        <v>-81600000</v>
      </c>
      <c r="J52" s="54">
        <f t="shared" si="4"/>
        <v>0</v>
      </c>
      <c r="K52" s="54">
        <f t="shared" si="5"/>
        <v>-81600000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407</v>
      </c>
      <c r="H53" s="37">
        <f t="shared" si="2"/>
        <v>0</v>
      </c>
      <c r="I53" s="11">
        <f t="shared" si="3"/>
        <v>-429385000</v>
      </c>
      <c r="J53" s="54">
        <f t="shared" si="4"/>
        <v>0</v>
      </c>
      <c r="K53" s="54">
        <f t="shared" si="5"/>
        <v>-429385000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407</v>
      </c>
      <c r="H54" s="37">
        <f t="shared" si="2"/>
        <v>0</v>
      </c>
      <c r="I54" s="11">
        <f t="shared" si="3"/>
        <v>-81400000</v>
      </c>
      <c r="J54" s="54">
        <f t="shared" si="4"/>
        <v>0</v>
      </c>
      <c r="K54" s="54">
        <f t="shared" si="5"/>
        <v>-81400000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407</v>
      </c>
      <c r="H55" s="37">
        <f t="shared" si="2"/>
        <v>0</v>
      </c>
      <c r="I55" s="11">
        <f t="shared" si="3"/>
        <v>-407203500</v>
      </c>
      <c r="J55" s="54">
        <f t="shared" si="4"/>
        <v>0</v>
      </c>
      <c r="K55" s="54">
        <f t="shared" si="5"/>
        <v>-407203500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407</v>
      </c>
      <c r="H56" s="37">
        <f t="shared" si="2"/>
        <v>0</v>
      </c>
      <c r="I56" s="11">
        <f t="shared" si="3"/>
        <v>-15466000</v>
      </c>
      <c r="J56" s="54">
        <f t="shared" si="4"/>
        <v>0</v>
      </c>
      <c r="K56" s="54">
        <f t="shared" si="5"/>
        <v>-15466000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407</v>
      </c>
      <c r="H57" s="37">
        <f t="shared" si="2"/>
        <v>0</v>
      </c>
      <c r="I57" s="11">
        <f t="shared" si="3"/>
        <v>-42735000</v>
      </c>
      <c r="J57" s="54">
        <f t="shared" si="4"/>
        <v>0</v>
      </c>
      <c r="K57" s="54">
        <f t="shared" si="5"/>
        <v>-42735000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407</v>
      </c>
      <c r="H58" s="37">
        <f t="shared" si="2"/>
        <v>0</v>
      </c>
      <c r="I58" s="11">
        <f t="shared" si="3"/>
        <v>-24420000</v>
      </c>
      <c r="J58" s="54">
        <f t="shared" si="4"/>
        <v>0</v>
      </c>
      <c r="K58" s="54">
        <f t="shared" si="5"/>
        <v>-24420000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404</v>
      </c>
      <c r="H59" s="37">
        <f t="shared" si="2"/>
        <v>1</v>
      </c>
      <c r="I59" s="11">
        <f t="shared" si="3"/>
        <v>403000000</v>
      </c>
      <c r="J59" s="54">
        <f t="shared" si="4"/>
        <v>403000000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403</v>
      </c>
      <c r="H60" s="37">
        <f t="shared" si="2"/>
        <v>1</v>
      </c>
      <c r="I60" s="11">
        <f t="shared" si="3"/>
        <v>1407000000</v>
      </c>
      <c r="J60" s="54">
        <f t="shared" si="4"/>
        <v>1407000000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401</v>
      </c>
      <c r="H61" s="37">
        <f t="shared" si="2"/>
        <v>1</v>
      </c>
      <c r="I61" s="11">
        <f t="shared" si="3"/>
        <v>400000000</v>
      </c>
      <c r="J61" s="54">
        <f t="shared" si="4"/>
        <v>400000000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401</v>
      </c>
      <c r="H62" s="37">
        <f t="shared" si="2"/>
        <v>1</v>
      </c>
      <c r="I62" s="11">
        <f t="shared" si="3"/>
        <v>1200000000</v>
      </c>
      <c r="J62" s="54">
        <f t="shared" si="4"/>
        <v>1200000000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399</v>
      </c>
      <c r="H63" s="37">
        <f t="shared" si="2"/>
        <v>0</v>
      </c>
      <c r="I63" s="11">
        <f t="shared" si="3"/>
        <v>-79800000</v>
      </c>
      <c r="J63" s="54">
        <f t="shared" si="4"/>
        <v>0</v>
      </c>
      <c r="K63" s="54">
        <f t="shared" si="5"/>
        <v>-79800000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394</v>
      </c>
      <c r="H64" s="37">
        <f t="shared" si="2"/>
        <v>0</v>
      </c>
      <c r="I64" s="11">
        <f t="shared" si="3"/>
        <v>-19700000</v>
      </c>
      <c r="J64" s="54">
        <f t="shared" si="4"/>
        <v>0</v>
      </c>
      <c r="K64" s="54">
        <f t="shared" si="5"/>
        <v>-19700000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390</v>
      </c>
      <c r="H65" s="37">
        <f t="shared" si="2"/>
        <v>0</v>
      </c>
      <c r="I65" s="11">
        <f t="shared" si="3"/>
        <v>-78000000</v>
      </c>
      <c r="J65" s="54">
        <f t="shared" si="4"/>
        <v>0</v>
      </c>
      <c r="K65" s="54">
        <f t="shared" si="5"/>
        <v>-78000000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387</v>
      </c>
      <c r="H66" s="37">
        <f t="shared" si="2"/>
        <v>0</v>
      </c>
      <c r="I66" s="11">
        <f t="shared" si="3"/>
        <v>-65790000</v>
      </c>
      <c r="J66" s="54">
        <f t="shared" si="4"/>
        <v>0</v>
      </c>
      <c r="K66" s="54">
        <f t="shared" si="5"/>
        <v>-65790000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386</v>
      </c>
      <c r="H67" s="37">
        <f t="shared" ref="H67:H130" si="8">IF(B67&gt;0,1,0)</f>
        <v>1</v>
      </c>
      <c r="I67" s="11">
        <f t="shared" ref="I67:I119" si="9">B67*(G67-H67)</f>
        <v>35160125</v>
      </c>
      <c r="J67" s="54">
        <f t="shared" ref="J67:J130" si="10">C67*(G67-H67)</f>
        <v>25303355</v>
      </c>
      <c r="K67" s="54">
        <f t="shared" ref="K67:K130" si="11">D67*(G67-H67)</f>
        <v>9856770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368</v>
      </c>
      <c r="H68" s="37">
        <f t="shared" si="8"/>
        <v>0</v>
      </c>
      <c r="I68" s="11">
        <f t="shared" si="9"/>
        <v>-53360000</v>
      </c>
      <c r="J68" s="54">
        <f t="shared" si="10"/>
        <v>0</v>
      </c>
      <c r="K68" s="54">
        <f t="shared" si="11"/>
        <v>-53360000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361</v>
      </c>
      <c r="H69" s="37">
        <f t="shared" si="8"/>
        <v>1</v>
      </c>
      <c r="I69" s="11">
        <f t="shared" si="9"/>
        <v>352800000</v>
      </c>
      <c r="J69" s="54">
        <f t="shared" si="10"/>
        <v>0</v>
      </c>
      <c r="K69" s="54">
        <f t="shared" si="11"/>
        <v>352800000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358</v>
      </c>
      <c r="H70" s="37">
        <f t="shared" si="8"/>
        <v>0</v>
      </c>
      <c r="I70" s="11">
        <f t="shared" si="9"/>
        <v>-16468000</v>
      </c>
      <c r="J70" s="54">
        <f t="shared" si="10"/>
        <v>0</v>
      </c>
      <c r="K70" s="54">
        <f t="shared" si="11"/>
        <v>-16468000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356</v>
      </c>
      <c r="H71" s="37">
        <f t="shared" si="8"/>
        <v>1</v>
      </c>
      <c r="I71" s="11">
        <f t="shared" si="9"/>
        <v>40944990</v>
      </c>
      <c r="J71" s="54">
        <f t="shared" si="10"/>
        <v>36853260</v>
      </c>
      <c r="K71" s="54">
        <f t="shared" si="11"/>
        <v>4091730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355</v>
      </c>
      <c r="H72" s="37">
        <f t="shared" si="8"/>
        <v>0</v>
      </c>
      <c r="I72" s="11">
        <f t="shared" si="9"/>
        <v>-53948995</v>
      </c>
      <c r="J72" s="54">
        <f t="shared" si="10"/>
        <v>0</v>
      </c>
      <c r="K72" s="54">
        <f t="shared" si="11"/>
        <v>-53948995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354</v>
      </c>
      <c r="H73" s="37">
        <f t="shared" si="8"/>
        <v>0</v>
      </c>
      <c r="I73" s="11">
        <f t="shared" si="9"/>
        <v>-285147000</v>
      </c>
      <c r="J73" s="54">
        <f t="shared" si="10"/>
        <v>0</v>
      </c>
      <c r="K73" s="54">
        <f t="shared" si="11"/>
        <v>-285147000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347</v>
      </c>
      <c r="H74" s="37">
        <f t="shared" si="8"/>
        <v>1</v>
      </c>
      <c r="I74" s="11">
        <f t="shared" si="9"/>
        <v>2420270000</v>
      </c>
      <c r="J74" s="54">
        <f t="shared" si="10"/>
        <v>0</v>
      </c>
      <c r="K74" s="54">
        <f t="shared" si="11"/>
        <v>2420270000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346</v>
      </c>
      <c r="H75" s="37">
        <f t="shared" si="8"/>
        <v>1</v>
      </c>
      <c r="I75" s="11">
        <f t="shared" si="9"/>
        <v>1035000000</v>
      </c>
      <c r="J75" s="54">
        <f t="shared" si="10"/>
        <v>0</v>
      </c>
      <c r="K75" s="54">
        <f t="shared" si="11"/>
        <v>1035000000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344</v>
      </c>
      <c r="H76" s="37">
        <f t="shared" si="8"/>
        <v>1</v>
      </c>
      <c r="I76" s="11">
        <f t="shared" si="9"/>
        <v>1029000000</v>
      </c>
      <c r="J76" s="54">
        <f t="shared" si="10"/>
        <v>0</v>
      </c>
      <c r="K76" s="54">
        <f t="shared" si="11"/>
        <v>1029000000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343</v>
      </c>
      <c r="H77" s="37">
        <f t="shared" si="8"/>
        <v>1</v>
      </c>
      <c r="I77" s="11">
        <f t="shared" si="9"/>
        <v>1026000000</v>
      </c>
      <c r="J77" s="54">
        <f t="shared" si="10"/>
        <v>0</v>
      </c>
      <c r="K77" s="54">
        <f t="shared" si="11"/>
        <v>1026000000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342</v>
      </c>
      <c r="H78" s="37">
        <f t="shared" si="8"/>
        <v>0</v>
      </c>
      <c r="I78" s="11">
        <f t="shared" si="9"/>
        <v>-1094400000</v>
      </c>
      <c r="J78" s="54">
        <f t="shared" si="10"/>
        <v>-1094400000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341</v>
      </c>
      <c r="H79" s="37">
        <f t="shared" si="8"/>
        <v>0</v>
      </c>
      <c r="I79" s="11">
        <f t="shared" si="9"/>
        <v>-272800000</v>
      </c>
      <c r="J79" s="54">
        <f t="shared" si="10"/>
        <v>-272800000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340</v>
      </c>
      <c r="H80" s="37">
        <f t="shared" si="8"/>
        <v>0</v>
      </c>
      <c r="I80" s="11">
        <f t="shared" si="9"/>
        <v>-16453620</v>
      </c>
      <c r="J80" s="54">
        <f t="shared" si="10"/>
        <v>0</v>
      </c>
      <c r="K80" s="54">
        <f t="shared" si="11"/>
        <v>-16453620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339</v>
      </c>
      <c r="H81" s="37">
        <f t="shared" si="8"/>
        <v>0</v>
      </c>
      <c r="I81" s="11">
        <f t="shared" si="9"/>
        <v>-47460000</v>
      </c>
      <c r="J81" s="54">
        <f t="shared" si="10"/>
        <v>0</v>
      </c>
      <c r="K81" s="54">
        <f t="shared" si="11"/>
        <v>-47460000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338</v>
      </c>
      <c r="H82" s="37">
        <f t="shared" si="8"/>
        <v>0</v>
      </c>
      <c r="I82" s="11">
        <f t="shared" si="9"/>
        <v>-84500000</v>
      </c>
      <c r="J82" s="54">
        <f t="shared" si="10"/>
        <v>0</v>
      </c>
      <c r="K82" s="54">
        <f t="shared" si="11"/>
        <v>-84500000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337</v>
      </c>
      <c r="H83" s="37">
        <f t="shared" si="8"/>
        <v>0</v>
      </c>
      <c r="I83" s="11">
        <f t="shared" si="9"/>
        <v>-67400000</v>
      </c>
      <c r="J83" s="54">
        <f t="shared" si="10"/>
        <v>0</v>
      </c>
      <c r="K83" s="54">
        <f t="shared" si="11"/>
        <v>-67400000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334</v>
      </c>
      <c r="H84" s="37">
        <f t="shared" si="8"/>
        <v>1</v>
      </c>
      <c r="I84" s="11">
        <f t="shared" si="9"/>
        <v>544521600</v>
      </c>
      <c r="J84" s="54">
        <f t="shared" si="10"/>
        <v>0</v>
      </c>
      <c r="K84" s="54">
        <f t="shared" si="11"/>
        <v>544521600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1" si="12">B85-C85</f>
        <v>2500000</v>
      </c>
      <c r="E85" s="20" t="s">
        <v>173</v>
      </c>
      <c r="F85" s="37">
        <v>4</v>
      </c>
      <c r="G85" s="37">
        <f t="shared" si="7"/>
        <v>330</v>
      </c>
      <c r="H85" s="37">
        <f t="shared" si="8"/>
        <v>1</v>
      </c>
      <c r="I85" s="11">
        <f t="shared" si="9"/>
        <v>822500000</v>
      </c>
      <c r="J85" s="54">
        <f t="shared" si="10"/>
        <v>0</v>
      </c>
      <c r="K85" s="54">
        <f t="shared" si="11"/>
        <v>822500000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326</v>
      </c>
      <c r="H86" s="37">
        <f t="shared" si="8"/>
        <v>1</v>
      </c>
      <c r="I86" s="11">
        <f t="shared" si="9"/>
        <v>60547500</v>
      </c>
      <c r="J86" s="54">
        <f t="shared" si="10"/>
        <v>27608750</v>
      </c>
      <c r="K86" s="54">
        <f t="shared" si="11"/>
        <v>32938750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323</v>
      </c>
      <c r="H87" s="37">
        <f t="shared" si="8"/>
        <v>0</v>
      </c>
      <c r="I87" s="11">
        <f t="shared" si="9"/>
        <v>-64600000</v>
      </c>
      <c r="J87" s="54">
        <f t="shared" si="10"/>
        <v>0</v>
      </c>
      <c r="K87" s="54">
        <f t="shared" si="11"/>
        <v>-64600000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322</v>
      </c>
      <c r="H88" s="37">
        <f t="shared" si="8"/>
        <v>0</v>
      </c>
      <c r="I88" s="11">
        <f t="shared" si="9"/>
        <v>-37996000</v>
      </c>
      <c r="J88" s="54">
        <f t="shared" si="10"/>
        <v>-22218000</v>
      </c>
      <c r="K88" s="54">
        <f t="shared" si="11"/>
        <v>-15778000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314</v>
      </c>
      <c r="H89" s="37">
        <f t="shared" si="8"/>
        <v>0</v>
      </c>
      <c r="I89" s="11">
        <f t="shared" si="9"/>
        <v>-1005082600</v>
      </c>
      <c r="J89" s="54">
        <f t="shared" si="10"/>
        <v>0</v>
      </c>
      <c r="K89" s="54">
        <f t="shared" si="11"/>
        <v>-1005082600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313</v>
      </c>
      <c r="H90" s="37">
        <f t="shared" si="8"/>
        <v>0</v>
      </c>
      <c r="I90" s="11">
        <f t="shared" si="9"/>
        <v>-1001881700</v>
      </c>
      <c r="J90" s="54">
        <f t="shared" si="10"/>
        <v>0</v>
      </c>
      <c r="K90" s="54">
        <f t="shared" si="11"/>
        <v>-1001881700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312</v>
      </c>
      <c r="H91" s="37">
        <f t="shared" si="8"/>
        <v>0</v>
      </c>
      <c r="I91" s="11">
        <f t="shared" si="9"/>
        <v>-998680800</v>
      </c>
      <c r="J91" s="54">
        <f t="shared" si="10"/>
        <v>0</v>
      </c>
      <c r="K91" s="54">
        <f t="shared" si="11"/>
        <v>-998680800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311</v>
      </c>
      <c r="H92" s="37">
        <f t="shared" si="8"/>
        <v>0</v>
      </c>
      <c r="I92" s="11">
        <f t="shared" si="9"/>
        <v>-995479900</v>
      </c>
      <c r="J92" s="54">
        <f t="shared" si="10"/>
        <v>0</v>
      </c>
      <c r="K92" s="54">
        <f t="shared" si="11"/>
        <v>-995479900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310</v>
      </c>
      <c r="H93" s="37">
        <f t="shared" si="8"/>
        <v>0</v>
      </c>
      <c r="I93" s="11">
        <f t="shared" si="9"/>
        <v>-992279000</v>
      </c>
      <c r="J93" s="54">
        <f t="shared" si="10"/>
        <v>0</v>
      </c>
      <c r="K93" s="54">
        <f t="shared" si="11"/>
        <v>-992279000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309</v>
      </c>
      <c r="H94" s="37">
        <f t="shared" si="8"/>
        <v>0</v>
      </c>
      <c r="I94" s="11">
        <f t="shared" si="9"/>
        <v>-989078100</v>
      </c>
      <c r="J94" s="54">
        <f t="shared" si="10"/>
        <v>0</v>
      </c>
      <c r="K94" s="54">
        <f t="shared" si="11"/>
        <v>-989078100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307</v>
      </c>
      <c r="H95" s="37">
        <f t="shared" si="8"/>
        <v>0</v>
      </c>
      <c r="I95" s="11">
        <f t="shared" si="9"/>
        <v>-367354972</v>
      </c>
      <c r="J95" s="54">
        <f t="shared" si="10"/>
        <v>0</v>
      </c>
      <c r="K95" s="54">
        <f t="shared" si="11"/>
        <v>-367354972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297</v>
      </c>
      <c r="H96" s="37">
        <f t="shared" si="8"/>
        <v>0</v>
      </c>
      <c r="I96" s="11">
        <f t="shared" si="9"/>
        <v>-59400000</v>
      </c>
      <c r="J96" s="54">
        <f t="shared" si="10"/>
        <v>0</v>
      </c>
      <c r="K96" s="54">
        <f t="shared" si="11"/>
        <v>-59400000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296</v>
      </c>
      <c r="H97" s="37">
        <f t="shared" si="8"/>
        <v>1</v>
      </c>
      <c r="I97" s="11">
        <f t="shared" si="9"/>
        <v>47069610</v>
      </c>
      <c r="J97" s="54">
        <f t="shared" si="10"/>
        <v>20333170</v>
      </c>
      <c r="K97" s="54">
        <f t="shared" si="11"/>
        <v>26736440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291</v>
      </c>
      <c r="H98" s="37">
        <f t="shared" si="8"/>
        <v>1</v>
      </c>
      <c r="I98" s="11">
        <f t="shared" si="9"/>
        <v>33166720</v>
      </c>
      <c r="J98" s="54">
        <f t="shared" si="10"/>
        <v>0</v>
      </c>
      <c r="K98" s="54">
        <f t="shared" si="11"/>
        <v>33166720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288</v>
      </c>
      <c r="H99" s="37">
        <f t="shared" si="8"/>
        <v>0</v>
      </c>
      <c r="I99" s="11">
        <f t="shared" si="9"/>
        <v>-381600000</v>
      </c>
      <c r="J99" s="54">
        <f t="shared" si="10"/>
        <v>0</v>
      </c>
      <c r="K99" s="54">
        <f t="shared" si="11"/>
        <v>-381600000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283</v>
      </c>
      <c r="H100" s="37">
        <f t="shared" si="8"/>
        <v>1</v>
      </c>
      <c r="I100" s="11">
        <f t="shared" si="9"/>
        <v>373650000</v>
      </c>
      <c r="J100" s="54">
        <f t="shared" si="10"/>
        <v>0</v>
      </c>
      <c r="K100" s="54">
        <f t="shared" si="11"/>
        <v>373650000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266</v>
      </c>
      <c r="H101" s="37">
        <f t="shared" si="8"/>
        <v>1</v>
      </c>
      <c r="I101" s="11">
        <f t="shared" si="9"/>
        <v>17713925</v>
      </c>
      <c r="J101" s="54">
        <f t="shared" si="10"/>
        <v>17713925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263</v>
      </c>
      <c r="H102" s="37">
        <f t="shared" si="8"/>
        <v>1</v>
      </c>
      <c r="I102" s="11">
        <f t="shared" si="9"/>
        <v>786000000</v>
      </c>
      <c r="J102" s="54">
        <f t="shared" si="10"/>
        <v>0</v>
      </c>
      <c r="K102" s="54">
        <f t="shared" si="11"/>
        <v>786000000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256</v>
      </c>
      <c r="H103" s="37">
        <f t="shared" si="8"/>
        <v>0</v>
      </c>
      <c r="I103" s="11">
        <f t="shared" si="9"/>
        <v>-256000000</v>
      </c>
      <c r="J103" s="54">
        <f t="shared" si="10"/>
        <v>-256000000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246</v>
      </c>
      <c r="H104" s="37">
        <f t="shared" si="8"/>
        <v>1</v>
      </c>
      <c r="I104" s="11">
        <f t="shared" si="9"/>
        <v>735000000</v>
      </c>
      <c r="J104" s="54">
        <f t="shared" si="10"/>
        <v>735000000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245</v>
      </c>
      <c r="H105" s="37">
        <f t="shared" si="8"/>
        <v>1</v>
      </c>
      <c r="I105" s="11">
        <f t="shared" si="9"/>
        <v>273280000</v>
      </c>
      <c r="J105" s="54">
        <f t="shared" si="10"/>
        <v>273280000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245</v>
      </c>
      <c r="H106" s="37">
        <f t="shared" si="8"/>
        <v>0</v>
      </c>
      <c r="I106" s="11">
        <f t="shared" si="9"/>
        <v>-735000000</v>
      </c>
      <c r="J106" s="54">
        <f t="shared" si="10"/>
        <v>0</v>
      </c>
      <c r="K106" s="54">
        <f t="shared" si="11"/>
        <v>-735000000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236</v>
      </c>
      <c r="H107" s="37">
        <f t="shared" si="8"/>
        <v>1</v>
      </c>
      <c r="I107" s="11">
        <f t="shared" si="9"/>
        <v>21266090</v>
      </c>
      <c r="J107" s="54">
        <f t="shared" si="10"/>
        <v>17652025</v>
      </c>
      <c r="K107" s="54">
        <f t="shared" si="11"/>
        <v>3614065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234</v>
      </c>
      <c r="H108" s="37">
        <f t="shared" si="8"/>
        <v>0</v>
      </c>
      <c r="I108" s="11">
        <f t="shared" si="9"/>
        <v>-397963800</v>
      </c>
      <c r="J108" s="54">
        <f t="shared" si="10"/>
        <v>0</v>
      </c>
      <c r="K108" s="54">
        <f t="shared" si="11"/>
        <v>-397963800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230</v>
      </c>
      <c r="H109" s="37">
        <f t="shared" si="8"/>
        <v>0</v>
      </c>
      <c r="I109" s="11">
        <f t="shared" si="9"/>
        <v>-230115000</v>
      </c>
      <c r="J109" s="54">
        <f t="shared" si="10"/>
        <v>0</v>
      </c>
      <c r="K109" s="54">
        <f t="shared" si="11"/>
        <v>-230115000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227</v>
      </c>
      <c r="H110" s="37">
        <f t="shared" si="8"/>
        <v>1</v>
      </c>
      <c r="I110" s="11">
        <f t="shared" si="9"/>
        <v>4520000000</v>
      </c>
      <c r="J110" s="54">
        <f t="shared" si="10"/>
        <v>0</v>
      </c>
      <c r="K110" s="54">
        <f t="shared" si="11"/>
        <v>4520000000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207</v>
      </c>
      <c r="H111" s="37">
        <f t="shared" si="8"/>
        <v>1</v>
      </c>
      <c r="I111" s="11">
        <f t="shared" si="9"/>
        <v>35983668</v>
      </c>
      <c r="J111" s="54">
        <f t="shared" si="10"/>
        <v>17996778</v>
      </c>
      <c r="K111" s="54">
        <f t="shared" si="11"/>
        <v>17986890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191</v>
      </c>
      <c r="H112" s="37">
        <f t="shared" si="8"/>
        <v>0</v>
      </c>
      <c r="I112" s="11">
        <f t="shared" si="9"/>
        <v>-5424400000</v>
      </c>
      <c r="J112" s="54">
        <f t="shared" si="10"/>
        <v>0</v>
      </c>
      <c r="K112" s="54">
        <f t="shared" si="11"/>
        <v>-5424400000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176</v>
      </c>
      <c r="H113" s="37">
        <f t="shared" si="8"/>
        <v>1</v>
      </c>
      <c r="I113" s="11">
        <f t="shared" si="9"/>
        <v>28532000</v>
      </c>
      <c r="J113" s="54">
        <f t="shared" si="10"/>
        <v>21439425</v>
      </c>
      <c r="K113" s="54">
        <f t="shared" si="11"/>
        <v>7092575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176</v>
      </c>
      <c r="H114" s="37">
        <f t="shared" si="8"/>
        <v>0</v>
      </c>
      <c r="I114" s="11">
        <f t="shared" si="9"/>
        <v>-1003200</v>
      </c>
      <c r="J114" s="54">
        <f t="shared" si="10"/>
        <v>-440000</v>
      </c>
      <c r="K114" s="54">
        <f t="shared" si="11"/>
        <v>-563200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163</v>
      </c>
      <c r="H115" s="37">
        <f t="shared" si="8"/>
        <v>0</v>
      </c>
      <c r="I115" s="11">
        <f t="shared" si="9"/>
        <v>0</v>
      </c>
      <c r="J115" s="54">
        <f t="shared" si="10"/>
        <v>81500000</v>
      </c>
      <c r="K115" s="54">
        <f t="shared" si="11"/>
        <v>-81500000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155</v>
      </c>
      <c r="H116" s="37">
        <f t="shared" si="8"/>
        <v>0</v>
      </c>
      <c r="I116" s="11">
        <f t="shared" si="9"/>
        <v>-24800000</v>
      </c>
      <c r="J116" s="54">
        <f t="shared" si="10"/>
        <v>0</v>
      </c>
      <c r="K116" s="54">
        <f t="shared" si="11"/>
        <v>-24800000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146</v>
      </c>
      <c r="H117" s="37">
        <f t="shared" si="8"/>
        <v>1</v>
      </c>
      <c r="I117" s="11">
        <f t="shared" si="9"/>
        <v>214600</v>
      </c>
      <c r="J117" s="54">
        <f t="shared" si="10"/>
        <v>15506445</v>
      </c>
      <c r="K117" s="54">
        <f t="shared" si="11"/>
        <v>-15291845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124</v>
      </c>
      <c r="H118" s="37">
        <f t="shared" si="8"/>
        <v>1</v>
      </c>
      <c r="I118" s="11">
        <f t="shared" si="9"/>
        <v>4846138500</v>
      </c>
      <c r="J118" s="54">
        <f t="shared" si="10"/>
        <v>0</v>
      </c>
      <c r="K118" s="54">
        <f t="shared" si="11"/>
        <v>4846138500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115</v>
      </c>
      <c r="H119" s="37">
        <f t="shared" si="8"/>
        <v>1</v>
      </c>
      <c r="I119" s="11">
        <f t="shared" si="9"/>
        <v>10889394</v>
      </c>
      <c r="J119" s="54">
        <f t="shared" si="10"/>
        <v>12546156</v>
      </c>
      <c r="K119" s="54">
        <f t="shared" si="11"/>
        <v>-1656762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111</v>
      </c>
      <c r="H120" s="11">
        <f t="shared" si="8"/>
        <v>1</v>
      </c>
      <c r="I120" s="11">
        <f t="shared" ref="I120:I142" si="13">B120*(G120-H120)</f>
        <v>220000000</v>
      </c>
      <c r="J120" s="11">
        <f t="shared" si="10"/>
        <v>0</v>
      </c>
      <c r="K120" s="11">
        <f t="shared" si="11"/>
        <v>220000000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85</v>
      </c>
      <c r="H121" s="11">
        <f t="shared" si="8"/>
        <v>1</v>
      </c>
      <c r="I121" s="11">
        <f t="shared" si="13"/>
        <v>218400000</v>
      </c>
      <c r="J121" s="11">
        <f t="shared" si="10"/>
        <v>0</v>
      </c>
      <c r="K121" s="11">
        <f t="shared" si="11"/>
        <v>218400000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84</v>
      </c>
      <c r="H122" s="11">
        <f t="shared" si="8"/>
        <v>1</v>
      </c>
      <c r="I122" s="11">
        <f t="shared" si="13"/>
        <v>31917733</v>
      </c>
      <c r="J122" s="11">
        <f t="shared" si="10"/>
        <v>9205364</v>
      </c>
      <c r="K122" s="11">
        <f t="shared" si="11"/>
        <v>22712369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83</v>
      </c>
      <c r="H123" s="11">
        <f t="shared" si="8"/>
        <v>0</v>
      </c>
      <c r="I123" s="11">
        <f t="shared" si="13"/>
        <v>0</v>
      </c>
      <c r="J123" s="11">
        <f t="shared" si="10"/>
        <v>66400000</v>
      </c>
      <c r="K123" s="11">
        <f t="shared" si="11"/>
        <v>-66400000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69</v>
      </c>
      <c r="H124" s="11">
        <f t="shared" si="8"/>
        <v>0</v>
      </c>
      <c r="I124" s="11">
        <f t="shared" si="13"/>
        <v>-207000000</v>
      </c>
      <c r="J124" s="11">
        <f t="shared" si="10"/>
        <v>0</v>
      </c>
      <c r="K124" s="11">
        <f t="shared" si="11"/>
        <v>-207000000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54</v>
      </c>
      <c r="H125" s="11">
        <f t="shared" si="8"/>
        <v>1</v>
      </c>
      <c r="I125" s="11">
        <f t="shared" si="13"/>
        <v>21237630</v>
      </c>
      <c r="J125" s="11">
        <f t="shared" si="10"/>
        <v>6300375</v>
      </c>
      <c r="K125" s="11">
        <f t="shared" si="11"/>
        <v>14937255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54</v>
      </c>
      <c r="H126" s="11">
        <f t="shared" si="8"/>
        <v>1</v>
      </c>
      <c r="I126" s="11">
        <f t="shared" si="13"/>
        <v>2226000000</v>
      </c>
      <c r="J126" s="11">
        <f t="shared" si="10"/>
        <v>0</v>
      </c>
      <c r="K126" s="11">
        <f t="shared" si="11"/>
        <v>2226000000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29</v>
      </c>
      <c r="H127" s="11">
        <f t="shared" si="8"/>
        <v>0</v>
      </c>
      <c r="I127" s="11">
        <f t="shared" si="13"/>
        <v>-145000</v>
      </c>
      <c r="J127" s="11">
        <f t="shared" si="10"/>
        <v>0</v>
      </c>
      <c r="K127" s="11">
        <f t="shared" si="11"/>
        <v>-145000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23</v>
      </c>
      <c r="H128" s="11">
        <f t="shared" si="8"/>
        <v>1</v>
      </c>
      <c r="I128" s="11">
        <f t="shared" si="13"/>
        <v>16970228</v>
      </c>
      <c r="J128" s="11">
        <f t="shared" si="10"/>
        <v>2655334</v>
      </c>
      <c r="K128" s="11">
        <f t="shared" si="11"/>
        <v>14314894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19</v>
      </c>
      <c r="G129" s="37">
        <f t="shared" si="7"/>
        <v>20</v>
      </c>
      <c r="H129" s="11">
        <f t="shared" si="8"/>
        <v>1</v>
      </c>
      <c r="I129" s="11">
        <f t="shared" si="13"/>
        <v>47500000</v>
      </c>
      <c r="J129" s="11">
        <f t="shared" si="10"/>
        <v>0</v>
      </c>
      <c r="K129" s="11">
        <f t="shared" si="11"/>
        <v>47500000</v>
      </c>
    </row>
    <row r="130" spans="1:11" x14ac:dyDescent="0.25">
      <c r="A130" s="11" t="s">
        <v>755</v>
      </c>
      <c r="B130" s="18">
        <v>-50000000</v>
      </c>
      <c r="C130" s="18">
        <v>0</v>
      </c>
      <c r="D130" s="18">
        <f t="shared" si="12"/>
        <v>-50000000</v>
      </c>
      <c r="E130" s="11" t="s">
        <v>756</v>
      </c>
      <c r="F130" s="11">
        <v>1</v>
      </c>
      <c r="G130" s="37">
        <f t="shared" si="7"/>
        <v>1</v>
      </c>
      <c r="H130" s="11">
        <f t="shared" si="8"/>
        <v>0</v>
      </c>
      <c r="I130" s="11">
        <f t="shared" si="13"/>
        <v>-50000000</v>
      </c>
      <c r="J130" s="11">
        <f t="shared" si="10"/>
        <v>0</v>
      </c>
      <c r="K130" s="11">
        <f t="shared" si="11"/>
        <v>-50000000</v>
      </c>
    </row>
    <row r="131" spans="1:11" x14ac:dyDescent="0.25">
      <c r="A131" s="11" t="s">
        <v>758</v>
      </c>
      <c r="B131" s="18">
        <v>0</v>
      </c>
      <c r="C131" s="18">
        <v>0</v>
      </c>
      <c r="D131" s="18">
        <f t="shared" si="12"/>
        <v>0</v>
      </c>
      <c r="E131" s="11" t="s">
        <v>759</v>
      </c>
      <c r="F131" s="11">
        <v>0</v>
      </c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37203482</v>
      </c>
      <c r="C143" s="29">
        <f>SUM(C2:C141)</f>
        <v>13043998</v>
      </c>
      <c r="D143" s="29">
        <f>SUM(D2:D141)</f>
        <v>24159484</v>
      </c>
      <c r="E143" s="11"/>
      <c r="F143" s="11"/>
      <c r="G143" s="11"/>
      <c r="H143" s="11"/>
      <c r="I143" s="29">
        <f>SUM(I2:I142)</f>
        <v>12708628329</v>
      </c>
      <c r="J143" s="29">
        <f>SUM(J2:J142)</f>
        <v>5172289715</v>
      </c>
      <c r="K143" s="29">
        <f>SUM(K2:K142)</f>
        <v>7536338614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22939762.326714803</v>
      </c>
      <c r="J146" s="29">
        <f>J143/G2</f>
        <v>9336263.0234657042</v>
      </c>
      <c r="K146" s="29">
        <f>K143/G2</f>
        <v>13603499.303249098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50" spans="1:11" x14ac:dyDescent="0.25">
      <c r="J150">
        <f>J143/I143*1448696</f>
        <v>589605.36314238445</v>
      </c>
      <c r="K150">
        <f>K143/I143*1448696</f>
        <v>859090.63685761543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D85" sqref="D8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342</v>
      </c>
      <c r="F2" s="11">
        <f>IF(B2&gt;0,1,0)</f>
        <v>1</v>
      </c>
      <c r="G2" s="11">
        <f>B2*(E2-F2)</f>
        <v>17050000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338</v>
      </c>
      <c r="F3" s="11">
        <f t="shared" ref="F3:F38" si="1">IF(B3&gt;0,1,0)</f>
        <v>1</v>
      </c>
      <c r="G3" s="11">
        <f t="shared" ref="G3:G23" si="2">B3*(E3-F3)</f>
        <v>1011000000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337</v>
      </c>
      <c r="F4" s="11">
        <f t="shared" si="1"/>
        <v>1</v>
      </c>
      <c r="G4" s="11">
        <f t="shared" si="2"/>
        <v>1008000000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337</v>
      </c>
      <c r="F5" s="11">
        <f t="shared" si="1"/>
        <v>1</v>
      </c>
      <c r="G5" s="11">
        <f t="shared" si="2"/>
        <v>5040000000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336</v>
      </c>
      <c r="F6" s="11">
        <f t="shared" si="1"/>
        <v>1</v>
      </c>
      <c r="G6" s="11">
        <f t="shared" si="2"/>
        <v>1005000000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335</v>
      </c>
      <c r="F7" s="11">
        <f t="shared" si="1"/>
        <v>0</v>
      </c>
      <c r="G7" s="11">
        <f t="shared" si="2"/>
        <v>-1005000000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335</v>
      </c>
      <c r="F8" s="11">
        <f t="shared" si="1"/>
        <v>0</v>
      </c>
      <c r="G8" s="11">
        <f t="shared" si="2"/>
        <v>-67000000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335</v>
      </c>
      <c r="F9" s="11">
        <f t="shared" si="1"/>
        <v>1</v>
      </c>
      <c r="G9" s="11">
        <f>B9*(E9-F9)</f>
        <v>1002000000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334</v>
      </c>
      <c r="F10" s="11">
        <f t="shared" si="1"/>
        <v>1</v>
      </c>
      <c r="G10" s="11">
        <f t="shared" si="2"/>
        <v>999000000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334</v>
      </c>
      <c r="F11" s="11">
        <f t="shared" si="1"/>
        <v>1</v>
      </c>
      <c r="G11" s="11">
        <f t="shared" si="2"/>
        <v>8325000000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331</v>
      </c>
      <c r="F12" s="11">
        <f t="shared" si="1"/>
        <v>1</v>
      </c>
      <c r="G12" s="11">
        <f t="shared" si="2"/>
        <v>329448900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331</v>
      </c>
      <c r="F13" s="11">
        <f t="shared" si="1"/>
        <v>1</v>
      </c>
      <c r="G13" s="11">
        <f t="shared" si="2"/>
        <v>990000000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331</v>
      </c>
      <c r="F14" s="11">
        <f t="shared" si="1"/>
        <v>1</v>
      </c>
      <c r="G14" s="11">
        <f t="shared" si="2"/>
        <v>393061680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319</v>
      </c>
      <c r="F15" s="11">
        <f t="shared" si="1"/>
        <v>1</v>
      </c>
      <c r="G15" s="11">
        <f t="shared" si="2"/>
        <v>636000000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307</v>
      </c>
      <c r="F16" s="11">
        <f t="shared" si="1"/>
        <v>1</v>
      </c>
      <c r="G16" s="11">
        <f t="shared" si="2"/>
        <v>918000000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306</v>
      </c>
      <c r="F17" s="11">
        <f t="shared" si="1"/>
        <v>1</v>
      </c>
      <c r="G17" s="11">
        <f t="shared" si="2"/>
        <v>915000000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305</v>
      </c>
      <c r="F18" s="11">
        <f t="shared" si="1"/>
        <v>1</v>
      </c>
      <c r="G18" s="11">
        <f t="shared" si="2"/>
        <v>577600000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290</v>
      </c>
      <c r="F19" s="11">
        <f t="shared" si="1"/>
        <v>1</v>
      </c>
      <c r="G19" s="11">
        <f t="shared" si="2"/>
        <v>232504257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289</v>
      </c>
      <c r="F20" s="11">
        <f t="shared" si="1"/>
        <v>1</v>
      </c>
      <c r="G20" s="11">
        <f t="shared" si="2"/>
        <v>864000000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283</v>
      </c>
      <c r="F21" s="11">
        <f t="shared" si="1"/>
        <v>1</v>
      </c>
      <c r="G21" s="11">
        <f t="shared" si="2"/>
        <v>141000000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269</v>
      </c>
      <c r="F22" s="11">
        <f t="shared" si="1"/>
        <v>0</v>
      </c>
      <c r="G22" s="11">
        <f t="shared" si="2"/>
        <v>-807000000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261</v>
      </c>
      <c r="F23" s="11">
        <f t="shared" si="1"/>
        <v>1</v>
      </c>
      <c r="G23" s="11">
        <f t="shared" si="2"/>
        <v>780000000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261</v>
      </c>
      <c r="F24" s="11">
        <f t="shared" si="1"/>
        <v>1</v>
      </c>
      <c r="G24" s="11">
        <f>B24*(E24-F24)</f>
        <v>164019180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259</v>
      </c>
      <c r="F25" s="11">
        <f t="shared" si="1"/>
        <v>0</v>
      </c>
      <c r="G25" s="11">
        <f t="shared" ref="G25:G30" si="3">B25*(E25-F25)</f>
        <v>-829033100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257</v>
      </c>
      <c r="F26" s="11">
        <f t="shared" si="1"/>
        <v>0</v>
      </c>
      <c r="G26" s="11">
        <f t="shared" si="3"/>
        <v>-771231300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255</v>
      </c>
      <c r="F27" s="11">
        <f t="shared" si="1"/>
        <v>1</v>
      </c>
      <c r="G27" s="11">
        <f t="shared" si="3"/>
        <v>254000000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255</v>
      </c>
      <c r="F28" s="11">
        <f t="shared" si="1"/>
        <v>1</v>
      </c>
      <c r="G28" s="11">
        <f t="shared" si="3"/>
        <v>1524000000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255</v>
      </c>
      <c r="F29" s="11">
        <f t="shared" si="1"/>
        <v>1</v>
      </c>
      <c r="G29" s="11">
        <f t="shared" si="3"/>
        <v>1473200000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255</v>
      </c>
      <c r="F30" s="11">
        <f t="shared" si="1"/>
        <v>0</v>
      </c>
      <c r="G30" s="11">
        <f t="shared" si="3"/>
        <v>-1275000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254</v>
      </c>
      <c r="F31" s="11">
        <f t="shared" si="1"/>
        <v>0</v>
      </c>
      <c r="G31" s="11">
        <f>B31*(E31-F31)</f>
        <v>-6604000000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252</v>
      </c>
      <c r="F32" s="11">
        <f t="shared" si="1"/>
        <v>0</v>
      </c>
      <c r="G32" s="11">
        <f>B32*(E32-F32)</f>
        <v>-6602400000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233</v>
      </c>
      <c r="F33" s="11">
        <f t="shared" si="1"/>
        <v>1</v>
      </c>
      <c r="G33" s="11">
        <f>B33*(E33-F33)</f>
        <v>75865160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215</v>
      </c>
      <c r="F34" s="11">
        <f t="shared" si="1"/>
        <v>1</v>
      </c>
      <c r="G34" s="11">
        <f t="shared" ref="G34:G89" si="4">B34*(E34-F34)</f>
        <v>6077600000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215</v>
      </c>
      <c r="F35" s="11">
        <f t="shared" si="1"/>
        <v>1</v>
      </c>
      <c r="G35" s="12">
        <f t="shared" si="4"/>
        <v>2354000000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200</v>
      </c>
      <c r="F36" s="11">
        <f t="shared" si="1"/>
        <v>1</v>
      </c>
      <c r="G36" s="11">
        <f t="shared" si="4"/>
        <v>83321499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200</v>
      </c>
      <c r="F37" s="11">
        <f t="shared" si="1"/>
        <v>0</v>
      </c>
      <c r="G37" s="11">
        <f t="shared" si="4"/>
        <v>-180000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199</v>
      </c>
      <c r="F38" s="11">
        <f t="shared" si="1"/>
        <v>1</v>
      </c>
      <c r="G38" s="12">
        <f t="shared" si="4"/>
        <v>396000000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199</v>
      </c>
      <c r="F39" s="11">
        <f>IF(B39&gt;0,1,0)</f>
        <v>1</v>
      </c>
      <c r="G39" s="11">
        <f t="shared" si="4"/>
        <v>396000000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185</v>
      </c>
      <c r="F40" s="11">
        <f>IF(B40&gt;0,1,0)</f>
        <v>0</v>
      </c>
      <c r="G40" s="11">
        <f t="shared" si="4"/>
        <v>-37000000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185</v>
      </c>
      <c r="F41" s="11">
        <f>IF(B41&gt;0,1,0)</f>
        <v>0</v>
      </c>
      <c r="G41" s="11">
        <f t="shared" si="4"/>
        <v>-114700000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185</v>
      </c>
      <c r="F42" s="11">
        <f t="shared" ref="F42:F89" si="5">IF(B42&gt;0,1,0)</f>
        <v>0</v>
      </c>
      <c r="G42" s="11">
        <f t="shared" si="4"/>
        <v>-22200000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183</v>
      </c>
      <c r="F43" s="11">
        <f t="shared" si="5"/>
        <v>1</v>
      </c>
      <c r="G43" s="11">
        <f t="shared" si="4"/>
        <v>118300000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183</v>
      </c>
      <c r="F44" s="11">
        <f t="shared" si="5"/>
        <v>0</v>
      </c>
      <c r="G44" s="11">
        <f t="shared" si="4"/>
        <v>-915000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183</v>
      </c>
      <c r="F45" s="11">
        <f t="shared" si="5"/>
        <v>1</v>
      </c>
      <c r="G45" s="11">
        <f t="shared" si="4"/>
        <v>5278000000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179</v>
      </c>
      <c r="F46" s="11">
        <f t="shared" si="5"/>
        <v>0</v>
      </c>
      <c r="G46" s="11">
        <f t="shared" si="4"/>
        <v>-35800000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176</v>
      </c>
      <c r="F47" s="11">
        <f t="shared" si="5"/>
        <v>0</v>
      </c>
      <c r="G47" s="11">
        <f t="shared" si="4"/>
        <v>-35200000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175</v>
      </c>
      <c r="F48" s="11">
        <f t="shared" si="5"/>
        <v>0</v>
      </c>
      <c r="G48" s="11">
        <f t="shared" si="4"/>
        <v>-35000000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170</v>
      </c>
      <c r="F49" s="11">
        <f t="shared" si="5"/>
        <v>1</v>
      </c>
      <c r="G49" s="11">
        <f t="shared" si="4"/>
        <v>507000000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170</v>
      </c>
      <c r="F50" s="11">
        <f t="shared" si="5"/>
        <v>1</v>
      </c>
      <c r="G50" s="12">
        <f t="shared" si="4"/>
        <v>507000000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169</v>
      </c>
      <c r="F51" s="11">
        <f t="shared" si="5"/>
        <v>1</v>
      </c>
      <c r="G51" s="11">
        <f t="shared" si="4"/>
        <v>128653896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169</v>
      </c>
      <c r="F52" s="11">
        <f t="shared" si="5"/>
        <v>0</v>
      </c>
      <c r="G52" s="11">
        <f t="shared" si="4"/>
        <v>-33800000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162</v>
      </c>
      <c r="F53" s="11">
        <f t="shared" si="5"/>
        <v>0</v>
      </c>
      <c r="G53" s="11">
        <f t="shared" si="4"/>
        <v>-64881000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153</v>
      </c>
      <c r="F54" s="11">
        <f t="shared" si="5"/>
        <v>0</v>
      </c>
      <c r="G54" s="11">
        <f t="shared" si="4"/>
        <v>-153060588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147</v>
      </c>
      <c r="F55" s="11">
        <f t="shared" si="5"/>
        <v>0</v>
      </c>
      <c r="G55" s="11">
        <f t="shared" si="4"/>
        <v>-5880000000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138</v>
      </c>
      <c r="F56" s="11">
        <f t="shared" si="5"/>
        <v>1</v>
      </c>
      <c r="G56" s="11">
        <f t="shared" si="4"/>
        <v>118594324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111</v>
      </c>
      <c r="F57" s="11">
        <f t="shared" si="5"/>
        <v>0</v>
      </c>
      <c r="G57" s="11">
        <f t="shared" si="4"/>
        <v>-5572200000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110</v>
      </c>
      <c r="F58" s="11">
        <f t="shared" si="5"/>
        <v>0</v>
      </c>
      <c r="G58" s="11">
        <f t="shared" si="4"/>
        <v>-1342055000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107</v>
      </c>
      <c r="F59" s="11">
        <f t="shared" si="5"/>
        <v>1</v>
      </c>
      <c r="G59" s="11">
        <f t="shared" si="4"/>
        <v>56700036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106</v>
      </c>
      <c r="F60" s="11">
        <f t="shared" si="5"/>
        <v>0</v>
      </c>
      <c r="G60" s="11">
        <f t="shared" si="4"/>
        <v>-35828000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104</v>
      </c>
      <c r="F61" s="11">
        <f t="shared" si="5"/>
        <v>0</v>
      </c>
      <c r="G61" s="11">
        <f t="shared" si="4"/>
        <v>-15600000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100</v>
      </c>
      <c r="F62" s="11">
        <f t="shared" si="5"/>
        <v>0</v>
      </c>
      <c r="G62" s="11">
        <f t="shared" si="4"/>
        <v>-10000000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96</v>
      </c>
      <c r="F63" s="11">
        <f t="shared" si="5"/>
        <v>0</v>
      </c>
      <c r="G63" s="11">
        <f t="shared" si="4"/>
        <v>-19200000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96</v>
      </c>
      <c r="F64" s="11">
        <f t="shared" si="5"/>
        <v>0</v>
      </c>
      <c r="G64" s="11">
        <f t="shared" si="4"/>
        <v>-8352000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92</v>
      </c>
      <c r="F65" s="11">
        <f t="shared" si="5"/>
        <v>0</v>
      </c>
      <c r="G65" s="11">
        <f t="shared" si="4"/>
        <v>-2527240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91</v>
      </c>
      <c r="F66" s="11">
        <f t="shared" si="5"/>
        <v>0</v>
      </c>
      <c r="G66" s="11">
        <f t="shared" si="4"/>
        <v>-30394000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89" si="6">D67+E68</f>
        <v>86</v>
      </c>
      <c r="F67" s="11">
        <f t="shared" si="5"/>
        <v>0</v>
      </c>
      <c r="G67" s="11">
        <f t="shared" si="4"/>
        <v>-1720000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85</v>
      </c>
      <c r="F68" s="11">
        <f t="shared" si="5"/>
        <v>0</v>
      </c>
      <c r="G68" s="11">
        <f t="shared" si="4"/>
        <v>-25542500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85</v>
      </c>
      <c r="F69" s="11">
        <f t="shared" si="5"/>
        <v>0</v>
      </c>
      <c r="G69" s="11">
        <f t="shared" si="4"/>
        <v>-8500000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80</v>
      </c>
      <c r="F70" s="11">
        <f t="shared" si="5"/>
        <v>0</v>
      </c>
      <c r="G70" s="11">
        <f t="shared" si="4"/>
        <v>-16000000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76</v>
      </c>
      <c r="F71" s="11">
        <f t="shared" si="5"/>
        <v>1</v>
      </c>
      <c r="G71" s="11">
        <f t="shared" si="4"/>
        <v>1154175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76</v>
      </c>
      <c r="F72" s="11">
        <f t="shared" si="5"/>
        <v>1</v>
      </c>
      <c r="G72" s="11">
        <f t="shared" si="4"/>
        <v>300000000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76</v>
      </c>
      <c r="F73" s="11">
        <f t="shared" si="5"/>
        <v>1</v>
      </c>
      <c r="G73" s="11">
        <f t="shared" si="4"/>
        <v>195000000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76</v>
      </c>
      <c r="F74" s="11">
        <f t="shared" si="5"/>
        <v>1</v>
      </c>
      <c r="G74" s="11">
        <f t="shared" si="4"/>
        <v>225000000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73</v>
      </c>
      <c r="F75" s="11">
        <f t="shared" si="5"/>
        <v>0</v>
      </c>
      <c r="G75" s="11">
        <f t="shared" si="4"/>
        <v>-14600000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70</v>
      </c>
      <c r="F76" s="11">
        <f t="shared" si="5"/>
        <v>0</v>
      </c>
      <c r="G76" s="11">
        <f t="shared" si="4"/>
        <v>-140049000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70</v>
      </c>
      <c r="F77" s="11">
        <f t="shared" si="5"/>
        <v>0</v>
      </c>
      <c r="G77" s="11">
        <f t="shared" si="4"/>
        <v>-14000000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66</v>
      </c>
      <c r="F78" s="11">
        <f t="shared" si="5"/>
        <v>1</v>
      </c>
      <c r="G78" s="11">
        <f t="shared" si="4"/>
        <v>130000000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58</v>
      </c>
      <c r="F79" s="11">
        <f t="shared" si="5"/>
        <v>0</v>
      </c>
      <c r="G79" s="11">
        <f t="shared" si="4"/>
        <v>-58029000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58</v>
      </c>
      <c r="F80" s="11">
        <f t="shared" si="5"/>
        <v>0</v>
      </c>
      <c r="G80" s="11">
        <f t="shared" si="4"/>
        <v>-8233100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55</v>
      </c>
      <c r="F81" s="11">
        <f t="shared" si="5"/>
        <v>0</v>
      </c>
      <c r="G81" s="11">
        <f t="shared" si="4"/>
        <v>-49527500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45</v>
      </c>
      <c r="F82" s="11">
        <f t="shared" si="5"/>
        <v>1</v>
      </c>
      <c r="G82" s="11">
        <f t="shared" si="4"/>
        <v>3575044</v>
      </c>
    </row>
    <row r="83" spans="1:7" x14ac:dyDescent="0.25">
      <c r="A83" s="11" t="s">
        <v>755</v>
      </c>
      <c r="B83" s="39">
        <v>50000000</v>
      </c>
      <c r="C83" s="11" t="s">
        <v>760</v>
      </c>
      <c r="D83" s="11">
        <v>1</v>
      </c>
      <c r="E83" s="11">
        <f t="shared" si="6"/>
        <v>23</v>
      </c>
      <c r="F83" s="11">
        <f t="shared" si="5"/>
        <v>1</v>
      </c>
      <c r="G83" s="11">
        <f t="shared" si="4"/>
        <v>1100000000</v>
      </c>
    </row>
    <row r="84" spans="1:7" x14ac:dyDescent="0.25">
      <c r="A84" s="11" t="s">
        <v>753</v>
      </c>
      <c r="B84" s="39">
        <v>30000000</v>
      </c>
      <c r="C84" s="11" t="s">
        <v>761</v>
      </c>
      <c r="D84" s="11">
        <v>0</v>
      </c>
      <c r="E84" s="11">
        <f t="shared" si="6"/>
        <v>22</v>
      </c>
      <c r="F84" s="11">
        <f t="shared" si="5"/>
        <v>1</v>
      </c>
      <c r="G84" s="11">
        <f t="shared" si="4"/>
        <v>630000000</v>
      </c>
    </row>
    <row r="85" spans="1:7" x14ac:dyDescent="0.25">
      <c r="A85" s="11" t="s">
        <v>753</v>
      </c>
      <c r="B85" s="39">
        <v>-72500000</v>
      </c>
      <c r="C85" s="11" t="s">
        <v>762</v>
      </c>
      <c r="D85" s="11">
        <v>22</v>
      </c>
      <c r="E85" s="11">
        <f t="shared" si="6"/>
        <v>22</v>
      </c>
      <c r="F85" s="11">
        <f t="shared" si="5"/>
        <v>0</v>
      </c>
      <c r="G85" s="11">
        <f t="shared" si="4"/>
        <v>-1595000000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15578767</v>
      </c>
      <c r="C90" s="11"/>
      <c r="D90" s="11"/>
      <c r="E90" s="11"/>
      <c r="F90" s="11"/>
      <c r="G90" s="29">
        <f>SUM(G2:G89)</f>
        <v>15213614823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44484253.868421055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579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pane ySplit="1" topLeftCell="A137" activePane="bottomLeft" state="frozen"/>
      <selection pane="bottomLeft" activeCell="I17" sqref="I1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504</v>
      </c>
      <c r="E2" s="11">
        <f>IF(B2&gt;0,1,0)</f>
        <v>1</v>
      </c>
      <c r="F2" s="11">
        <f>B2*(D2-E2)</f>
        <v>48640100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502</v>
      </c>
      <c r="E3" s="11">
        <f t="shared" ref="E3:E66" si="1">IF(B3&gt;0,1,0)</f>
        <v>1</v>
      </c>
      <c r="F3" s="11">
        <f t="shared" ref="F3:F66" si="2">B3*(D3-E3)</f>
        <v>1503000000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499</v>
      </c>
      <c r="E4" s="11">
        <f t="shared" si="1"/>
        <v>0</v>
      </c>
      <c r="F4" s="11">
        <f t="shared" si="2"/>
        <v>-99800000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497</v>
      </c>
      <c r="E5" s="11">
        <f t="shared" si="1"/>
        <v>0</v>
      </c>
      <c r="F5" s="11">
        <f t="shared" si="2"/>
        <v>-49700000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496</v>
      </c>
      <c r="E6" s="11">
        <f t="shared" si="1"/>
        <v>0</v>
      </c>
      <c r="F6" s="11">
        <f t="shared" si="2"/>
        <v>-27280000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495</v>
      </c>
      <c r="E7" s="11">
        <f t="shared" si="1"/>
        <v>0</v>
      </c>
      <c r="F7" s="11">
        <f t="shared" si="2"/>
        <v>-99000000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491</v>
      </c>
      <c r="E8" s="11">
        <f t="shared" si="1"/>
        <v>0</v>
      </c>
      <c r="F8" s="11">
        <f t="shared" si="2"/>
        <v>-98200000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481</v>
      </c>
      <c r="E9" s="11">
        <f t="shared" si="1"/>
        <v>0</v>
      </c>
      <c r="F9" s="11">
        <f t="shared" si="2"/>
        <v>-457190500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480</v>
      </c>
      <c r="E10" s="11">
        <f t="shared" si="1"/>
        <v>1</v>
      </c>
      <c r="F10" s="11">
        <f t="shared" si="2"/>
        <v>958000000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478</v>
      </c>
      <c r="E11" s="11">
        <f t="shared" si="1"/>
        <v>0</v>
      </c>
      <c r="F11" s="11">
        <f t="shared" si="2"/>
        <v>-509070000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475</v>
      </c>
      <c r="E12" s="11">
        <f t="shared" si="1"/>
        <v>0</v>
      </c>
      <c r="F12" s="11">
        <f t="shared" si="2"/>
        <v>-21375000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474</v>
      </c>
      <c r="E13" s="11">
        <f t="shared" si="1"/>
        <v>0</v>
      </c>
      <c r="F13" s="11">
        <f t="shared" si="2"/>
        <v>-948331800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470</v>
      </c>
      <c r="E14" s="11">
        <f t="shared" si="1"/>
        <v>0</v>
      </c>
      <c r="F14" s="11">
        <f t="shared" si="2"/>
        <v>-94000000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468</v>
      </c>
      <c r="E15" s="11">
        <f t="shared" si="1"/>
        <v>1</v>
      </c>
      <c r="F15" s="11">
        <f t="shared" si="2"/>
        <v>934000000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468</v>
      </c>
      <c r="E16" s="11">
        <f t="shared" si="1"/>
        <v>1</v>
      </c>
      <c r="F16" s="11">
        <f t="shared" si="2"/>
        <v>934000000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468</v>
      </c>
      <c r="E17" s="11">
        <f t="shared" si="1"/>
        <v>1</v>
      </c>
      <c r="F17" s="11">
        <f t="shared" si="2"/>
        <v>560400000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468</v>
      </c>
      <c r="E18" s="11">
        <f t="shared" si="1"/>
        <v>1</v>
      </c>
      <c r="F18" s="11">
        <f t="shared" si="2"/>
        <v>467000000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467</v>
      </c>
      <c r="E19" s="11">
        <f t="shared" si="1"/>
        <v>1</v>
      </c>
      <c r="F19" s="11">
        <f t="shared" si="2"/>
        <v>1398000000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467</v>
      </c>
      <c r="E20" s="11">
        <f t="shared" si="1"/>
        <v>0</v>
      </c>
      <c r="F20" s="11">
        <f t="shared" si="2"/>
        <v>-202070900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467</v>
      </c>
      <c r="E21" s="11">
        <f t="shared" si="1"/>
        <v>0</v>
      </c>
      <c r="F21" s="11">
        <f t="shared" si="2"/>
        <v>-202070900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467</v>
      </c>
      <c r="E22" s="11">
        <f t="shared" si="1"/>
        <v>0</v>
      </c>
      <c r="F22" s="11">
        <f t="shared" si="2"/>
        <v>-202070900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467</v>
      </c>
      <c r="E23" s="11">
        <f t="shared" si="1"/>
        <v>0</v>
      </c>
      <c r="F23" s="11">
        <f t="shared" si="2"/>
        <v>-202070900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467</v>
      </c>
      <c r="E24" s="11">
        <f t="shared" si="1"/>
        <v>0</v>
      </c>
      <c r="F24" s="11">
        <f t="shared" si="2"/>
        <v>-202070900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467</v>
      </c>
      <c r="E25" s="11">
        <f t="shared" si="1"/>
        <v>0</v>
      </c>
      <c r="F25" s="11">
        <f t="shared" si="2"/>
        <v>-93400000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466</v>
      </c>
      <c r="E26" s="11">
        <f t="shared" si="1"/>
        <v>1</v>
      </c>
      <c r="F26" s="11">
        <f t="shared" si="2"/>
        <v>1395000000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464</v>
      </c>
      <c r="E27" s="11">
        <f t="shared" si="1"/>
        <v>0</v>
      </c>
      <c r="F27" s="11">
        <f t="shared" si="2"/>
        <v>-92800000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463</v>
      </c>
      <c r="E28" s="11">
        <f t="shared" si="1"/>
        <v>1</v>
      </c>
      <c r="F28" s="11">
        <f t="shared" si="2"/>
        <v>924000000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462</v>
      </c>
      <c r="E29" s="11">
        <f t="shared" si="1"/>
        <v>0</v>
      </c>
      <c r="F29" s="11">
        <f t="shared" si="2"/>
        <v>-3234369600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461</v>
      </c>
      <c r="E30" s="11">
        <f t="shared" si="1"/>
        <v>0</v>
      </c>
      <c r="F30" s="11">
        <f t="shared" si="2"/>
        <v>-1383414900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460</v>
      </c>
      <c r="E31" s="11">
        <f t="shared" si="1"/>
        <v>0</v>
      </c>
      <c r="F31" s="11">
        <f t="shared" si="2"/>
        <v>-780114000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457</v>
      </c>
      <c r="E32" s="11">
        <f t="shared" si="1"/>
        <v>1</v>
      </c>
      <c r="F32" s="11">
        <f t="shared" si="2"/>
        <v>453400800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451</v>
      </c>
      <c r="E33" s="11">
        <f t="shared" si="1"/>
        <v>1</v>
      </c>
      <c r="F33" s="11">
        <f t="shared" si="2"/>
        <v>15790950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450</v>
      </c>
      <c r="E34" s="11">
        <f t="shared" si="1"/>
        <v>0</v>
      </c>
      <c r="F34" s="11">
        <f t="shared" si="2"/>
        <v>-382500000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442</v>
      </c>
      <c r="E35" s="11">
        <f t="shared" si="1"/>
        <v>0</v>
      </c>
      <c r="F35" s="11">
        <f t="shared" si="2"/>
        <v>-84201000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441</v>
      </c>
      <c r="E36" s="11">
        <f t="shared" si="1"/>
        <v>1</v>
      </c>
      <c r="F36" s="11">
        <f t="shared" si="2"/>
        <v>88000000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441</v>
      </c>
      <c r="E37" s="11">
        <f t="shared" si="1"/>
        <v>0</v>
      </c>
      <c r="F37" s="11">
        <f t="shared" si="2"/>
        <v>-88200000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419</v>
      </c>
      <c r="E38" s="11">
        <f t="shared" si="1"/>
        <v>1</v>
      </c>
      <c r="F38" s="11">
        <f t="shared" si="2"/>
        <v>125736908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418</v>
      </c>
      <c r="E39" s="11">
        <f t="shared" si="1"/>
        <v>0</v>
      </c>
      <c r="F39" s="11">
        <f t="shared" si="2"/>
        <v>-39710000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418</v>
      </c>
      <c r="E40" s="11">
        <f t="shared" si="1"/>
        <v>0</v>
      </c>
      <c r="F40" s="11">
        <f t="shared" si="2"/>
        <v>-36827054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413</v>
      </c>
      <c r="E41" s="11">
        <f t="shared" si="1"/>
        <v>0</v>
      </c>
      <c r="F41" s="11">
        <f t="shared" si="2"/>
        <v>-49560000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391</v>
      </c>
      <c r="E42" s="11">
        <f t="shared" si="1"/>
        <v>1</v>
      </c>
      <c r="F42" s="11">
        <f t="shared" si="2"/>
        <v>390079560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387</v>
      </c>
      <c r="E43" s="11">
        <f t="shared" si="1"/>
        <v>0</v>
      </c>
      <c r="F43" s="11">
        <f t="shared" si="2"/>
        <v>-30960000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383</v>
      </c>
      <c r="E44" s="11">
        <f t="shared" si="1"/>
        <v>0</v>
      </c>
      <c r="F44" s="11">
        <f t="shared" si="2"/>
        <v>-80824107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382</v>
      </c>
      <c r="E45" s="11">
        <f t="shared" si="1"/>
        <v>0</v>
      </c>
      <c r="F45" s="11">
        <f t="shared" si="2"/>
        <v>-76400000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381</v>
      </c>
      <c r="E46" s="11">
        <f t="shared" si="1"/>
        <v>0</v>
      </c>
      <c r="F46" s="11">
        <f t="shared" si="2"/>
        <v>-36195000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379</v>
      </c>
      <c r="E47" s="11">
        <f t="shared" si="1"/>
        <v>0</v>
      </c>
      <c r="F47" s="11">
        <f t="shared" si="2"/>
        <v>-17055000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379</v>
      </c>
      <c r="E48" s="11">
        <f t="shared" si="1"/>
        <v>0</v>
      </c>
      <c r="F48" s="11">
        <f t="shared" si="2"/>
        <v>-24324220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376</v>
      </c>
      <c r="E49" s="11">
        <f t="shared" si="1"/>
        <v>0</v>
      </c>
      <c r="F49" s="11">
        <f t="shared" si="2"/>
        <v>-10333984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375</v>
      </c>
      <c r="E50" s="11">
        <f t="shared" si="1"/>
        <v>0</v>
      </c>
      <c r="F50" s="11">
        <f t="shared" si="2"/>
        <v>-52875000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375</v>
      </c>
      <c r="E51" s="11">
        <f t="shared" si="1"/>
        <v>0</v>
      </c>
      <c r="F51" s="11">
        <f t="shared" si="2"/>
        <v>-10029750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374</v>
      </c>
      <c r="E52" s="11">
        <f t="shared" si="1"/>
        <v>0</v>
      </c>
      <c r="F52" s="11">
        <f t="shared" si="2"/>
        <v>-19934200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373</v>
      </c>
      <c r="E53" s="11">
        <f t="shared" si="1"/>
        <v>1</v>
      </c>
      <c r="F53" s="11">
        <f t="shared" si="2"/>
        <v>372000000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367</v>
      </c>
      <c r="E54" s="11">
        <f t="shared" si="1"/>
        <v>0</v>
      </c>
      <c r="F54" s="11">
        <f t="shared" si="2"/>
        <v>-7707000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366</v>
      </c>
      <c r="E55" s="11">
        <f t="shared" si="1"/>
        <v>0</v>
      </c>
      <c r="F55" s="11">
        <f t="shared" si="2"/>
        <v>-358863000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366</v>
      </c>
      <c r="E56" s="11">
        <f t="shared" si="1"/>
        <v>0</v>
      </c>
      <c r="F56" s="11">
        <f t="shared" si="2"/>
        <v>-16470000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353</v>
      </c>
      <c r="E57" s="11">
        <f t="shared" si="1"/>
        <v>1</v>
      </c>
      <c r="F57" s="11">
        <f t="shared" si="2"/>
        <v>1057826528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353</v>
      </c>
      <c r="E58" s="11">
        <f t="shared" si="1"/>
        <v>1</v>
      </c>
      <c r="F58" s="11">
        <f t="shared" si="2"/>
        <v>704000000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352</v>
      </c>
      <c r="E59" s="11">
        <f t="shared" si="1"/>
        <v>1</v>
      </c>
      <c r="F59" s="11">
        <f t="shared" si="2"/>
        <v>702000000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352</v>
      </c>
      <c r="E60" s="11">
        <f t="shared" si="1"/>
        <v>0</v>
      </c>
      <c r="F60" s="11">
        <f t="shared" si="2"/>
        <v>-2464528000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328</v>
      </c>
      <c r="E61" s="11">
        <f t="shared" si="1"/>
        <v>1</v>
      </c>
      <c r="F61" s="11">
        <f t="shared" si="2"/>
        <v>981000000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327</v>
      </c>
      <c r="E62" s="11">
        <f t="shared" si="1"/>
        <v>0</v>
      </c>
      <c r="F62" s="11">
        <f t="shared" si="2"/>
        <v>-8864643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327</v>
      </c>
      <c r="E63" s="11">
        <f t="shared" si="1"/>
        <v>0</v>
      </c>
      <c r="F63" s="11">
        <f t="shared" si="2"/>
        <v>-10787403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327</v>
      </c>
      <c r="E64" s="11">
        <f t="shared" si="1"/>
        <v>1</v>
      </c>
      <c r="F64" s="11">
        <f t="shared" si="2"/>
        <v>978000000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327</v>
      </c>
      <c r="E65" s="11">
        <f t="shared" si="1"/>
        <v>1</v>
      </c>
      <c r="F65" s="11">
        <f t="shared" si="2"/>
        <v>968220000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327</v>
      </c>
      <c r="E66" s="11">
        <f t="shared" si="1"/>
        <v>1</v>
      </c>
      <c r="F66" s="11">
        <f t="shared" si="2"/>
        <v>326000000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327</v>
      </c>
      <c r="E67" s="11">
        <f t="shared" ref="E67:E130" si="4">IF(B67&gt;0,1,0)</f>
        <v>1</v>
      </c>
      <c r="F67" s="11">
        <f t="shared" ref="F67:F158" si="5">B67*(D67-E67)</f>
        <v>9780000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326</v>
      </c>
      <c r="E68" s="11">
        <f t="shared" si="4"/>
        <v>1</v>
      </c>
      <c r="F68" s="11">
        <f t="shared" si="5"/>
        <v>9750000000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325</v>
      </c>
      <c r="E69" s="11">
        <f t="shared" si="4"/>
        <v>0</v>
      </c>
      <c r="F69" s="11">
        <f t="shared" si="5"/>
        <v>-65000000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325</v>
      </c>
      <c r="E70" s="11">
        <f t="shared" si="4"/>
        <v>1</v>
      </c>
      <c r="F70" s="11">
        <f t="shared" si="5"/>
        <v>453600000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325</v>
      </c>
      <c r="E71" s="11">
        <f t="shared" si="4"/>
        <v>1</v>
      </c>
      <c r="F71" s="11">
        <f t="shared" si="5"/>
        <v>842400000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325</v>
      </c>
      <c r="E72" s="11">
        <f t="shared" si="4"/>
        <v>0</v>
      </c>
      <c r="F72" s="11">
        <f t="shared" si="5"/>
        <v>-325000000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323</v>
      </c>
      <c r="E73" s="11">
        <f t="shared" si="4"/>
        <v>1</v>
      </c>
      <c r="F73" s="11">
        <f t="shared" si="5"/>
        <v>4830000000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318</v>
      </c>
      <c r="E74" s="11">
        <f t="shared" si="4"/>
        <v>0</v>
      </c>
      <c r="F74" s="11">
        <f t="shared" si="5"/>
        <v>-4771335600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316</v>
      </c>
      <c r="E75" s="11">
        <f t="shared" si="4"/>
        <v>0</v>
      </c>
      <c r="F75" s="11">
        <f t="shared" si="5"/>
        <v>-948000000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316</v>
      </c>
      <c r="E76" s="11">
        <f t="shared" si="4"/>
        <v>0</v>
      </c>
      <c r="F76" s="11">
        <f t="shared" si="5"/>
        <v>-63200000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316</v>
      </c>
      <c r="E77" s="11">
        <f t="shared" si="4"/>
        <v>0</v>
      </c>
      <c r="F77" s="11">
        <f t="shared" si="5"/>
        <v>-3792948000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312</v>
      </c>
      <c r="E78" s="11">
        <f t="shared" si="4"/>
        <v>0</v>
      </c>
      <c r="F78" s="11">
        <f t="shared" si="5"/>
        <v>-936280800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307</v>
      </c>
      <c r="E79" s="11">
        <f t="shared" si="4"/>
        <v>1</v>
      </c>
      <c r="F79" s="11">
        <f t="shared" si="5"/>
        <v>7038000000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302</v>
      </c>
      <c r="E80" s="11">
        <f t="shared" si="4"/>
        <v>0</v>
      </c>
      <c r="F80" s="11">
        <f t="shared" si="5"/>
        <v>-181351000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302</v>
      </c>
      <c r="E81" s="11">
        <f t="shared" si="4"/>
        <v>0</v>
      </c>
      <c r="F81" s="11">
        <f t="shared" si="5"/>
        <v>-60400000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301</v>
      </c>
      <c r="E82" s="11">
        <f t="shared" si="4"/>
        <v>1</v>
      </c>
      <c r="F82" s="11">
        <f t="shared" si="5"/>
        <v>84966300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301</v>
      </c>
      <c r="E83" s="11">
        <f t="shared" si="4"/>
        <v>0</v>
      </c>
      <c r="F83" s="11">
        <f t="shared" si="5"/>
        <v>-60200000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299</v>
      </c>
      <c r="E84" s="11">
        <f t="shared" si="4"/>
        <v>1</v>
      </c>
      <c r="F84" s="11">
        <f t="shared" si="5"/>
        <v>596000000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296</v>
      </c>
      <c r="E85" s="11">
        <f t="shared" si="4"/>
        <v>0</v>
      </c>
      <c r="F85" s="11">
        <f t="shared" si="5"/>
        <v>-59200000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290</v>
      </c>
      <c r="E86" s="11">
        <f t="shared" si="4"/>
        <v>0</v>
      </c>
      <c r="F86" s="11">
        <f t="shared" si="5"/>
        <v>-58000000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288</v>
      </c>
      <c r="E87" s="11">
        <f t="shared" si="4"/>
        <v>0</v>
      </c>
      <c r="F87" s="11">
        <f t="shared" si="5"/>
        <v>-381600000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273</v>
      </c>
      <c r="E88" s="11">
        <f t="shared" si="4"/>
        <v>0</v>
      </c>
      <c r="F88" s="11">
        <f t="shared" si="5"/>
        <v>-136500000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273</v>
      </c>
      <c r="E89" s="11">
        <f t="shared" si="4"/>
        <v>0</v>
      </c>
      <c r="F89" s="11">
        <f t="shared" si="5"/>
        <v>-32760000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271</v>
      </c>
      <c r="E90" s="11">
        <f t="shared" si="4"/>
        <v>1</v>
      </c>
      <c r="F90" s="11">
        <f t="shared" si="5"/>
        <v>115615350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268</v>
      </c>
      <c r="E91" s="11">
        <f t="shared" si="4"/>
        <v>0</v>
      </c>
      <c r="F91" s="11">
        <f t="shared" si="5"/>
        <v>-804536000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266</v>
      </c>
      <c r="E92" s="11">
        <f t="shared" si="4"/>
        <v>0</v>
      </c>
      <c r="F92" s="11">
        <f t="shared" si="5"/>
        <v>-54530000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266</v>
      </c>
      <c r="E93" s="11">
        <f t="shared" si="4"/>
        <v>0</v>
      </c>
      <c r="F93" s="11">
        <f t="shared" si="5"/>
        <v>-93233000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255</v>
      </c>
      <c r="E94" s="11">
        <f t="shared" si="4"/>
        <v>1</v>
      </c>
      <c r="F94" s="11">
        <f t="shared" si="5"/>
        <v>254000000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250</v>
      </c>
      <c r="E95" s="11">
        <f t="shared" si="4"/>
        <v>1</v>
      </c>
      <c r="F95" s="11">
        <f t="shared" si="5"/>
        <v>2241000000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248</v>
      </c>
      <c r="E96" s="11">
        <f t="shared" si="4"/>
        <v>0</v>
      </c>
      <c r="F96" s="11">
        <f t="shared" si="5"/>
        <v>-6448000000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248</v>
      </c>
      <c r="E97" s="11">
        <f t="shared" si="4"/>
        <v>0</v>
      </c>
      <c r="F97" s="11">
        <f t="shared" si="5"/>
        <v>-6448000000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248</v>
      </c>
      <c r="E98" s="11">
        <f t="shared" si="4"/>
        <v>1</v>
      </c>
      <c r="F98" s="11">
        <f t="shared" si="5"/>
        <v>6422000000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248</v>
      </c>
      <c r="E99" s="11">
        <f t="shared" si="4"/>
        <v>0</v>
      </c>
      <c r="F99" s="11">
        <f t="shared" si="5"/>
        <v>-49600000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246</v>
      </c>
      <c r="E100" s="11">
        <f t="shared" si="4"/>
        <v>1</v>
      </c>
      <c r="F100" s="11">
        <f t="shared" si="5"/>
        <v>7154000000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241</v>
      </c>
      <c r="E101" s="11">
        <f t="shared" si="4"/>
        <v>1</v>
      </c>
      <c r="F101" s="11">
        <f t="shared" si="5"/>
        <v>95986800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240</v>
      </c>
      <c r="E102" s="11">
        <f t="shared" si="4"/>
        <v>1</v>
      </c>
      <c r="F102" s="11">
        <f t="shared" si="5"/>
        <v>478000000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239</v>
      </c>
      <c r="E103" s="11">
        <f t="shared" si="4"/>
        <v>1</v>
      </c>
      <c r="F103" s="11">
        <f t="shared" si="5"/>
        <v>1785000000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239</v>
      </c>
      <c r="E104" s="11">
        <f t="shared" si="4"/>
        <v>0</v>
      </c>
      <c r="F104" s="11">
        <f t="shared" si="5"/>
        <v>-15774000000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239</v>
      </c>
      <c r="E105" s="11">
        <f t="shared" si="4"/>
        <v>0</v>
      </c>
      <c r="F105" s="11">
        <f t="shared" si="5"/>
        <v>-34655000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237</v>
      </c>
      <c r="E106" s="11">
        <f t="shared" si="4"/>
        <v>1</v>
      </c>
      <c r="F106" s="11">
        <f t="shared" si="5"/>
        <v>1416000000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235</v>
      </c>
      <c r="E107" s="11">
        <f t="shared" si="4"/>
        <v>0</v>
      </c>
      <c r="F107" s="11">
        <f t="shared" si="5"/>
        <v>-1411386500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232</v>
      </c>
      <c r="E108" s="11">
        <f t="shared" si="4"/>
        <v>1</v>
      </c>
      <c r="F108" s="11">
        <f t="shared" si="5"/>
        <v>1386000000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220</v>
      </c>
      <c r="E109" s="11">
        <f t="shared" si="4"/>
        <v>0</v>
      </c>
      <c r="F109" s="11">
        <f t="shared" si="5"/>
        <v>-26400000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219</v>
      </c>
      <c r="E110" s="11">
        <f t="shared" si="4"/>
        <v>1</v>
      </c>
      <c r="F110" s="11">
        <f t="shared" si="5"/>
        <v>872000000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218</v>
      </c>
      <c r="E111" s="11">
        <f t="shared" si="4"/>
        <v>1</v>
      </c>
      <c r="F111" s="11">
        <f t="shared" si="5"/>
        <v>607600000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214</v>
      </c>
      <c r="E112" s="11">
        <f t="shared" si="4"/>
        <v>0</v>
      </c>
      <c r="F112" s="11">
        <f t="shared" si="5"/>
        <v>-42800000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213</v>
      </c>
      <c r="E113" s="11">
        <f t="shared" si="4"/>
        <v>1</v>
      </c>
      <c r="F113" s="11">
        <f t="shared" si="5"/>
        <v>15329720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196</v>
      </c>
      <c r="E114" s="11">
        <f t="shared" si="4"/>
        <v>0</v>
      </c>
      <c r="F114" s="11">
        <f t="shared" si="5"/>
        <v>-39200000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195</v>
      </c>
      <c r="E115" s="11">
        <f t="shared" si="4"/>
        <v>0</v>
      </c>
      <c r="F115" s="23">
        <f t="shared" si="5"/>
        <v>-2145000000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195</v>
      </c>
      <c r="E116" s="11">
        <f t="shared" si="4"/>
        <v>0</v>
      </c>
      <c r="F116" s="11">
        <f t="shared" si="5"/>
        <v>-39000000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193</v>
      </c>
      <c r="E117" s="11">
        <f t="shared" si="4"/>
        <v>0</v>
      </c>
      <c r="F117" s="11">
        <f t="shared" si="5"/>
        <v>-86946500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193</v>
      </c>
      <c r="E118" s="11">
        <f t="shared" si="4"/>
        <v>0</v>
      </c>
      <c r="F118" s="11">
        <f t="shared" si="5"/>
        <v>-38600000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187</v>
      </c>
      <c r="E119" s="11">
        <f t="shared" si="4"/>
        <v>0</v>
      </c>
      <c r="F119" s="11">
        <f t="shared" si="5"/>
        <v>-28900850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187</v>
      </c>
      <c r="E120" s="11">
        <f t="shared" si="4"/>
        <v>0</v>
      </c>
      <c r="F120" s="11">
        <f t="shared" si="5"/>
        <v>-59840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186</v>
      </c>
      <c r="E121" s="11">
        <f t="shared" si="4"/>
        <v>0</v>
      </c>
      <c r="F121" s="11">
        <f t="shared" si="5"/>
        <v>-80352000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180</v>
      </c>
      <c r="E122" s="11">
        <f t="shared" si="4"/>
        <v>1</v>
      </c>
      <c r="F122" s="11">
        <f t="shared" si="5"/>
        <v>13253697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159</v>
      </c>
      <c r="E123" s="11">
        <f t="shared" si="4"/>
        <v>0</v>
      </c>
      <c r="F123" s="11">
        <f t="shared" si="5"/>
        <v>-8268000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118</v>
      </c>
      <c r="E124" s="11">
        <f t="shared" si="4"/>
        <v>1</v>
      </c>
      <c r="F124" s="11">
        <f t="shared" si="5"/>
        <v>138879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117</v>
      </c>
      <c r="E125" s="11">
        <f t="shared" si="4"/>
        <v>1</v>
      </c>
      <c r="F125" s="11">
        <f t="shared" si="5"/>
        <v>278400000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115</v>
      </c>
      <c r="E126" s="11">
        <f t="shared" si="4"/>
        <v>1</v>
      </c>
      <c r="F126" s="11">
        <f t="shared" si="5"/>
        <v>153079200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115</v>
      </c>
      <c r="E127" s="11">
        <f t="shared" si="4"/>
        <v>1</v>
      </c>
      <c r="F127" s="11">
        <f t="shared" si="5"/>
        <v>153079200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103</v>
      </c>
      <c r="E128" s="11">
        <f t="shared" si="4"/>
        <v>0</v>
      </c>
      <c r="F128" s="11">
        <f t="shared" si="5"/>
        <v>-20600000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101</v>
      </c>
      <c r="E129" s="11">
        <f t="shared" si="4"/>
        <v>0</v>
      </c>
      <c r="F129" s="11">
        <f>B129*(D129-E129)</f>
        <v>-1577418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100</v>
      </c>
      <c r="E130" s="11">
        <f t="shared" si="4"/>
        <v>0</v>
      </c>
      <c r="F130" s="11">
        <f t="shared" si="5"/>
        <v>-20000000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8" si="6">D132+C131</f>
        <v>99</v>
      </c>
      <c r="E131" s="11">
        <f t="shared" ref="E131:E158" si="7">IF(B131&gt;0,1,0)</f>
        <v>0</v>
      </c>
      <c r="F131" s="11">
        <f t="shared" si="5"/>
        <v>-19800000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98</v>
      </c>
      <c r="E132" s="11">
        <f t="shared" si="7"/>
        <v>0</v>
      </c>
      <c r="F132" s="11">
        <f t="shared" si="5"/>
        <v>-38220000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98</v>
      </c>
      <c r="E133" s="11">
        <f t="shared" si="7"/>
        <v>0</v>
      </c>
      <c r="F133" s="11">
        <f t="shared" si="5"/>
        <v>-2401000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97</v>
      </c>
      <c r="E134" s="11">
        <f t="shared" si="7"/>
        <v>0</v>
      </c>
      <c r="F134" s="11">
        <f t="shared" si="5"/>
        <v>-9215000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93</v>
      </c>
      <c r="E135" s="11">
        <f t="shared" si="7"/>
        <v>0</v>
      </c>
      <c r="F135" s="11">
        <f t="shared" si="5"/>
        <v>-18600000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91</v>
      </c>
      <c r="E136" s="11">
        <f t="shared" si="7"/>
        <v>1</v>
      </c>
      <c r="F136" s="11">
        <f t="shared" si="5"/>
        <v>4500000000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90</v>
      </c>
      <c r="E137" s="11">
        <f t="shared" si="7"/>
        <v>1</v>
      </c>
      <c r="F137" s="11">
        <f t="shared" si="5"/>
        <v>1068000000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88</v>
      </c>
      <c r="E138" s="11">
        <f t="shared" si="7"/>
        <v>1</v>
      </c>
      <c r="F138" s="11">
        <f t="shared" si="5"/>
        <v>174000000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87</v>
      </c>
      <c r="E139" s="11">
        <f t="shared" si="7"/>
        <v>1</v>
      </c>
      <c r="F139" s="11">
        <f t="shared" si="5"/>
        <v>7528268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74</v>
      </c>
      <c r="E140" s="11">
        <f t="shared" si="7"/>
        <v>0</v>
      </c>
      <c r="F140" s="11">
        <f t="shared" si="5"/>
        <v>-222066600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73</v>
      </c>
      <c r="E141" s="11">
        <f t="shared" si="7"/>
        <v>0</v>
      </c>
      <c r="F141" s="11">
        <f t="shared" si="5"/>
        <v>-219065700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56</v>
      </c>
      <c r="E142" s="11">
        <f t="shared" si="7"/>
        <v>1</v>
      </c>
      <c r="F142" s="11">
        <f t="shared" si="5"/>
        <v>33111375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56</v>
      </c>
      <c r="E143" s="11">
        <f t="shared" si="7"/>
        <v>0</v>
      </c>
      <c r="F143" s="11">
        <f t="shared" si="5"/>
        <v>-2576000000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25</v>
      </c>
      <c r="E144" s="11">
        <f t="shared" si="7"/>
        <v>1</v>
      </c>
      <c r="F144" s="11">
        <f t="shared" si="5"/>
        <v>3698568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24</v>
      </c>
      <c r="E145" s="11">
        <f t="shared" si="7"/>
        <v>1</v>
      </c>
      <c r="F145" s="11">
        <f t="shared" si="5"/>
        <v>69000000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21</v>
      </c>
      <c r="E146" s="11">
        <f t="shared" si="7"/>
        <v>0</v>
      </c>
      <c r="F146" s="11">
        <f t="shared" si="5"/>
        <v>-4200000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16</v>
      </c>
      <c r="E147" s="11">
        <f t="shared" si="7"/>
        <v>0</v>
      </c>
      <c r="F147" s="11">
        <f t="shared" si="5"/>
        <v>-3200000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15</v>
      </c>
      <c r="E148" s="11">
        <f t="shared" si="7"/>
        <v>0</v>
      </c>
      <c r="F148" s="11">
        <f t="shared" si="5"/>
        <v>-3000000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11</v>
      </c>
      <c r="E149" s="11">
        <f t="shared" si="7"/>
        <v>0</v>
      </c>
      <c r="F149" s="11">
        <f t="shared" si="5"/>
        <v>-2200000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10</v>
      </c>
      <c r="E150" s="11">
        <f t="shared" si="7"/>
        <v>1</v>
      </c>
      <c r="F150" s="11">
        <f t="shared" si="5"/>
        <v>216660600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8</v>
      </c>
      <c r="E151" s="11">
        <f t="shared" si="7"/>
        <v>0</v>
      </c>
      <c r="F151" s="11">
        <f t="shared" si="5"/>
        <v>-1600000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2</v>
      </c>
      <c r="E152" s="11">
        <f t="shared" si="7"/>
        <v>0</v>
      </c>
      <c r="F152" s="11">
        <f t="shared" si="5"/>
        <v>-60000000</v>
      </c>
      <c r="G152" s="11" t="s">
        <v>754</v>
      </c>
    </row>
    <row r="153" spans="1:11" x14ac:dyDescent="0.25">
      <c r="A153" s="11" t="s">
        <v>763</v>
      </c>
      <c r="B153" s="3">
        <v>-52000</v>
      </c>
      <c r="C153" s="11">
        <v>0</v>
      </c>
      <c r="D153" s="11">
        <f t="shared" si="6"/>
        <v>1</v>
      </c>
      <c r="E153" s="11">
        <f t="shared" si="7"/>
        <v>0</v>
      </c>
      <c r="F153" s="11">
        <f t="shared" si="5"/>
        <v>-52000</v>
      </c>
      <c r="G153" s="11" t="s">
        <v>764</v>
      </c>
    </row>
    <row r="154" spans="1:11" x14ac:dyDescent="0.25">
      <c r="A154" s="11" t="s">
        <v>763</v>
      </c>
      <c r="B154" s="3">
        <v>-136000</v>
      </c>
      <c r="C154" s="11">
        <v>1</v>
      </c>
      <c r="D154" s="11">
        <f t="shared" si="6"/>
        <v>1</v>
      </c>
      <c r="E154" s="11">
        <f t="shared" si="7"/>
        <v>0</v>
      </c>
      <c r="F154" s="11">
        <f t="shared" si="5"/>
        <v>-136000</v>
      </c>
      <c r="G154" s="11" t="s">
        <v>765</v>
      </c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12534843</v>
      </c>
      <c r="C160" s="11"/>
      <c r="D160" s="11"/>
      <c r="E160" s="11"/>
      <c r="F160" s="29">
        <f>SUM(F2:F158)</f>
        <v>7748596334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15374199.075396825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B1" zoomScaleNormal="100" workbookViewId="0">
      <selection activeCell="K16" sqref="K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767</v>
      </c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24300000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0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70">
        <v>63664843</v>
      </c>
      <c r="G9" s="29">
        <f t="shared" si="0"/>
        <v>-105672.50512393564</v>
      </c>
      <c r="H9" s="11" t="s">
        <v>768</v>
      </c>
      <c r="J9" s="19" t="s">
        <v>301</v>
      </c>
      <c r="K9" s="44">
        <f>'مسکن ایلیا'!B160</f>
        <v>12534843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4">
        <f>K16</f>
        <v>63664843</v>
      </c>
      <c r="G10" s="29">
        <f t="shared" si="0"/>
        <v>1701578.5808270946</v>
      </c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 t="s">
        <v>459</v>
      </c>
      <c r="K13" s="44">
        <v>3680000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29"/>
      <c r="H14" s="11"/>
      <c r="J14" s="2" t="s">
        <v>766</v>
      </c>
      <c r="K14" s="44">
        <v>30000000</v>
      </c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SUM(K7:K15)</f>
        <v>63664843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K9+K10+K13</f>
        <v>16264843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9" t="s">
        <v>746</v>
      </c>
      <c r="K18" s="1">
        <f>K16+N11</f>
        <v>120664843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470000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1490000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2" t="s">
        <v>232</v>
      </c>
      <c r="P12" s="72" t="s">
        <v>234</v>
      </c>
      <c r="Q12" s="72" t="s">
        <v>233</v>
      </c>
      <c r="R12" s="72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3">
        <v>6</v>
      </c>
      <c r="P13" s="73">
        <v>36</v>
      </c>
      <c r="Q13" s="72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3">
        <v>9</v>
      </c>
      <c r="P14" s="73">
        <v>37</v>
      </c>
      <c r="Q14" s="72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3">
        <v>12</v>
      </c>
      <c r="P15" s="73">
        <v>38</v>
      </c>
      <c r="Q15" s="72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3">
        <v>18</v>
      </c>
      <c r="P16" s="73">
        <v>41</v>
      </c>
      <c r="Q16" s="72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3">
        <v>24</v>
      </c>
      <c r="P17" s="73">
        <v>44</v>
      </c>
      <c r="Q17" s="72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3">
        <v>30</v>
      </c>
      <c r="P18" s="73">
        <v>47</v>
      </c>
      <c r="Q18" s="72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3">
        <v>36</v>
      </c>
      <c r="P19" s="73">
        <v>50</v>
      </c>
      <c r="Q19" s="72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1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1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2017-10-22T11:19:55Z</dcterms:modified>
</cp:coreProperties>
</file>