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<sst xmlns="http://schemas.openxmlformats.org/spreadsheetml/2006/main" count="8563" uniqueCount="4088">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</sst>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5" sqref="E5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4069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4071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-149348</v>
      </c>
      <c r="E52" s="41" t="s">
        <v>4079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147067</v>
      </c>
      <c r="E53" s="41" t="s">
        <v>4080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-1100000</v>
      </c>
      <c r="E54" s="41" t="s">
        <v>4087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-12003520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U28" sqref="U28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4070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I13" zoomScaleNormal="100" workbookViewId="0">
      <selection activeCell="S39" sqref="S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106336142</v>
      </c>
      <c r="G19" s="29">
        <f t="shared" si="0"/>
        <v>-1095053.4177699983</v>
      </c>
      <c r="H19" s="11"/>
      <c r="K19" s="2" t="s">
        <v>85</v>
      </c>
      <c r="L19" s="43">
        <f>-مرداد97!D64</f>
        <v>12003520</v>
      </c>
      <c r="M19" s="2" t="s">
        <v>4013</v>
      </c>
      <c r="N19" s="3">
        <v>5928000</v>
      </c>
      <c r="O19" s="188" t="s">
        <v>4082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63000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-12003520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2389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4038</v>
      </c>
      <c r="N28" s="119">
        <f>O28*P28</f>
        <v>77486824</v>
      </c>
      <c r="O28" s="105">
        <v>21358</v>
      </c>
      <c r="P28" s="105">
        <v>3628</v>
      </c>
      <c r="Q28" s="38">
        <v>2458039</v>
      </c>
      <c r="R28" s="118" t="s">
        <v>3961</v>
      </c>
      <c r="S28" s="118">
        <v>26</v>
      </c>
      <c r="T28" s="73" t="s">
        <v>4065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74302282</v>
      </c>
      <c r="R29" s="118" t="s">
        <v>4081</v>
      </c>
      <c r="S29" s="118">
        <f>S28-26</f>
        <v>0</v>
      </c>
      <c r="T29" s="118" t="s">
        <v>4083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>
        <v>1098728</v>
      </c>
      <c r="R30" s="118" t="s">
        <v>4081</v>
      </c>
      <c r="S30" s="118">
        <f>S29</f>
        <v>0</v>
      </c>
      <c r="T30" s="118" t="s">
        <v>4084</v>
      </c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4085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4086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450775</v>
      </c>
      <c r="O35" s="105"/>
      <c r="P35" s="105"/>
      <c r="Q35" s="119">
        <f>SUM(N28:N33)-SUM(Q28:Q32)</f>
        <v>-372225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106336142</v>
      </c>
      <c r="M37" s="2"/>
      <c r="N37" s="3">
        <f>SUM(N16:N35)</f>
        <v>180055224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232622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163336142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4074</v>
      </c>
      <c r="S68" s="121"/>
      <c r="T68" s="121"/>
    </row>
    <row r="69" spans="1:28">
      <c r="K69" s="2" t="s">
        <v>328</v>
      </c>
      <c r="L69" s="3">
        <f>L68/30</f>
        <v>132222.20000000001</v>
      </c>
      <c r="N69" t="s">
        <v>4072</v>
      </c>
      <c r="O69">
        <v>3452.8</v>
      </c>
      <c r="P69" t="s">
        <v>4070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N70" t="s">
        <v>4073</v>
      </c>
      <c r="O70">
        <v>185</v>
      </c>
      <c r="P70" s="121" t="s">
        <v>4070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N71" t="s">
        <v>4073</v>
      </c>
      <c r="O71">
        <v>193.8</v>
      </c>
      <c r="P71" s="134" t="s">
        <v>4068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N72" t="s">
        <v>4067</v>
      </c>
      <c r="O72" s="121">
        <v>603.79999999999995</v>
      </c>
      <c r="P72" s="134" t="s">
        <v>4068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>
      <c r="N73" t="s">
        <v>4067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>
      <c r="N74" t="s">
        <v>4072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>
      <c r="K77" s="47">
        <v>500000</v>
      </c>
      <c r="L77" s="48" t="s">
        <v>479</v>
      </c>
      <c r="N77" t="s">
        <v>4077</v>
      </c>
      <c r="O77">
        <v>5.8109999999999999</v>
      </c>
      <c r="P77">
        <f>O77/1.0152</f>
        <v>5.7239952718676115</v>
      </c>
      <c r="Q77" s="22" t="s">
        <v>4078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N80" t="s">
        <v>4075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>
      <c r="K81" s="47">
        <v>500000</v>
      </c>
      <c r="L81" s="48" t="s">
        <v>788</v>
      </c>
      <c r="N81" t="s">
        <v>4076</v>
      </c>
      <c r="O81">
        <v>603</v>
      </c>
      <c r="P81">
        <f>O80/O81</f>
        <v>6.006633499170813</v>
      </c>
    </row>
    <row r="82" spans="11:16">
      <c r="K82" s="47">
        <v>75000</v>
      </c>
      <c r="L82" s="48" t="s">
        <v>789</v>
      </c>
    </row>
    <row r="83" spans="11:16">
      <c r="K83" s="47">
        <v>450000</v>
      </c>
      <c r="L83" s="48" t="s">
        <v>791</v>
      </c>
    </row>
    <row r="84" spans="11:16">
      <c r="K84" s="47">
        <v>500000</v>
      </c>
      <c r="L84" s="48" t="s">
        <v>564</v>
      </c>
    </row>
    <row r="85" spans="11:16">
      <c r="K85" s="47">
        <v>50000</v>
      </c>
      <c r="L85" s="48" t="s">
        <v>794</v>
      </c>
    </row>
    <row r="86" spans="11:16">
      <c r="K86" s="47">
        <v>140000</v>
      </c>
      <c r="L86" s="48" t="s">
        <v>314</v>
      </c>
    </row>
    <row r="87" spans="11:16">
      <c r="K87" s="47"/>
      <c r="L87" s="48" t="s">
        <v>25</v>
      </c>
    </row>
    <row r="88" spans="11:16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2018-08-07T13:37:06Z</dcterms:modified>
</cp:coreProperties>
</file>