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شهریور 96" sheetId="25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</sheets>
  <calcPr calcId="145621"/>
</workbook>
</file>

<file path=xl/calcChain.xml><?xml version="1.0" encoding="utf-8"?>
<calcChain xmlns="http://schemas.openxmlformats.org/spreadsheetml/2006/main"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B143" i="20"/>
  <c r="D126" i="20"/>
  <c r="H126" i="20"/>
  <c r="G30" i="2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S41" i="10" l="1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H30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F79" i="13"/>
  <c r="F80" i="13"/>
  <c r="F81" i="13"/>
  <c r="F82" i="13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J40" i="18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1" i="18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L24" i="18" s="1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<sst xmlns="http://schemas.openxmlformats.org/spreadsheetml/2006/main" count="1723" uniqueCount="735">
  <si>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</si>
  <si>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</si>
  <si>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</si>
  <si>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</si>
  <si>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</si>
  <si>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</si>
  <si>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</si>
  <si>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</si>
  <si>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</si>
  <si>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</si>
  <si>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</si>
  <si>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</si>
  <si>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</si>
  <si>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</si>
  <si>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</si>
  <si>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</si>
  <si>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</si>
  <si>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</si>
  <si>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</si>
  <si>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</si>
  <si>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</si>
  <si>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</si>
  <si>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</si>
  <si>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</si>
  <si>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</si>
  <si>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</si>
  <si>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</si>
  <si>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</si>
  <si>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</si>
  <si>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</si>
  <si>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</si>
  <si>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</si>
  <si>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</si>
  <si>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</si>
  <si>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</si>
  <si>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</si>
  <si>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</si>
  <si>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</si>
  <si>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</si>
  <si>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</si>
  <si>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</si>
  <si>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</si>
  <si>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</si>
  <si>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</si>
  <si>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</si>
  <si>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</si>
  <si>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</si>
  <si>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</si>
  <si>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</si>
  <si>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</si>
  <si>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</si>
  <si>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</si>
  <si>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</si>
  <si>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</si>
  <si>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</si>
  <si>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</si>
  <si>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</si>
  <si>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</si>
  <si>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</si>
  <si>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</si>
  <si>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</si>
  <si>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</si>
  <si>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</si>
  <si>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</si>
  <si>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</si>
  <si>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</si>
  <si>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</si>
  <si>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</si>
  <si>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</si>
  <si>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</si>
  <si>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</si>
  <si>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</si>
  <si>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</si>
  <si>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</si>
  <si>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</si>
  <si>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</si>
  <si>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</si>
  <si>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</si>
  <si>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</si>
  <si>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</si>
  <si>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</si>
  <si>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</si>
  <si>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</si>
  <si>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</si>
  <si>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</si>
  <si>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</si>
  <si>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</si>
  <si>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</si>
  <si>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</si>
  <si>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</si>
  <si>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</si>
  <si>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</si>
  <si>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</si>
  <si>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</si>
  <si>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</si>
  <si>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</si>
  <si>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</si>
  <si>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</si>
  <si>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</si>
  <si>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</si>
  <si>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</si>
  <si>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</si>
  <si>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</si>
  <si>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</si>
  <si>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</si>
  <si>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</si>
  <si>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</si>
  <si>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</si>
  <si>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</si>
  <si>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</si>
  <si>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</si>
  <si>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</si>
  <si>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</si>
  <si>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</si>
  <si>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</si>
  <si>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</si>
  <si>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</si>
  <si>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</si>
  <si>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</si>
  <si>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</si>
  <si>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</si>
  <si>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</si>
  <si>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</si>
  <si>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</si>
  <si>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</si>
  <si>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</si>
  <si>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</si>
  <si>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</si>
  <si>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</si>
  <si>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</si>
  <si>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</si>
  <si>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</si>
  <si>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</si>
  <si>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</si>
  <si>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</si>
  <si>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</si>
  <si>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</si>
  <si>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</si>
  <si>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</si>
  <si>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</si>
  <si>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</si>
  <si>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</si>
  <si>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</si>
  <si>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</si>
  <si>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</si>
  <si>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</si>
  <si>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</si>
  <si>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</si>
  <si>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</si>
  <si>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</si>
  <si>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</si>
  <si>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</si>
  <si>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</si>
  <si>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</si>
  <si>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</si>
  <si>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</si>
  <si>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</si>
  <si>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</si>
  <si>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</si>
  <si>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</si>
  <si>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</si>
  <si>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</si>
  <si>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</si>
  <si>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</si>
  <si>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</si>
  <si>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</si>
  <si>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</si>
  <si>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</si>
  <si>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</si>
  <si>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</si>
  <si>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</si>
  <si>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</si>
  <si>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</si>
  <si>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</si>
  <si>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</si>
  <si>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</si>
  <si>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</si>
  <si>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</si>
  <si>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</si>
  <si>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</si>
  <si>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</si>
  <si>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</si>
  <si>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</si>
  <si>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</si>
  <si>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</si>
  <si>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</si>
  <si>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</si>
  <si>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</si>
  <si>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</si>
  <si>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</si>
  <si>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</si>
  <si>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</si>
  <si>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</si>
  <si>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</si>
  <si>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</si>
  <si>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</si>
  <si>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</si>
  <si>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</si>
  <si>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</si>
  <si>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</si>
  <si>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</si>
  <si>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</si>
  <si>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</si>
  <si>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</si>
  <si>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</si>
  <si>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</si>
  <si>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</si>
  <si>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</si>
  <si>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</si>
  <si>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</si>
  <si>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</si>
  <si>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</si>
  <si>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</si>
  <si>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</si>
  <si>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</si>
  <si>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</si>
  <si>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</si>
  <si>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</si>
  <si>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</si>
  <si>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</si>
  <si>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</si>
  <si>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</si>
  <si>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</si>
  <si>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</si>
  <si>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</si>
  <si>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</si>
  <si>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</si>
  <si>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</si>
  <si>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</si>
  <si>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</si>
  <si>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</si>
  <si>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</si>
  <si>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</si>
  <si>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</si>
  <si>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</si>
  <si>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</si>
  <si>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</si>
  <si>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</si>
  <si>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</si>
  <si>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</si>
  <si>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</si>
  <si>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</si>
  <si>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</si>
  <si>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</si>
  <si>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</si>
  <si>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</si>
  <si>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</si>
  <si>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</si>
  <si>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</si>
  <si>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</si>
  <si>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</si>
  <si>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</si>
  <si>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</si>
  <si>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</si>
  <si>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</si>
  <si>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</si>
  <si>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</si>
  <si>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</si>
  <si>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</si>
  <si>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</si>
  <si>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</si>
  <si>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</si>
  <si>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</si>
  <si>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</si>
  <si>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</si>
  <si>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</si>
  <si>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</si>
  <si>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</si>
  <si>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</si>
  <si>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</si>
  <si>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</si>
  <si>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</si>
  <si>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</si>
  <si>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</si>
  <si>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</si>
  <si>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</si>
  <si>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</si>
  <si>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</si>
  <si>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</si>
  <si>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</si>
  <si>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</si>
  <si>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</si>
  <si>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</si>
  <si>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</si>
  <si>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</si>
  <si>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</si>
  <si>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</si>
  <si>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</si>
  <si>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</si>
  <si>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</si>
  <si>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</si>
  <si>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</si>
  <si>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</si>
  <si>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</si>
  <si>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</si>
  <si>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</si>
  <si>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</si>
  <si>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</si>
  <si>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</si>
  <si>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</si>
  <si>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</si>
  <si>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</si>
  <si>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</si>
  <si>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</si>
  <si>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</si>
  <si>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</si>
  <si>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</si>
  <si>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</si>
  <si>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</si>
  <si>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</si>
  <si>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</si>
  <si>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</si>
  <si>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</si>
  <si>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</si>
  <si>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</si>
  <si>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</si>
  <si>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</si>
  <si>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</si>
  <si>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</si>
  <si>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</si>
  <si>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</si>
  <si>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</si>
  <si>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</si>
  <si>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</si>
  <si>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</si>
  <si>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</si>
  <si>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</si>
  <si>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</si>
  <si>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</si>
  <si>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</si>
  <si>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</si>
  <si>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</si>
  <si>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</si>
  <si>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</si>
  <si>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</si>
  <si>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</si>
  <si>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</si>
  <si>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</si>
  <si>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</si>
  <si>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</si>
  <si>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</si>
  <si>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</si>
  <si>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</si>
  <si>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</si>
  <si>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</si>
  <si>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</si>
  <si>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</si>
  <si>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</si>
  <si>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</si>
  <si>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</si>
  <si>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</si>
  <si>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</si>
  <si>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</si>
  <si>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</si>
  <si>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</si>
  <si>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</si>
  <si>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</si>
  <si>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</si>
  <si>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</si>
  <si>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</si>
  <si>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</si>
  <si>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</si>
  <si>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</si>
  <si>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</si>
  <si>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</si>
  <si>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</si>
  <si>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</si>
  <si>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</si>
  <si>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</si>
  <si>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</si>
  <si>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</si>
  <si>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</si>
  <si>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</si>
  <si>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</si>
  <si>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</si>
  <si>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</si>
  <si>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</si>
  <si>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</si>
  <si>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</si>
  <si>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</si>
  <si>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</si>
  <si>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</si>
  <si>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</si>
  <si>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</si>
  <si>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</si>
  <si>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</si>
  <si>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</si>
  <si>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</si>
  <si>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</si>
  <si>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</si>
  <si>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</si>
  <si>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</si>
  <si>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</si>
  <si>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</si>
  <si>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</si>
  <si>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</si>
  <si>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</si>
  <si>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</si>
  <si>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</si>
  <si>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</si>
  <si>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</si>
  <si>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</si>
  <si>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</si>
  <si>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</si>
  <si>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</si>
  <si>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</si>
  <si>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</si>
  <si>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</si>
  <si>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</si>
  <si>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</si>
  <si>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</si>
  <si>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</si>
  <si>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</si>
  <si>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</si>
  <si>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</si>
  <si>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</si>
  <si>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</si>
  <si>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</si>
  <si>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</si>
  <si>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</si>
  <si>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</si>
  <si>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</si>
  <si>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</si>
  <si>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</si>
  <si>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</si>
  <si>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</si>
  <si>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</si>
  <si>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</si>
  <si>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</si>
  <si>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</si>
  <si>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</si>
  <si>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</si>
  <si>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</si>
  <si>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</si>
  <si>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</si>
  <si>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</si>
  <si>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</si>
  <si>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</si>
  <si>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</si>
  <si>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</si>
  <si>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</si>
  <si>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</si>
  <si>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</si>
  <si>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</si>
  <si>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</si>
  <si>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</si>
  <si>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</si>
  <si>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</si>
  <si>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</si>
  <si>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</si>
  <si>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</si>
  <si>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</si>
  <si>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</si>
  <si>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</si>
  <si>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</si>
  <si>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</si>
  <si>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</si>
  <si>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</si>
  <si>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</si>
  <si>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</si>
  <si>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</si>
  <si>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</si>
  <si>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</si>
  <si>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</si>
  <si>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</si>
  <si>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</si>
  <si>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</si>
  <si>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</si>
  <si>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</si>
  <si>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</si>
  <si>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</si>
  <si>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</si>
  <si>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</si>
  <si>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</si>
  <si>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</si>
  <si>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</si>
  <si>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</si>
  <si>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</si>
  <si>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</si>
  <si>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</si>
  <si>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</si>
  <si>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</si>
  <si>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</si>
  <si>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</si>
  <si>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</si>
  <si>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</si>
  <si>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</si>
  <si>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</si>
  <si>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</si>
  <si>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</si>
  <si>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</si>
  <si>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</si>
  <si>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</si>
  <si>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</si>
  <si>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</si>
  <si>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</si>
  <si>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</si>
  <si>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</si>
  <si>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</si>
  <si>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</si>
  <si>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</si>
  <si>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</si>
  <si>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</si>
  <si>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</si>
  <si>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</si>
  <si>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</si>
  <si>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</si>
  <si>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</si>
  <si>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</si>
  <si>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</si>
  <si>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</si>
  <si>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</si>
  <si>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</si>
  <si>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</si>
  <si>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</si>
  <si>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</si>
  <si>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</si>
  <si>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</si>
  <si>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</si>
  <si>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</si>
  <si>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</si>
  <si>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</si>
  <si>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</si>
  <si>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</si>
  <si>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</si>
  <si>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</si>
  <si>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</si>
  <si>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</si>
  <si>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</si>
  <si>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</si>
  <si>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</si>
  <si>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</si>
  <si>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</si>
  <si>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</si>
  <si>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</si>
  <si>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</si>
  <si>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</si>
  <si>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</si>
  <si>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</si>
  <si>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</si>
  <si>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</si>
  <si>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</si>
  <si>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</si>
  <si>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</si>
  <si>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</si>
  <si>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</si>
  <si>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</si>
  <si>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</si>
  <si>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</si>
  <si>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</si>
  <si>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</si>
  <si>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</si>
  <si>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</si>
  <si>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</si>
  <si>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</si>
  <si>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</si>
  <si>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</si>
  <si>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</si>
  <si>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</si>
  <si>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</si>
  <si>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</si>
  <si>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</si>
  <si>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</si>
  <si>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</si>
  <si>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</si>
  <si>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</si>
  <si>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</si>
  <si>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</si>
  <si>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</si>
  <si>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</si>
  <si>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</si>
  <si>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</si>
  <si>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</si>
  <si>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</si>
  <si>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</si>
  <si>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</si>
  <si>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</si>
  <si>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</si>
  <si>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</si>
  <si>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</si>
  <si>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</si>
  <si>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</si>
  <si>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</si>
  <si>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</si>
  <si>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</si>
  <si>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</si>
  <si>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</si>
  <si>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</si>
  <si>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</si>
  <si>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</si>
  <si>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</si>
  <si>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</si>
  <si>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</si>
  <si>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</si>
  <si>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</si>
  <si>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</si>
  <si>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</si>
  <si>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</si>
  <si>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</si>
  <si>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</si>
  <si>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</si>
  <si>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</si>
  <si>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</si>
  <si>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</si>
  <si>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</si>
  <si>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</si>
  <si>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</si>
  <si>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</si>
  <si>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</si>
  <si>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</si>
  <si>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</si>
  <si>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</si>
  <si>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</si>
  <si>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</si>
  <si>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</si>
  <si>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</si>
  <si>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</si>
  <si>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</si>
  <si>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</si>
  <si>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</si>
  <si>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</si>
  <si>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</si>
  <si>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</si>
  <si>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</si>
  <si>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</si>
  <si>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</si>
  <si>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</si>
  <si>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</si>
  <si>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</si>
  <si>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</si>
  <si>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</si>
  <si>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</si>
  <si>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</si>
  <si>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</si>
  <si>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</si>
  <si>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</si>
  <si>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</si>
  <si>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</si>
  <si>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</si>
  <si>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</si>
  <si>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</si>
  <si>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</si>
  <si>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</si>
  <si>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</si>
  <si>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</si>
  <si>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</si>
  <si>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</si>
  <si>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</si>
  <si>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</si>
  <si>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</si>
  <si>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</si>
  <si>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</si>
  <si>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</si>
  <si>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</si>
  <si>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</si>
  <si>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</si>
  <si>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</si>
  <si>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</si>
  <si>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</si>
  <si>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</si>
  <si>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</si>
  <si>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</si>
  <si>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</si>
  <si>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</si>
  <si>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</si>
  <si>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</si>
  <si>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</si>
  <si>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</si>
  <si>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</si>
  <si>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</si>
  <si>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</si>
  <si>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</si>
  <si>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</si>
  <si>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</si>
  <si>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</si>
  <si>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</si>
  <si>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</si>
  <si>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</si>
  <si>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</si>
  <si>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</si>
  <si>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</si>
  <si>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</si>
  <si>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</si>
  <si>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</si>
  <si>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</si>
  <si>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</si>
  <si>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</si>
  <si>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</si>
  <si>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</si>
  <si>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</si>
  <si>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</si>
  <si>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</si>
  <si>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</si>
  <si>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</si>
  <si>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</si>
  <si>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</si>
  <si>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</si>
  <si>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</si>
  <si>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</si>
  <si>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</si>
  <si>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</si>
  <si>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</si>
  <si>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</si>
  <si>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</si>
  <si>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</si>
  <si>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</si>
  <si>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</si>
  <si>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</si>
  <si>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</si>
  <si>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</si>
  <si>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</si>
  <si>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</si>
  <si>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</si>
  <si>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</si>
  <si>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</si>
  <si>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</si>
  <si>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</si>
  <si>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</si>
  <si>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</si>
  <si>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</si>
  <si>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</si>
  <si>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</si>
  <si>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</si>
  <si>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</si>
  <si>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</si>
  <si>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</si>
  <si>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</si>
  <si>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</si>
  <si>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</si>
  <si>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</si>
  <si>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</si>
  <si>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</si>
  <si>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</si>
  <si>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</si>
  <si>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علیرضا،2000 از داریوش)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</si>
</sst>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E34" sqref="E3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722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669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669</v>
      </c>
      <c r="B4" s="18">
        <v>42000000</v>
      </c>
      <c r="C4" s="18">
        <v>0</v>
      </c>
      <c r="D4" s="3">
        <f t="shared" si="0"/>
        <v>42000000</v>
      </c>
      <c r="E4" s="11" t="s">
        <v>513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0</v>
      </c>
      <c r="C5" s="18">
        <v>0</v>
      </c>
      <c r="D5" s="3">
        <f t="shared" si="0"/>
        <v>0</v>
      </c>
      <c r="E5" s="20"/>
      <c r="F5">
        <v>16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83937109</v>
      </c>
      <c r="C24" s="3">
        <f>SUM(C2:C22)</f>
        <v>12923301</v>
      </c>
      <c r="D24" s="3">
        <f>SUM(D2:D22)</f>
        <v>71013808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2559649669</v>
      </c>
      <c r="H25" s="18">
        <f>SUM(H2:H23)</f>
        <v>400503456</v>
      </c>
      <c r="I25" s="18">
        <f>SUM(I2:I23)</f>
        <v>2159146213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f>G25*11/36500</f>
        <v>771401.2701095891</v>
      </c>
      <c r="H30" s="18">
        <f>G30*H25/G25</f>
        <v>120699.67167123289</v>
      </c>
      <c r="I30" s="18">
        <f>G30*I25/G25</f>
        <v>650701.5984383563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721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729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733</v>
      </c>
      <c r="P33" t="s">
        <v>60</v>
      </c>
      <c r="Q33" t="s">
        <v>61</v>
      </c>
    </row>
    <row r="34" spans="4:17" x14ac:dyDescent="0.25">
      <c r="D34" s="43">
        <v>0</v>
      </c>
      <c r="E34" s="42"/>
    </row>
    <row r="35" spans="4:17" x14ac:dyDescent="0.25">
      <c r="D35" s="43">
        <v>0</v>
      </c>
      <c r="E35" s="42"/>
    </row>
    <row r="36" spans="4:17" x14ac:dyDescent="0.25">
      <c r="D36" s="43">
        <v>0</v>
      </c>
      <c r="E36" s="42"/>
    </row>
    <row r="37" spans="4:17" x14ac:dyDescent="0.25">
      <c r="D37" s="7">
        <v>0</v>
      </c>
      <c r="E37" s="42"/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9047272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3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414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423</v>
      </c>
    </row>
    <row r="34" spans="4:7" x14ac:dyDescent="0.25">
      <c r="D34" s="43">
        <v>595000</v>
      </c>
      <c r="E34" s="42" t="s">
        <v>424</v>
      </c>
    </row>
    <row r="35" spans="4:7" x14ac:dyDescent="0.25">
      <c r="D35" s="43">
        <v>-1210000</v>
      </c>
      <c r="E35" s="42" t="s">
        <v>425</v>
      </c>
    </row>
    <row r="36" spans="4:7" x14ac:dyDescent="0.25">
      <c r="D36" s="43">
        <v>-22000000</v>
      </c>
      <c r="E36" s="41" t="s">
        <v>426</v>
      </c>
    </row>
    <row r="37" spans="4:7" x14ac:dyDescent="0.25">
      <c r="D37" s="43">
        <v>3000000</v>
      </c>
      <c r="E37" s="42" t="s">
        <v>427</v>
      </c>
    </row>
    <row r="38" spans="4:7" x14ac:dyDescent="0.25">
      <c r="D38" s="7">
        <v>3000000</v>
      </c>
      <c r="E38" s="42" t="s">
        <v>430</v>
      </c>
      <c r="G38">
        <f>G25*11/36500</f>
        <v>198245.23852054795</v>
      </c>
    </row>
    <row r="39" spans="4:7" x14ac:dyDescent="0.25">
      <c r="D39" s="7">
        <v>-6000000</v>
      </c>
      <c r="E39" s="42" t="s">
        <v>440</v>
      </c>
    </row>
    <row r="40" spans="4:7" x14ac:dyDescent="0.25">
      <c r="D40" s="7">
        <v>6000000</v>
      </c>
      <c r="E40" s="42" t="s">
        <v>444</v>
      </c>
    </row>
    <row r="41" spans="4:7" x14ac:dyDescent="0.25">
      <c r="D41" s="7">
        <v>120000</v>
      </c>
      <c r="E41" s="42" t="s">
        <v>445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452</v>
      </c>
    </row>
    <row r="44" spans="4:7" x14ac:dyDescent="0.25">
      <c r="D44" s="7">
        <v>50000</v>
      </c>
      <c r="E44" s="42" t="s">
        <v>470</v>
      </c>
    </row>
    <row r="45" spans="4:7" x14ac:dyDescent="0.25">
      <c r="D45" s="7">
        <v>-102000</v>
      </c>
      <c r="E45" s="42" t="s">
        <v>476</v>
      </c>
    </row>
    <row r="46" spans="4:7" x14ac:dyDescent="0.25">
      <c r="D46" s="7">
        <v>660000</v>
      </c>
      <c r="E46" s="42" t="s">
        <v>477</v>
      </c>
    </row>
    <row r="47" spans="4:7" x14ac:dyDescent="0.25">
      <c r="D47" s="7">
        <v>1000000</v>
      </c>
      <c r="E47" s="42" t="s">
        <v>480</v>
      </c>
    </row>
    <row r="48" spans="4:7" x14ac:dyDescent="0.25">
      <c r="D48" s="7">
        <v>-509000</v>
      </c>
      <c r="E48" s="42" t="s">
        <v>481</v>
      </c>
    </row>
    <row r="49" spans="4:5" x14ac:dyDescent="0.25">
      <c r="D49" s="7">
        <v>-168500</v>
      </c>
      <c r="E49" s="42" t="s">
        <v>482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="85" zoomScaleNormal="85" workbookViewId="0">
      <pane ySplit="1" topLeftCell="A104" activePane="bottomLeft" state="frozen"/>
      <selection pane="bottomLeft" activeCell="F127" sqref="F12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504</v>
      </c>
      <c r="H2" s="37">
        <f>IF(B2&gt;0,1,0)</f>
        <v>1</v>
      </c>
      <c r="I2" s="11">
        <f>B2*(G2-H2)</f>
        <v>8400100</v>
      </c>
      <c r="J2" s="54">
        <f>C2*(G2-H2)</f>
        <v>8400100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503</v>
      </c>
      <c r="H3" s="37">
        <f t="shared" ref="H3:H66" si="2">IF(B3&gt;0,1,0)</f>
        <v>1</v>
      </c>
      <c r="I3" s="11">
        <f t="shared" ref="I3:I66" si="3">B3*(G3-H3)</f>
        <v>9989800000</v>
      </c>
      <c r="J3" s="54">
        <f t="shared" ref="J3:J66" si="4">C3*(G3-H3)</f>
        <v>5716274000</v>
      </c>
      <c r="K3" s="54">
        <f t="shared" ref="K3:K66" si="5">D3*(G3-H3)</f>
        <v>4273526000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503</v>
      </c>
      <c r="H4" s="37">
        <f t="shared" si="2"/>
        <v>0</v>
      </c>
      <c r="I4" s="11">
        <f t="shared" si="3"/>
        <v>0</v>
      </c>
      <c r="J4" s="54">
        <f t="shared" si="4"/>
        <v>4275500</v>
      </c>
      <c r="K4" s="54">
        <f t="shared" si="5"/>
        <v>-4275500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501</v>
      </c>
      <c r="H5" s="37">
        <f t="shared" si="2"/>
        <v>1</v>
      </c>
      <c r="I5" s="11">
        <f t="shared" si="3"/>
        <v>1000000000</v>
      </c>
      <c r="J5" s="54">
        <f t="shared" si="4"/>
        <v>0</v>
      </c>
      <c r="K5" s="54">
        <f t="shared" si="5"/>
        <v>1000000000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494</v>
      </c>
      <c r="H6" s="37">
        <f t="shared" si="2"/>
        <v>0</v>
      </c>
      <c r="I6" s="11">
        <f t="shared" si="3"/>
        <v>-2470000</v>
      </c>
      <c r="J6" s="54">
        <f t="shared" si="4"/>
        <v>0</v>
      </c>
      <c r="K6" s="54">
        <f t="shared" si="5"/>
        <v>-2470000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490</v>
      </c>
      <c r="H7" s="37">
        <f t="shared" si="2"/>
        <v>0</v>
      </c>
      <c r="I7" s="11">
        <f t="shared" si="3"/>
        <v>-588245000</v>
      </c>
      <c r="J7" s="54">
        <f t="shared" si="4"/>
        <v>0</v>
      </c>
      <c r="K7" s="54">
        <f t="shared" si="5"/>
        <v>-588245000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489</v>
      </c>
      <c r="H8" s="37">
        <f t="shared" si="2"/>
        <v>0</v>
      </c>
      <c r="I8" s="11">
        <f t="shared" si="3"/>
        <v>-97800000</v>
      </c>
      <c r="J8" s="54">
        <f t="shared" si="4"/>
        <v>0</v>
      </c>
      <c r="K8" s="54">
        <f t="shared" si="5"/>
        <v>-97800000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487</v>
      </c>
      <c r="H9" s="37">
        <f t="shared" si="2"/>
        <v>0</v>
      </c>
      <c r="I9" s="11">
        <f t="shared" si="3"/>
        <v>-343578500</v>
      </c>
      <c r="J9" s="54">
        <f t="shared" si="4"/>
        <v>0</v>
      </c>
      <c r="K9" s="54">
        <f t="shared" si="5"/>
        <v>-343578500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478</v>
      </c>
      <c r="H10" s="37">
        <f t="shared" si="2"/>
        <v>0</v>
      </c>
      <c r="I10" s="11">
        <f t="shared" si="3"/>
        <v>-95600000</v>
      </c>
      <c r="J10" s="54">
        <f t="shared" si="4"/>
        <v>0</v>
      </c>
      <c r="K10" s="54">
        <f t="shared" si="5"/>
        <v>-95600000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478</v>
      </c>
      <c r="H11" s="37">
        <f t="shared" si="2"/>
        <v>1</v>
      </c>
      <c r="I11" s="11">
        <f t="shared" si="3"/>
        <v>477000000</v>
      </c>
      <c r="J11" s="54">
        <f t="shared" si="4"/>
        <v>0</v>
      </c>
      <c r="K11" s="54">
        <f t="shared" si="5"/>
        <v>477000000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474</v>
      </c>
      <c r="H12" s="37">
        <f t="shared" si="2"/>
        <v>0</v>
      </c>
      <c r="I12" s="11">
        <f t="shared" si="3"/>
        <v>-142200000</v>
      </c>
      <c r="J12" s="54">
        <f t="shared" si="4"/>
        <v>0</v>
      </c>
      <c r="K12" s="54">
        <f t="shared" si="5"/>
        <v>-142200000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469</v>
      </c>
      <c r="H13" s="37">
        <f t="shared" si="2"/>
        <v>0</v>
      </c>
      <c r="I13" s="11">
        <f t="shared" si="3"/>
        <v>-29078000</v>
      </c>
      <c r="J13" s="54">
        <f t="shared" si="4"/>
        <v>0</v>
      </c>
      <c r="K13" s="54">
        <f t="shared" si="5"/>
        <v>-29078000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469</v>
      </c>
      <c r="H14" s="37">
        <f t="shared" si="2"/>
        <v>1</v>
      </c>
      <c r="I14" s="11">
        <f t="shared" si="3"/>
        <v>936000000</v>
      </c>
      <c r="J14" s="54">
        <f t="shared" si="4"/>
        <v>0</v>
      </c>
      <c r="K14" s="54">
        <f t="shared" si="5"/>
        <v>936000000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468</v>
      </c>
      <c r="H15" s="37">
        <f t="shared" si="2"/>
        <v>1</v>
      </c>
      <c r="I15" s="11">
        <f t="shared" si="3"/>
        <v>840600000</v>
      </c>
      <c r="J15" s="54">
        <f t="shared" si="4"/>
        <v>0</v>
      </c>
      <c r="K15" s="54">
        <f t="shared" si="5"/>
        <v>840600000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468</v>
      </c>
      <c r="H16" s="37">
        <f t="shared" si="2"/>
        <v>0</v>
      </c>
      <c r="I16" s="11">
        <f t="shared" si="3"/>
        <v>-93600000</v>
      </c>
      <c r="J16" s="54">
        <f t="shared" si="4"/>
        <v>0</v>
      </c>
      <c r="K16" s="54">
        <f t="shared" si="5"/>
        <v>-93600000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464</v>
      </c>
      <c r="H17" s="37">
        <f t="shared" si="2"/>
        <v>0</v>
      </c>
      <c r="I17" s="11">
        <f t="shared" si="3"/>
        <v>-928000000</v>
      </c>
      <c r="J17" s="54">
        <f t="shared" si="4"/>
        <v>0</v>
      </c>
      <c r="K17" s="54">
        <f t="shared" si="5"/>
        <v>-928000000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463</v>
      </c>
      <c r="H18" s="37">
        <f t="shared" si="2"/>
        <v>0</v>
      </c>
      <c r="I18" s="11">
        <f t="shared" si="3"/>
        <v>-138900000</v>
      </c>
      <c r="J18" s="54">
        <f t="shared" si="4"/>
        <v>0</v>
      </c>
      <c r="K18" s="54">
        <f t="shared" si="5"/>
        <v>-138900000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462</v>
      </c>
      <c r="H19" s="37">
        <f t="shared" si="2"/>
        <v>0</v>
      </c>
      <c r="I19" s="11">
        <f t="shared" si="3"/>
        <v>-92400000</v>
      </c>
      <c r="J19" s="54">
        <f t="shared" si="4"/>
        <v>0</v>
      </c>
      <c r="K19" s="54">
        <f t="shared" si="5"/>
        <v>-92400000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460</v>
      </c>
      <c r="H20" s="37">
        <f t="shared" si="2"/>
        <v>1</v>
      </c>
      <c r="I20" s="11">
        <f t="shared" si="3"/>
        <v>124429851</v>
      </c>
      <c r="J20" s="54">
        <f t="shared" si="4"/>
        <v>67680468</v>
      </c>
      <c r="K20" s="54">
        <f t="shared" si="5"/>
        <v>56749383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458</v>
      </c>
      <c r="H21" s="37">
        <f t="shared" si="2"/>
        <v>0</v>
      </c>
      <c r="I21" s="11">
        <f t="shared" si="3"/>
        <v>-689610600</v>
      </c>
      <c r="J21" s="54">
        <f t="shared" si="4"/>
        <v>0</v>
      </c>
      <c r="K21" s="54">
        <f t="shared" si="5"/>
        <v>-689610600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455</v>
      </c>
      <c r="H22" s="37">
        <f t="shared" si="2"/>
        <v>1</v>
      </c>
      <c r="I22" s="11">
        <f t="shared" si="3"/>
        <v>1362000000</v>
      </c>
      <c r="J22" s="54">
        <f t="shared" si="4"/>
        <v>0</v>
      </c>
      <c r="K22" s="54">
        <f t="shared" si="5"/>
        <v>1362000000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454</v>
      </c>
      <c r="H23" s="37">
        <f t="shared" si="2"/>
        <v>1</v>
      </c>
      <c r="I23" s="11">
        <f t="shared" si="3"/>
        <v>453000000</v>
      </c>
      <c r="J23" s="54">
        <f t="shared" si="4"/>
        <v>0</v>
      </c>
      <c r="K23" s="54">
        <f t="shared" si="5"/>
        <v>453000000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453</v>
      </c>
      <c r="H24" s="37">
        <f t="shared" si="2"/>
        <v>0</v>
      </c>
      <c r="I24" s="11">
        <f t="shared" si="3"/>
        <v>-1359407700</v>
      </c>
      <c r="J24" s="54">
        <f t="shared" si="4"/>
        <v>0</v>
      </c>
      <c r="K24" s="54">
        <f t="shared" si="5"/>
        <v>-1359407700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438</v>
      </c>
      <c r="H25" s="37">
        <f t="shared" si="2"/>
        <v>1</v>
      </c>
      <c r="I25" s="11">
        <f t="shared" si="3"/>
        <v>655500000</v>
      </c>
      <c r="J25" s="54">
        <f t="shared" si="4"/>
        <v>0</v>
      </c>
      <c r="K25" s="54">
        <f t="shared" si="5"/>
        <v>655500000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430</v>
      </c>
      <c r="H26" s="37">
        <f t="shared" si="2"/>
        <v>0</v>
      </c>
      <c r="I26" s="11">
        <f t="shared" si="3"/>
        <v>-70520000</v>
      </c>
      <c r="J26" s="54">
        <f t="shared" si="4"/>
        <v>0</v>
      </c>
      <c r="K26" s="54">
        <f t="shared" si="5"/>
        <v>-70520000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429</v>
      </c>
      <c r="H27" s="37">
        <f t="shared" si="2"/>
        <v>1</v>
      </c>
      <c r="I27" s="11">
        <f t="shared" si="3"/>
        <v>85340204</v>
      </c>
      <c r="J27" s="54">
        <f t="shared" si="4"/>
        <v>45972764</v>
      </c>
      <c r="K27" s="54">
        <f t="shared" si="5"/>
        <v>39367440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427</v>
      </c>
      <c r="H28" s="37">
        <f t="shared" si="2"/>
        <v>0</v>
      </c>
      <c r="I28" s="11">
        <f t="shared" si="3"/>
        <v>-94367000</v>
      </c>
      <c r="J28" s="54">
        <f t="shared" si="4"/>
        <v>-94367000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427</v>
      </c>
      <c r="H29" s="37">
        <f t="shared" si="2"/>
        <v>0</v>
      </c>
      <c r="I29" s="11">
        <f t="shared" si="3"/>
        <v>-213713500</v>
      </c>
      <c r="J29" s="54">
        <f t="shared" si="4"/>
        <v>0</v>
      </c>
      <c r="K29" s="54">
        <f t="shared" si="5"/>
        <v>-213713500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427</v>
      </c>
      <c r="H30" s="37">
        <f t="shared" si="2"/>
        <v>0</v>
      </c>
      <c r="I30" s="11">
        <f t="shared" si="3"/>
        <v>-6405000000</v>
      </c>
      <c r="J30" s="54">
        <f t="shared" si="4"/>
        <v>-6405000000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410</v>
      </c>
      <c r="H31" s="37">
        <f t="shared" si="2"/>
        <v>0</v>
      </c>
      <c r="I31" s="11">
        <f t="shared" si="3"/>
        <v>-1234469000</v>
      </c>
      <c r="J31" s="54">
        <f t="shared" si="4"/>
        <v>0</v>
      </c>
      <c r="K31" s="54">
        <f t="shared" si="5"/>
        <v>-1234469000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408</v>
      </c>
      <c r="H32" s="37">
        <f t="shared" si="2"/>
        <v>0</v>
      </c>
      <c r="I32" s="11">
        <f t="shared" si="3"/>
        <v>-1226407200</v>
      </c>
      <c r="J32" s="54">
        <f t="shared" si="4"/>
        <v>0</v>
      </c>
      <c r="K32" s="54">
        <f t="shared" si="5"/>
        <v>-1226407200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407</v>
      </c>
      <c r="H33" s="37">
        <f t="shared" si="2"/>
        <v>0</v>
      </c>
      <c r="I33" s="11">
        <f t="shared" si="3"/>
        <v>-364468500</v>
      </c>
      <c r="J33" s="54">
        <f t="shared" si="4"/>
        <v>0</v>
      </c>
      <c r="K33" s="54">
        <f t="shared" si="5"/>
        <v>-364468500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407</v>
      </c>
      <c r="H34" s="37">
        <f t="shared" si="2"/>
        <v>0</v>
      </c>
      <c r="I34" s="11">
        <f t="shared" si="3"/>
        <v>0</v>
      </c>
      <c r="J34" s="54">
        <f t="shared" si="4"/>
        <v>407000000</v>
      </c>
      <c r="K34" s="54">
        <f t="shared" si="5"/>
        <v>-407000000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398</v>
      </c>
      <c r="H35" s="37">
        <f t="shared" si="2"/>
        <v>1</v>
      </c>
      <c r="I35" s="11">
        <f t="shared" si="3"/>
        <v>20831384</v>
      </c>
      <c r="J35" s="54">
        <f t="shared" si="4"/>
        <v>-8600211</v>
      </c>
      <c r="K35" s="54">
        <f t="shared" si="5"/>
        <v>29431595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398</v>
      </c>
      <c r="H36" s="37">
        <f t="shared" si="2"/>
        <v>0</v>
      </c>
      <c r="I36" s="11">
        <f t="shared" si="3"/>
        <v>0</v>
      </c>
      <c r="J36" s="54">
        <f t="shared" si="4"/>
        <v>8621874</v>
      </c>
      <c r="K36" s="54">
        <f t="shared" si="5"/>
        <v>-8621874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388</v>
      </c>
      <c r="H37" s="37">
        <f t="shared" si="2"/>
        <v>0</v>
      </c>
      <c r="I37" s="11">
        <f t="shared" si="3"/>
        <v>-21340000</v>
      </c>
      <c r="J37" s="54">
        <f t="shared" si="4"/>
        <v>0</v>
      </c>
      <c r="K37" s="54">
        <f t="shared" si="5"/>
        <v>-21340000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387</v>
      </c>
      <c r="H38" s="37">
        <f t="shared" si="2"/>
        <v>1</v>
      </c>
      <c r="I38" s="11">
        <f t="shared" si="3"/>
        <v>1158000000</v>
      </c>
      <c r="J38" s="54">
        <f t="shared" si="4"/>
        <v>1158000000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386</v>
      </c>
      <c r="H39" s="37">
        <f t="shared" si="2"/>
        <v>1</v>
      </c>
      <c r="I39" s="11">
        <f t="shared" si="3"/>
        <v>962500000</v>
      </c>
      <c r="J39" s="54">
        <f t="shared" si="4"/>
        <v>962500000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386</v>
      </c>
      <c r="H40" s="37">
        <f t="shared" si="2"/>
        <v>0</v>
      </c>
      <c r="I40" s="11">
        <f t="shared" si="3"/>
        <v>-19300000</v>
      </c>
      <c r="J40" s="54">
        <f t="shared" si="4"/>
        <v>0</v>
      </c>
      <c r="K40" s="54">
        <f t="shared" si="5"/>
        <v>-19300000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386</v>
      </c>
      <c r="H41" s="37">
        <f t="shared" si="2"/>
        <v>1</v>
      </c>
      <c r="I41" s="11">
        <f t="shared" si="3"/>
        <v>1155000000</v>
      </c>
      <c r="J41" s="54">
        <f t="shared" si="4"/>
        <v>0</v>
      </c>
      <c r="K41" s="54">
        <f t="shared" si="5"/>
        <v>1155000000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383</v>
      </c>
      <c r="H42" s="37">
        <f t="shared" si="2"/>
        <v>0</v>
      </c>
      <c r="I42" s="11">
        <f t="shared" si="3"/>
        <v>-34163600</v>
      </c>
      <c r="J42" s="54">
        <f t="shared" si="4"/>
        <v>0</v>
      </c>
      <c r="K42" s="54">
        <f t="shared" si="5"/>
        <v>-34163600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379</v>
      </c>
      <c r="H43" s="37">
        <f t="shared" si="2"/>
        <v>0</v>
      </c>
      <c r="I43" s="11">
        <f t="shared" si="3"/>
        <v>-75800000</v>
      </c>
      <c r="J43" s="54">
        <f t="shared" si="4"/>
        <v>0</v>
      </c>
      <c r="K43" s="54">
        <f t="shared" si="5"/>
        <v>-75800000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377</v>
      </c>
      <c r="H44" s="37">
        <f t="shared" si="2"/>
        <v>0</v>
      </c>
      <c r="I44" s="11">
        <f t="shared" si="3"/>
        <v>-75400000</v>
      </c>
      <c r="J44" s="54">
        <f t="shared" si="4"/>
        <v>0</v>
      </c>
      <c r="K44" s="54">
        <f t="shared" si="5"/>
        <v>-75400000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377</v>
      </c>
      <c r="H45" s="37">
        <f t="shared" si="2"/>
        <v>0</v>
      </c>
      <c r="I45" s="11">
        <f t="shared" si="3"/>
        <v>-211120000</v>
      </c>
      <c r="J45" s="54">
        <f t="shared" si="4"/>
        <v>0</v>
      </c>
      <c r="K45" s="54">
        <f t="shared" si="5"/>
        <v>-211120000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373</v>
      </c>
      <c r="H46" s="37">
        <f t="shared" si="2"/>
        <v>0</v>
      </c>
      <c r="I46" s="11">
        <f t="shared" si="3"/>
        <v>-263151500</v>
      </c>
      <c r="J46" s="54">
        <f t="shared" si="4"/>
        <v>0</v>
      </c>
      <c r="K46" s="54">
        <f t="shared" si="5"/>
        <v>-263151500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367</v>
      </c>
      <c r="H47" s="37">
        <f t="shared" si="2"/>
        <v>1</v>
      </c>
      <c r="I47" s="11">
        <f t="shared" si="3"/>
        <v>15080664</v>
      </c>
      <c r="J47" s="54">
        <f t="shared" si="4"/>
        <v>2456958</v>
      </c>
      <c r="K47" s="54">
        <f t="shared" si="5"/>
        <v>12623706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367</v>
      </c>
      <c r="H48" s="37">
        <f t="shared" si="2"/>
        <v>1</v>
      </c>
      <c r="I48" s="11">
        <f t="shared" si="3"/>
        <v>623920200</v>
      </c>
      <c r="J48" s="54">
        <f t="shared" si="4"/>
        <v>0</v>
      </c>
      <c r="K48" s="54">
        <f t="shared" si="5"/>
        <v>623920200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358</v>
      </c>
      <c r="H49" s="37">
        <f t="shared" si="2"/>
        <v>0</v>
      </c>
      <c r="I49" s="11">
        <f t="shared" si="3"/>
        <v>-55490000</v>
      </c>
      <c r="J49" s="54">
        <f t="shared" si="4"/>
        <v>0</v>
      </c>
      <c r="K49" s="54">
        <f t="shared" si="5"/>
        <v>-55490000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358</v>
      </c>
      <c r="H50" s="37">
        <f t="shared" si="2"/>
        <v>0</v>
      </c>
      <c r="I50" s="11">
        <f t="shared" si="3"/>
        <v>-49404000</v>
      </c>
      <c r="J50" s="54">
        <f t="shared" si="4"/>
        <v>0</v>
      </c>
      <c r="K50" s="54">
        <f t="shared" si="5"/>
        <v>-49404000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358</v>
      </c>
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"54">
        <f t="shared" si="5"/>
        <v>-264920000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358</v>
      </c>
      <c r="H52" s="37">
        <f t="shared" si="2"/>
        <v>0</v>
      </c>
      <c r="I52" s="11">
        <f t="shared" si="3"/>
        <v>-71600000</v>
      </c>
      <c r="J52" s="54">
        <f t="shared" si="4"/>
        <v>0</v>
      </c>
      <c r="K52" s="54">
        <f t="shared" si="5"/>
        <v>-71600000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357</v>
      </c>
      <c r="H53" s="37">
        <f t="shared" si="2"/>
        <v>0</v>
      </c>
      <c r="I53" s="11">
        <f t="shared" si="3"/>
        <v>-376635000</v>
      </c>
      <c r="J53" s="54">
        <f t="shared" si="4"/>
        <v>0</v>
      </c>
      <c r="K53" s="54">
        <f t="shared" si="5"/>
        <v>-376635000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357</v>
      </c>
      <c r="H54" s="37">
        <f t="shared" si="2"/>
        <v>0</v>
      </c>
      <c r="I54" s="11">
        <f t="shared" si="3"/>
        <v>-71400000</v>
      </c>
      <c r="J54" s="54">
        <f t="shared" si="4"/>
        <v>0</v>
      </c>
      <c r="K54" s="54">
        <f t="shared" si="5"/>
        <v>-71400000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357</v>
      </c>
      <c r="H55" s="37">
        <f t="shared" si="2"/>
        <v>0</v>
      </c>
      <c r="I55" s="11">
        <f t="shared" si="3"/>
        <v>-357178500</v>
      </c>
      <c r="J55" s="54">
        <f t="shared" si="4"/>
        <v>0</v>
      </c>
      <c r="K55" s="54">
        <f t="shared" si="5"/>
        <v>-357178500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357</v>
      </c>
      <c r="H56" s="37">
        <f t="shared" si="2"/>
        <v>0</v>
      </c>
      <c r="I56" s="11">
        <f t="shared" si="3"/>
        <v>-13566000</v>
      </c>
      <c r="J56" s="54">
        <f t="shared" si="4"/>
        <v>0</v>
      </c>
      <c r="K56" s="54">
        <f t="shared" si="5"/>
        <v>-13566000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357</v>
      </c>
      <c r="H57" s="37">
        <f t="shared" si="2"/>
        <v>0</v>
      </c>
      <c r="I57" s="11">
        <f t="shared" si="3"/>
        <v>-37485000</v>
      </c>
      <c r="J57" s="54">
        <f t="shared" si="4"/>
        <v>0</v>
      </c>
      <c r="K57" s="54">
        <f t="shared" si="5"/>
        <v>-37485000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357</v>
      </c>
      <c r="H58" s="37">
        <f t="shared" si="2"/>
        <v>0</v>
      </c>
      <c r="I58" s="11">
        <f t="shared" si="3"/>
        <v>-21420000</v>
      </c>
      <c r="J58" s="54">
        <f t="shared" si="4"/>
        <v>0</v>
      </c>
      <c r="K58" s="54">
        <f t="shared" si="5"/>
        <v>-21420000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354</v>
      </c>
      <c r="H59" s="37">
        <f t="shared" si="2"/>
        <v>1</v>
      </c>
      <c r="I59" s="11">
        <f t="shared" si="3"/>
        <v>353000000</v>
      </c>
      <c r="J59" s="54">
        <f t="shared" si="4"/>
        <v>353000000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353</v>
      </c>
      <c r="H60" s="37">
        <f t="shared" si="2"/>
        <v>1</v>
      </c>
      <c r="I60" s="11">
        <f t="shared" si="3"/>
        <v>1232000000</v>
      </c>
      <c r="J60" s="54">
        <f t="shared" si="4"/>
        <v>1232000000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351</v>
      </c>
      <c r="H61" s="37">
        <f t="shared" si="2"/>
        <v>1</v>
      </c>
      <c r="I61" s="11">
        <f t="shared" si="3"/>
        <v>350000000</v>
      </c>
      <c r="J61" s="54">
        <f t="shared" si="4"/>
        <v>350000000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351</v>
      </c>
      <c r="H62" s="37">
        <f t="shared" si="2"/>
        <v>1</v>
      </c>
      <c r="I62" s="11">
        <f t="shared" si="3"/>
        <v>1050000000</v>
      </c>
      <c r="J62" s="54">
        <f t="shared" si="4"/>
        <v>1050000000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349</v>
      </c>
      <c r="H63" s="37">
        <f t="shared" si="2"/>
        <v>0</v>
      </c>
      <c r="I63" s="11">
        <f t="shared" si="3"/>
        <v>-69800000</v>
      </c>
      <c r="J63" s="54">
        <f t="shared" si="4"/>
        <v>0</v>
      </c>
      <c r="K63" s="54">
        <f t="shared" si="5"/>
        <v>-69800000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344</v>
      </c>
      <c r="H64" s="37">
        <f t="shared" si="2"/>
        <v>0</v>
      </c>
      <c r="I64" s="11">
        <f t="shared" si="3"/>
        <v>-17200000</v>
      </c>
      <c r="J64" s="54">
        <f t="shared" si="4"/>
        <v>0</v>
      </c>
      <c r="K64" s="54">
        <f t="shared" si="5"/>
        <v>-17200000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340</v>
      </c>
      <c r="H65" s="37">
        <f t="shared" si="2"/>
        <v>0</v>
      </c>
      <c r="I65" s="11">
        <f t="shared" si="3"/>
        <v>-68000000</v>
      </c>
      <c r="J65" s="54">
        <f t="shared" si="4"/>
        <v>0</v>
      </c>
      <c r="K65" s="54">
        <f t="shared" si="5"/>
        <v>-68000000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337</v>
      </c>
      <c r="H66" s="37">
        <f t="shared" si="2"/>
        <v>0</v>
      </c>
      <c r="I66" s="11">
        <f t="shared" si="3"/>
        <v>-57290000</v>
      </c>
      <c r="J66" s="54">
        <f t="shared" si="4"/>
        <v>0</v>
      </c>
      <c r="K66" s="54">
        <f t="shared" si="5"/>
        <v>-57290000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336</v>
      </c>
      <c r="H67" s="37">
        <f t="shared" ref="H67:H130" si="8">IF(B67&gt;0,1,0)</f>
        <v>1</v>
      </c>
      <c r="I67" s="11">
        <f t="shared" ref="I67:I119" si="9">B67*(G67-H67)</f>
        <v>30593875</v>
      </c>
      <c r="J67" s="54">
        <f t="shared" ref="J67:J130" si="10">C67*(G67-H67)</f>
        <v>22017205</v>
      </c>
      <c r="K67" s="54">
        <f t="shared" ref="K67:K130" si="11">D67*(G67-H67)</f>
        <v>8576670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318</v>
      </c>
      <c r="H68" s="37">
        <f t="shared" si="8"/>
        <v>0</v>
      </c>
      <c r="I68" s="11">
        <f t="shared" si="9"/>
        <v>-46110000</v>
      </c>
      <c r="J68" s="54">
        <f t="shared" si="10"/>
        <v>0</v>
      </c>
      <c r="K68" s="54">
        <f t="shared" si="11"/>
        <v>-46110000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311</v>
      </c>
      <c r="H69" s="37">
        <f t="shared" si="8"/>
        <v>1</v>
      </c>
      <c r="I69" s="11">
        <f t="shared" si="9"/>
        <v>303800000</v>
      </c>
      <c r="J69" s="54">
        <f t="shared" si="10"/>
        <v>0</v>
      </c>
      <c r="K69" s="54">
        <f t="shared" si="11"/>
        <v>303800000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308</v>
      </c>
      <c r="H70" s="37">
        <f t="shared" si="8"/>
        <v>0</v>
      </c>
      <c r="I70" s="11">
        <f t="shared" si="9"/>
        <v>-14168000</v>
      </c>
      <c r="J70" s="54">
        <f t="shared" si="10"/>
        <v>0</v>
      </c>
      <c r="K70" s="54">
        <f t="shared" si="11"/>
        <v>-14168000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306</v>
      </c>
      <c r="H71" s="37">
        <f t="shared" si="8"/>
        <v>1</v>
      </c>
      <c r="I71" s="11">
        <f t="shared" si="9"/>
        <v>35178090</v>
      </c>
      <c r="J71" s="54">
        <f t="shared" si="10"/>
        <v>31662660</v>
      </c>
      <c r="K71" s="54">
        <f t="shared" si="11"/>
        <v>3515430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305</v>
      </c>
      <c r="H72" s="37">
        <f t="shared" si="8"/>
        <v>0</v>
      </c>
      <c r="I72" s="11">
        <f t="shared" si="9"/>
        <v>-46350545</v>
      </c>
      <c r="J72" s="54">
        <f t="shared" si="10"/>
        <v>0</v>
      </c>
      <c r="K72" s="54">
        <f t="shared" si="11"/>
        <v>-46350545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304</v>
      </c>
      <c r="H73" s="37">
        <f t="shared" si="8"/>
        <v>0</v>
      </c>
      <c r="I73" s="11">
        <f t="shared" si="9"/>
        <v>-244872000</v>
      </c>
      <c r="J73" s="54">
        <f t="shared" si="10"/>
        <v>0</v>
      </c>
      <c r="K73" s="54">
        <f t="shared" si="11"/>
        <v>-244872000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297</v>
      </c>
      <c r="H74" s="37">
        <f t="shared" si="8"/>
        <v>1</v>
      </c>
      <c r="I74" s="11">
        <f t="shared" si="9"/>
        <v>2070520000</v>
      </c>
      <c r="J74" s="54">
        <f t="shared" si="10"/>
        <v>0</v>
      </c>
      <c r="K74" s="54">
        <f t="shared" si="11"/>
        <v>2070520000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296</v>
      </c>
      <c r="H75" s="37">
        <f t="shared" si="8"/>
        <v>1</v>
      </c>
      <c r="I75" s="11">
        <f t="shared" si="9"/>
        <v>885000000</v>
      </c>
      <c r="J75" s="54">
        <f t="shared" si="10"/>
        <v>0</v>
      </c>
      <c r="K75" s="54">
        <f t="shared" si="11"/>
        <v>885000000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294</v>
      </c>
      <c r="H76" s="37">
        <f t="shared" si="8"/>
        <v>1</v>
      </c>
      <c r="I76" s="11">
        <f t="shared" si="9"/>
        <v>879000000</v>
      </c>
      <c r="J76" s="54">
        <f t="shared" si="10"/>
        <v>0</v>
      </c>
      <c r="K76" s="54">
        <f t="shared" si="11"/>
        <v>879000000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293</v>
      </c>
      <c r="H77" s="37">
        <f t="shared" si="8"/>
        <v>1</v>
      </c>
      <c r="I77" s="11">
        <f t="shared" si="9"/>
        <v>876000000</v>
      </c>
      <c r="J77" s="54">
        <f t="shared" si="10"/>
        <v>0</v>
      </c>
      <c r="K77" s="54">
        <f t="shared" si="11"/>
        <v>876000000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292</v>
      </c>
      <c r="H78" s="37">
        <f t="shared" si="8"/>
        <v>0</v>
      </c>
      <c r="I78" s="11">
        <f t="shared" si="9"/>
        <v>-934400000</v>
      </c>
      <c r="J78" s="54">
        <f t="shared" si="10"/>
        <v>-934400000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291</v>
      </c>
      <c r="H79" s="37">
        <f t="shared" si="8"/>
        <v>0</v>
      </c>
      <c r="I79" s="11">
        <f t="shared" si="9"/>
        <v>-232800000</v>
      </c>
      <c r="J79" s="54">
        <f t="shared" si="10"/>
        <v>-232800000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290</v>
      </c>
      <c r="H80" s="37">
        <f t="shared" si="8"/>
        <v>0</v>
      </c>
      <c r="I80" s="11">
        <f t="shared" si="9"/>
        <v>-14033970</v>
      </c>
      <c r="J80" s="54">
        <f t="shared" si="10"/>
        <v>0</v>
      </c>
      <c r="K80" s="54">
        <f t="shared" si="11"/>
        <v>-14033970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289</v>
      </c>
      <c r="H81" s="37">
        <f t="shared" si="8"/>
        <v>0</v>
      </c>
      <c r="I81" s="11">
        <f t="shared" si="9"/>
        <v>-40460000</v>
      </c>
      <c r="J81" s="54">
        <f t="shared" si="10"/>
        <v>0</v>
      </c>
      <c r="K81" s="54">
        <f t="shared" si="11"/>
        <v>-40460000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288</v>
      </c>
      <c r="H82" s="37">
        <f t="shared" si="8"/>
        <v>0</v>
      </c>
      <c r="I82" s="11">
        <f t="shared" si="9"/>
        <v>-72000000</v>
      </c>
      <c r="J82" s="54">
        <f t="shared" si="10"/>
        <v>0</v>
      </c>
      <c r="K82" s="54">
        <f t="shared" si="11"/>
        <v>-72000000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287</v>
      </c>
      <c r="H83" s="37">
        <f t="shared" si="8"/>
        <v>0</v>
      </c>
      <c r="I83" s="11">
        <f t="shared" si="9"/>
        <v>-57400000</v>
      </c>
      <c r="J83" s="54">
        <f t="shared" si="10"/>
        <v>0</v>
      </c>
      <c r="K83" s="54">
        <f t="shared" si="11"/>
        <v>-57400000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284</v>
      </c>
      <c r="H84" s="37">
        <f t="shared" si="8"/>
        <v>1</v>
      </c>
      <c r="I84" s="11">
        <f t="shared" si="9"/>
        <v>462761600</v>
      </c>
      <c r="J84" s="54">
        <f t="shared" si="10"/>
        <v>0</v>
      </c>
      <c r="K84" s="54">
        <f t="shared" si="11"/>
        <v>462761600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6" si="12">B85-C85</f>
        <v>2500000</v>
      </c>
      <c r="E85" s="20" t="s">
        <v>173</v>
      </c>
      <c r="F85" s="37">
        <v>4</v>
      </c>
      <c r="G85" s="37">
        <f t="shared" si="7"/>
        <v>280</v>
      </c>
      <c r="H85" s="37">
        <f t="shared" si="8"/>
        <v>1</v>
      </c>
      <c r="I85" s="11">
        <f t="shared" si="9"/>
        <v>697500000</v>
      </c>
      <c r="J85" s="54">
        <f t="shared" si="10"/>
        <v>0</v>
      </c>
      <c r="K85" s="54">
        <f t="shared" si="11"/>
        <v>697500000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276</v>
      </c>
      <c r="H86" s="37">
        <f t="shared" si="8"/>
        <v>1</v>
      </c>
      <c r="I86" s="11">
        <f t="shared" si="9"/>
        <v>51232500</v>
      </c>
      <c r="J86" s="54">
        <f t="shared" si="10"/>
        <v>23361250</v>
      </c>
      <c r="K86" s="54">
        <f t="shared" si="11"/>
        <v>27871250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273</v>
      </c>
      <c r="H87" s="37">
        <f t="shared" si="8"/>
        <v>0</v>
      </c>
      <c r="I87" s="11">
        <f t="shared" si="9"/>
        <v>-54600000</v>
      </c>
      <c r="J87" s="54">
        <f t="shared" si="10"/>
        <v>0</v>
      </c>
      <c r="K87" s="54">
        <f t="shared" si="11"/>
        <v>-54600000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272</v>
      </c>
      <c r="H88" s="37">
        <f t="shared" si="8"/>
        <v>0</v>
      </c>
      <c r="I88" s="11">
        <f t="shared" si="9"/>
        <v>-32096000</v>
      </c>
      <c r="J88" s="54">
        <f t="shared" si="10"/>
        <v>-18768000</v>
      </c>
      <c r="K88" s="54">
        <f t="shared" si="11"/>
        <v>-13328000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264</v>
      </c>
      <c r="H89" s="37">
        <f t="shared" si="8"/>
        <v>0</v>
      </c>
      <c r="I89" s="11">
        <f t="shared" si="9"/>
        <v>-845037600</v>
      </c>
      <c r="J89" s="54">
        <f t="shared" si="10"/>
        <v>0</v>
      </c>
      <c r="K89" s="54">
        <f t="shared" si="11"/>
        <v>-845037600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263</v>
      </c>
      <c r="H90" s="37">
        <f t="shared" si="8"/>
        <v>0</v>
      </c>
      <c r="I90" s="11">
        <f t="shared" si="9"/>
        <v>-841836700</v>
      </c>
      <c r="J90" s="54">
        <f t="shared" si="10"/>
        <v>0</v>
      </c>
      <c r="K90" s="54">
        <f t="shared" si="11"/>
        <v>-841836700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262</v>
      </c>
      <c r="H91" s="37">
        <f t="shared" si="8"/>
        <v>0</v>
      </c>
      <c r="I91" s="11">
        <f t="shared" si="9"/>
        <v>-838635800</v>
      </c>
      <c r="J91" s="54">
        <f t="shared" si="10"/>
        <v>0</v>
      </c>
      <c r="K91" s="54">
        <f t="shared" si="11"/>
        <v>-838635800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261</v>
      </c>
      <c r="H92" s="37">
        <f t="shared" si="8"/>
        <v>0</v>
      </c>
      <c r="I92" s="11">
        <f t="shared" si="9"/>
        <v>-835434900</v>
      </c>
      <c r="J92" s="54">
        <f t="shared" si="10"/>
        <v>0</v>
      </c>
      <c r="K92" s="54">
        <f t="shared" si="11"/>
        <v>-835434900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260</v>
      </c>
      <c r="H93" s="37">
        <f t="shared" si="8"/>
        <v>0</v>
      </c>
      <c r="I93" s="11">
        <f t="shared" si="9"/>
        <v>-832234000</v>
      </c>
      <c r="J93" s="54">
        <f t="shared" si="10"/>
        <v>0</v>
      </c>
      <c r="K93" s="54">
        <f t="shared" si="11"/>
        <v>-832234000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259</v>
      </c>
      <c r="H94" s="37">
        <f t="shared" si="8"/>
        <v>0</v>
      </c>
      <c r="I94" s="11">
        <f t="shared" si="9"/>
        <v>-829033100</v>
      </c>
      <c r="J94" s="54">
        <f t="shared" si="10"/>
        <v>0</v>
      </c>
      <c r="K94" s="54">
        <f t="shared" si="11"/>
        <v>-829033100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257</v>
      </c>
      <c r="H95" s="37">
        <f t="shared" si="8"/>
        <v>0</v>
      </c>
      <c r="I95" s="11">
        <f t="shared" si="9"/>
        <v>-307525172</v>
      </c>
      <c r="J95" s="54">
        <f t="shared" si="10"/>
        <v>0</v>
      </c>
      <c r="K95" s="54">
        <f t="shared" si="11"/>
        <v>-307525172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247</v>
      </c>
      <c r="H96" s="37">
        <f t="shared" si="8"/>
        <v>0</v>
      </c>
      <c r="I96" s="11">
        <f t="shared" si="9"/>
        <v>-49400000</v>
      </c>
      <c r="J96" s="54">
        <f t="shared" si="10"/>
        <v>0</v>
      </c>
      <c r="K96" s="54">
        <f t="shared" si="11"/>
        <v>-49400000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246</v>
      </c>
      <c r="H97" s="37">
        <f t="shared" si="8"/>
        <v>1</v>
      </c>
      <c r="I97" s="11">
        <f t="shared" si="9"/>
        <v>39091710</v>
      </c>
      <c r="J97" s="54">
        <f t="shared" si="10"/>
        <v>16886870</v>
      </c>
      <c r="K97" s="54">
        <f t="shared" si="11"/>
        <v>22204840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241</v>
      </c>
      <c r="H98" s="37">
        <f t="shared" si="8"/>
        <v>1</v>
      </c>
      <c r="I98" s="11">
        <f t="shared" si="9"/>
        <v>27448320</v>
      </c>
      <c r="J98" s="54">
        <f t="shared" si="10"/>
        <v>0</v>
      </c>
      <c r="K98" s="54">
        <f t="shared" si="11"/>
        <v>27448320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238</v>
      </c>
      <c r="H99" s="37">
        <f t="shared" si="8"/>
        <v>0</v>
      </c>
      <c r="I99" s="11">
        <f t="shared" si="9"/>
        <v>-315350000</v>
      </c>
      <c r="J99" s="54">
        <f t="shared" si="10"/>
        <v>0</v>
      </c>
      <c r="K99" s="54">
        <f t="shared" si="11"/>
        <v>-315350000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233</v>
      </c>
      <c r="H100" s="37">
        <f t="shared" si="8"/>
        <v>1</v>
      </c>
      <c r="I100" s="11">
        <f t="shared" si="9"/>
        <v>307400000</v>
      </c>
      <c r="J100" s="54">
        <f t="shared" si="10"/>
        <v>0</v>
      </c>
      <c r="K100" s="54">
        <f t="shared" si="11"/>
        <v>307400000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216</v>
      </c>
      <c r="H101" s="37">
        <f t="shared" si="8"/>
        <v>1</v>
      </c>
      <c r="I101" s="11">
        <f t="shared" si="9"/>
        <v>14371675</v>
      </c>
      <c r="J101" s="54">
        <f t="shared" si="10"/>
        <v>14371675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213</v>
      </c>
      <c r="H102" s="37">
        <f t="shared" si="8"/>
        <v>1</v>
      </c>
      <c r="I102" s="11">
        <f t="shared" si="9"/>
        <v>636000000</v>
      </c>
      <c r="J102" s="54">
        <f t="shared" si="10"/>
        <v>0</v>
      </c>
      <c r="K102" s="54">
        <f t="shared" si="11"/>
        <v>636000000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7">
        <v>10</v>
      </c>
      <c r="G103" s="37">
        <f t="shared" si="7"/>
        <v>206</v>
      </c>
      <c r="H103" s="37">
        <f t="shared" si="8"/>
        <v>0</v>
      </c>
      <c r="I103" s="11">
        <f t="shared" si="9"/>
        <v>-206000000</v>
      </c>
      <c r="J103" s="54">
        <f t="shared" si="10"/>
        <v>-206000000</v>
      </c>
      <c r="K103" s="54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7">
        <v>1</v>
      </c>
      <c r="G104" s="37">
        <f t="shared" si="7"/>
        <v>196</v>
      </c>
      <c r="H104" s="37">
        <f t="shared" si="8"/>
        <v>1</v>
      </c>
      <c r="I104" s="11">
        <f t="shared" si="9"/>
        <v>585000000</v>
      </c>
      <c r="J104" s="54">
        <f t="shared" si="10"/>
        <v>585000000</v>
      </c>
      <c r="K104" s="54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7">
        <v>0</v>
      </c>
      <c r="G105" s="37">
        <f t="shared" si="7"/>
        <v>195</v>
      </c>
      <c r="H105" s="37">
        <f t="shared" si="8"/>
        <v>1</v>
      </c>
      <c r="I105" s="11">
        <f t="shared" si="9"/>
        <v>217280000</v>
      </c>
      <c r="J105" s="54">
        <f t="shared" si="10"/>
        <v>217280000</v>
      </c>
      <c r="K105" s="54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7">
        <v>9</v>
      </c>
      <c r="G106" s="37">
        <f t="shared" si="7"/>
        <v>195</v>
      </c>
      <c r="H106" s="37">
        <f t="shared" si="8"/>
        <v>0</v>
      </c>
      <c r="I106" s="11">
        <f t="shared" si="9"/>
        <v>-585000000</v>
      </c>
      <c r="J106" s="54">
        <f t="shared" si="10"/>
        <v>0</v>
      </c>
      <c r="K106" s="54">
        <f t="shared" si="11"/>
        <v>-585000000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3" t="s">
        <v>407</v>
      </c>
      <c r="F107" s="37">
        <v>2</v>
      </c>
      <c r="G107" s="37">
        <f t="shared" si="7"/>
        <v>186</v>
      </c>
      <c r="H107" s="37">
        <f t="shared" si="8"/>
        <v>1</v>
      </c>
      <c r="I107" s="11">
        <f t="shared" si="9"/>
        <v>16741390</v>
      </c>
      <c r="J107" s="54">
        <f t="shared" si="10"/>
        <v>13896275</v>
      </c>
      <c r="K107" s="54">
        <f t="shared" si="11"/>
        <v>2845115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7">
        <v>4</v>
      </c>
      <c r="G108" s="37">
        <f t="shared" si="7"/>
        <v>184</v>
      </c>
      <c r="H108" s="37">
        <f t="shared" si="8"/>
        <v>0</v>
      </c>
      <c r="I108" s="11">
        <f t="shared" si="9"/>
        <v>-312928800</v>
      </c>
      <c r="J108" s="54">
        <f t="shared" si="10"/>
        <v>0</v>
      </c>
      <c r="K108" s="54">
        <f t="shared" si="11"/>
        <v>-312928800</v>
      </c>
    </row>
    <row r="109" spans="1:11" x14ac:dyDescent="0.25">
      <c r="A109" s="30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7">
        <v>3</v>
      </c>
      <c r="G109" s="37">
        <f t="shared" si="7"/>
        <v>180</v>
      </c>
      <c r="H109" s="37">
        <f t="shared" si="8"/>
        <v>0</v>
      </c>
      <c r="I109" s="11">
        <f t="shared" si="9"/>
        <v>-180090000</v>
      </c>
      <c r="J109" s="54">
        <f t="shared" si="10"/>
        <v>0</v>
      </c>
      <c r="K109" s="54">
        <f t="shared" si="11"/>
        <v>-180090000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7">
        <v>20</v>
      </c>
      <c r="G110" s="37">
        <f t="shared" si="7"/>
        <v>177</v>
      </c>
      <c r="H110" s="37">
        <f t="shared" si="8"/>
        <v>1</v>
      </c>
      <c r="I110" s="11">
        <f t="shared" si="9"/>
        <v>3520000000</v>
      </c>
      <c r="J110" s="54">
        <f t="shared" si="10"/>
        <v>0</v>
      </c>
      <c r="K110" s="54">
        <f t="shared" si="11"/>
        <v>3520000000</v>
      </c>
    </row>
    <row r="111" spans="1:11" x14ac:dyDescent="0.25">
      <c r="A111" s="20" t="s">
        <v>506</v>
      </c>
      <c r="B111" s="40">
        <v>174678</v>
      </c>
      <c r="C111" s="40">
        <v>87363</v>
      </c>
      <c r="D111" s="36">
        <f t="shared" si="12"/>
        <v>87315</v>
      </c>
      <c r="E111" s="23" t="s">
        <v>486</v>
      </c>
      <c r="F111" s="37">
        <v>16</v>
      </c>
      <c r="G111" s="37">
        <f t="shared" si="7"/>
        <v>157</v>
      </c>
      <c r="H111" s="37">
        <f t="shared" si="8"/>
        <v>1</v>
      </c>
      <c r="I111" s="11">
        <f t="shared" si="9"/>
        <v>27249768</v>
      </c>
      <c r="J111" s="54">
        <f t="shared" si="10"/>
        <v>13628628</v>
      </c>
      <c r="K111" s="54">
        <f t="shared" si="11"/>
        <v>13621140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7">
        <v>15</v>
      </c>
      <c r="G112" s="37">
        <f t="shared" si="7"/>
        <v>141</v>
      </c>
      <c r="H112" s="37">
        <f t="shared" si="8"/>
        <v>0</v>
      </c>
      <c r="I112" s="11">
        <f t="shared" si="9"/>
        <v>-4004400000</v>
      </c>
      <c r="J112" s="54">
        <f t="shared" si="10"/>
        <v>0</v>
      </c>
      <c r="K112" s="54">
        <f t="shared" si="11"/>
        <v>-4004400000</v>
      </c>
    </row>
    <row r="113" spans="1:15" x14ac:dyDescent="0.25">
      <c r="A113" s="17" t="s">
        <v>525</v>
      </c>
      <c r="B113" s="40">
        <v>163040</v>
      </c>
      <c r="C113" s="40">
        <v>122511</v>
      </c>
      <c r="D113" s="36">
        <f t="shared" si="12"/>
        <v>40529</v>
      </c>
      <c r="E113" s="5" t="s">
        <v>526</v>
      </c>
      <c r="F113" s="37">
        <v>0</v>
      </c>
      <c r="G113" s="37">
        <f t="shared" si="7"/>
        <v>126</v>
      </c>
      <c r="H113" s="37">
        <f t="shared" si="8"/>
        <v>1</v>
      </c>
      <c r="I113" s="11">
        <f t="shared" si="9"/>
        <v>20380000</v>
      </c>
      <c r="J113" s="54">
        <f t="shared" si="10"/>
        <v>15313875</v>
      </c>
      <c r="K113" s="54">
        <f t="shared" si="11"/>
        <v>5066125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7">
        <v>13</v>
      </c>
      <c r="G114" s="37">
        <f t="shared" si="7"/>
        <v>126</v>
      </c>
      <c r="H114" s="37">
        <f t="shared" si="8"/>
        <v>0</v>
      </c>
      <c r="I114" s="11">
        <f t="shared" si="9"/>
        <v>-718200</v>
      </c>
      <c r="J114" s="54">
        <f t="shared" si="10"/>
        <v>-315000</v>
      </c>
      <c r="K114" s="54">
        <f t="shared" si="11"/>
        <v>-403200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7">
        <v>8</v>
      </c>
      <c r="G115" s="37">
        <f t="shared" si="7"/>
        <v>113</v>
      </c>
      <c r="H115" s="37">
        <f t="shared" si="8"/>
        <v>0</v>
      </c>
      <c r="I115" s="11">
        <f t="shared" si="9"/>
        <v>0</v>
      </c>
      <c r="J115" s="54">
        <f t="shared" si="10"/>
        <v>56500000</v>
      </c>
      <c r="K115" s="54">
        <f t="shared" si="11"/>
        <v>-56500000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7">
        <v>9</v>
      </c>
      <c r="G116" s="37">
        <f t="shared" si="7"/>
        <v>105</v>
      </c>
      <c r="H116" s="37">
        <f t="shared" si="8"/>
        <v>0</v>
      </c>
      <c r="I116" s="11">
        <f t="shared" si="9"/>
        <v>-16800000</v>
      </c>
      <c r="J116" s="54">
        <f t="shared" si="10"/>
        <v>0</v>
      </c>
      <c r="K116" s="54">
        <f t="shared" si="11"/>
        <v>-16800000</v>
      </c>
    </row>
    <row r="117" spans="1:15" x14ac:dyDescent="0.25">
      <c r="A117" s="11" t="s">
        <v>569</v>
      </c>
      <c r="B117" s="40">
        <v>1480</v>
      </c>
      <c r="C117" s="40">
        <v>106941</v>
      </c>
      <c r="D117" s="40">
        <f t="shared" si="12"/>
        <v>-105461</v>
      </c>
      <c r="E117" s="23" t="s">
        <v>570</v>
      </c>
      <c r="F117" s="37">
        <v>22</v>
      </c>
      <c r="G117" s="37">
        <f t="shared" si="7"/>
        <v>96</v>
      </c>
      <c r="H117" s="37">
        <f t="shared" si="8"/>
        <v>1</v>
      </c>
      <c r="I117" s="11">
        <f t="shared" si="9"/>
        <v>140600</v>
      </c>
      <c r="J117" s="54">
        <f t="shared" si="10"/>
        <v>10159395</v>
      </c>
      <c r="K117" s="54">
        <f t="shared" si="11"/>
        <v>-10018795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7">
        <v>9</v>
      </c>
      <c r="G118" s="37">
        <f t="shared" si="7"/>
        <v>74</v>
      </c>
      <c r="H118" s="37">
        <f t="shared" si="8"/>
        <v>1</v>
      </c>
      <c r="I118" s="11">
        <f t="shared" si="9"/>
        <v>2876163500</v>
      </c>
      <c r="J118" s="54">
        <f t="shared" si="10"/>
        <v>0</v>
      </c>
      <c r="K118" s="54">
        <f t="shared" si="11"/>
        <v>2876163500</v>
      </c>
      <c r="O118" s="7"/>
    </row>
    <row r="119" spans="1:15" x14ac:dyDescent="0.25">
      <c r="A119" s="11" t="s">
        <v>605</v>
      </c>
      <c r="B119" s="40">
        <v>95521</v>
      </c>
      <c r="C119" s="40">
        <v>110054</v>
      </c>
      <c r="D119" s="40">
        <f t="shared" si="12"/>
        <v>-14533</v>
      </c>
      <c r="E119" s="23" t="s">
        <v>610</v>
      </c>
      <c r="F119" s="37">
        <v>4</v>
      </c>
      <c r="G119" s="37">
        <f t="shared" si="7"/>
        <v>65</v>
      </c>
      <c r="H119" s="37">
        <f t="shared" si="8"/>
        <v>1</v>
      </c>
      <c r="I119" s="11">
        <f t="shared" si="9"/>
        <v>6113344</v>
      </c>
      <c r="J119" s="54">
        <f t="shared" si="10"/>
        <v>7043456</v>
      </c>
      <c r="K119" s="54">
        <f t="shared" si="11"/>
        <v>-930112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7">
        <f t="shared" si="7"/>
        <v>61</v>
      </c>
      <c r="H120" s="11">
        <f t="shared" si="8"/>
        <v>1</v>
      </c>
      <c r="I120" s="11">
        <f t="shared" ref="I120:I142" si="13">B120*(G120-H120)</f>
        <v>120000000</v>
      </c>
      <c r="J120" s="11">
        <f t="shared" si="10"/>
        <v>0</v>
      </c>
      <c r="K120" s="11">
        <f t="shared" si="11"/>
        <v>120000000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7">
        <f t="shared" si="7"/>
        <v>35</v>
      </c>
      <c r="H121" s="11">
        <f t="shared" si="8"/>
        <v>1</v>
      </c>
      <c r="I121" s="11">
        <f t="shared" si="13"/>
        <v>88400000</v>
      </c>
      <c r="J121" s="11">
        <f t="shared" si="10"/>
        <v>0</v>
      </c>
      <c r="K121" s="11">
        <f t="shared" si="11"/>
        <v>88400000</v>
      </c>
    </row>
    <row r="122" spans="1:15" x14ac:dyDescent="0.25">
      <c r="A122" s="11" t="s">
        <v>651</v>
      </c>
      <c r="B122" s="40">
        <v>384551</v>
      </c>
      <c r="C122" s="40">
        <v>110908</v>
      </c>
      <c r="D122" s="40">
        <f t="shared" si="12"/>
        <v>273643</v>
      </c>
      <c r="E122" s="23" t="s">
        <v>652</v>
      </c>
      <c r="F122" s="11">
        <v>1</v>
      </c>
      <c r="G122" s="37">
        <f t="shared" si="7"/>
        <v>34</v>
      </c>
      <c r="H122" s="11">
        <f t="shared" si="8"/>
        <v>1</v>
      </c>
      <c r="I122" s="11">
        <f t="shared" si="13"/>
        <v>12690183</v>
      </c>
      <c r="J122" s="11">
        <f t="shared" si="10"/>
        <v>3659964</v>
      </c>
      <c r="K122" s="11">
        <f t="shared" si="11"/>
        <v>9030219</v>
      </c>
      <c r="N122" t="s">
        <v>25</v>
      </c>
    </row>
    <row r="123" spans="1:15" x14ac:dyDescent="0.25">
      <c r="A123" s="11" t="s">
        <v>677</v>
      </c>
      <c r="B123" s="18">
        <v>0</v>
      </c>
      <c r="C123" s="18">
        <v>800000</v>
      </c>
      <c r="D123" s="18">
        <f t="shared" si="12"/>
        <v>-800000</v>
      </c>
      <c r="E123" s="11" t="s">
        <v>678</v>
      </c>
      <c r="F123" s="11">
        <v>14</v>
      </c>
      <c r="G123" s="37">
        <f t="shared" si="7"/>
        <v>33</v>
      </c>
      <c r="H123" s="11">
        <f t="shared" si="8"/>
        <v>0</v>
      </c>
      <c r="I123" s="11">
        <f t="shared" si="13"/>
        <v>0</v>
      </c>
      <c r="J123" s="11">
        <f t="shared" si="10"/>
        <v>26400000</v>
      </c>
      <c r="K123" s="11">
        <f t="shared" si="11"/>
        <v>-26400000</v>
      </c>
    </row>
    <row r="124" spans="1:15" x14ac:dyDescent="0.25">
      <c r="A124" s="11" t="s">
        <v>695</v>
      </c>
      <c r="B124" s="18">
        <v>-3000000</v>
      </c>
      <c r="C124" s="18">
        <v>0</v>
      </c>
      <c r="D124" s="18">
        <f t="shared" si="12"/>
        <v>-3000000</v>
      </c>
      <c r="E124" s="11" t="s">
        <v>697</v>
      </c>
      <c r="F124" s="11">
        <v>15</v>
      </c>
      <c r="G124" s="37">
        <f t="shared" si="7"/>
        <v>19</v>
      </c>
      <c r="H124" s="11">
        <f t="shared" si="8"/>
        <v>0</v>
      </c>
      <c r="I124" s="11">
        <f t="shared" si="13"/>
        <v>-57000000</v>
      </c>
      <c r="J124" s="11">
        <f t="shared" si="10"/>
        <v>0</v>
      </c>
      <c r="K124" s="11">
        <f t="shared" si="11"/>
        <v>-57000000</v>
      </c>
    </row>
    <row r="125" spans="1:15" x14ac:dyDescent="0.25">
      <c r="A125" s="11" t="s">
        <v>669</v>
      </c>
      <c r="B125" s="18">
        <v>400710</v>
      </c>
      <c r="C125" s="18">
        <v>118875</v>
      </c>
      <c r="D125" s="18">
        <f t="shared" si="12"/>
        <v>281835</v>
      </c>
      <c r="E125" s="11" t="s">
        <v>716</v>
      </c>
      <c r="F125" s="11">
        <v>0</v>
      </c>
      <c r="G125" s="37">
        <f t="shared" si="7"/>
        <v>4</v>
      </c>
      <c r="H125" s="11">
        <f t="shared" si="8"/>
        <v>1</v>
      </c>
      <c r="I125" s="11">
        <f t="shared" si="13"/>
        <v>1202130</v>
      </c>
      <c r="J125" s="11">
        <f t="shared" si="10"/>
        <v>356625</v>
      </c>
      <c r="K125" s="11">
        <f t="shared" si="11"/>
        <v>845505</v>
      </c>
    </row>
    <row r="126" spans="1:15" x14ac:dyDescent="0.25">
      <c r="A126" s="11" t="s">
        <v>669</v>
      </c>
      <c r="B126" s="18">
        <v>42000000</v>
      </c>
      <c r="C126" s="18">
        <v>0</v>
      </c>
      <c r="D126" s="18">
        <f t="shared" si="12"/>
        <v>42000000</v>
      </c>
      <c r="E126" s="11" t="s">
        <v>513</v>
      </c>
      <c r="F126" s="11">
        <v>4</v>
      </c>
      <c r="G126" s="37">
        <f t="shared" si="7"/>
        <v>4</v>
      </c>
      <c r="H126" s="11">
        <f t="shared" si="8"/>
        <v>1</v>
      </c>
      <c r="I126" s="11">
        <f t="shared" si="13"/>
        <v>126000000</v>
      </c>
      <c r="J126" s="11">
        <f t="shared" si="10"/>
        <v>0</v>
      </c>
      <c r="K126" s="11">
        <f t="shared" si="11"/>
        <v>126000000</v>
      </c>
    </row>
    <row r="127" spans="1:15" x14ac:dyDescent="0.25">
      <c r="A127" s="11" t="s">
        <v>25</v>
      </c>
      <c r="B127" s="18"/>
      <c r="C127" s="18"/>
      <c r="D127" s="18"/>
      <c r="E127" s="11"/>
      <c r="F127" s="11"/>
      <c r="G127" s="37">
        <f t="shared" si="7"/>
        <v>0</v>
      </c>
      <c r="H127" s="11">
        <f t="shared" si="8"/>
        <v>0</v>
      </c>
      <c r="I127" s="11">
        <f t="shared" si="13"/>
        <v>0</v>
      </c>
      <c r="J127" s="11">
        <f t="shared" si="10"/>
        <v>0</v>
      </c>
      <c r="K127" s="11">
        <f t="shared" si="11"/>
        <v>0</v>
      </c>
    </row>
    <row r="128" spans="1:15" x14ac:dyDescent="0.25">
      <c r="A128" s="11"/>
      <c r="B128" s="18"/>
      <c r="C128" s="18"/>
      <c r="D128" s="18"/>
      <c r="E128" s="11"/>
      <c r="F128" s="11"/>
      <c r="G128" s="37">
        <f t="shared" si="7"/>
        <v>0</v>
      </c>
      <c r="H128" s="11">
        <f t="shared" si="8"/>
        <v>0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83937108</v>
      </c>
      <c r="C143" s="29">
        <f>SUM(C2:C141)</f>
        <v>12923301</v>
      </c>
      <c r="D143" s="29">
        <f>SUM(D2:D141)</f>
        <v>71013807</v>
      </c>
      <c r="E143" s="11"/>
      <c r="F143" s="11"/>
      <c r="G143" s="11"/>
      <c r="H143" s="11"/>
      <c r="I143" s="29">
        <f>SUM(I2:I142)</f>
        <v>8497447701</v>
      </c>
      <c r="J143" s="29">
        <f>SUM(J2:J142)</f>
        <v>4523469331</v>
      </c>
      <c r="K143" s="29">
        <f>SUM(K2:K142)</f>
        <v>3973978370</v>
      </c>
    </row>
    <row r="144" spans="1:11" x14ac:dyDescent="0.25">
      <c r="A144" s="11"/>
      <c r="B144" s="11" t="s">
        <v>283</v>
      </c>
      <c r="C144" s="11" t="s">
        <v>504</v>
      </c>
      <c r="D144" s="11" t="s">
        <v>505</v>
      </c>
      <c r="E144" s="11"/>
      <c r="F144" s="11"/>
      <c r="G144" s="11"/>
      <c r="H144" s="11"/>
      <c r="I144" s="11" t="s">
        <v>501</v>
      </c>
      <c r="J144" s="11" t="s">
        <v>502</v>
      </c>
      <c r="K144" s="11" t="s">
        <v>503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16860015.279761903</v>
      </c>
      <c r="J146" s="29">
        <f>J143/G2</f>
        <v>8975137.5615079366</v>
      </c>
      <c r="K146" s="29">
        <f>K143/G2</f>
        <v>7884877.7182539683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507</v>
      </c>
      <c r="J147" s="11" t="s">
        <v>508</v>
      </c>
      <c r="K147" s="11" t="s">
        <v>509</v>
      </c>
    </row>
    <row r="150" spans="1:11" x14ac:dyDescent="0.25">
      <c r="J150">
        <f>J143/I143*1448696</f>
        <v>771188.26223210385</v>
      </c>
      <c r="K150">
        <f>K143/I143*1448696</f>
        <v>677507.73776789615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497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519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548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549</v>
      </c>
    </row>
    <row r="35" spans="2:17" x14ac:dyDescent="0.25">
      <c r="D35" s="43">
        <v>5000</v>
      </c>
      <c r="E35" s="42" t="s">
        <v>548</v>
      </c>
    </row>
    <row r="36" spans="2:17" x14ac:dyDescent="0.25">
      <c r="D36" s="43">
        <v>-800000</v>
      </c>
      <c r="E36" s="42" t="s">
        <v>550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554</v>
      </c>
    </row>
    <row r="39" spans="2:17" x14ac:dyDescent="0.25">
      <c r="D39" s="7">
        <v>200000</v>
      </c>
      <c r="E39" s="42" t="s">
        <v>555</v>
      </c>
    </row>
    <row r="40" spans="2:17" x14ac:dyDescent="0.25">
      <c r="D40" s="7">
        <v>255000</v>
      </c>
      <c r="E40" s="42" t="s">
        <v>560</v>
      </c>
    </row>
    <row r="41" spans="2:17" x14ac:dyDescent="0.25">
      <c r="D41" s="7">
        <v>-200000</v>
      </c>
      <c r="E41" s="42" t="s">
        <v>561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574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575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576</v>
      </c>
    </row>
    <row r="35" spans="4:17" x14ac:dyDescent="0.25">
      <c r="D35" s="43">
        <v>200000</v>
      </c>
      <c r="E35" s="42" t="s">
        <v>581</v>
      </c>
    </row>
    <row r="36" spans="4:17" x14ac:dyDescent="0.25">
      <c r="D36" s="43">
        <v>1000000</v>
      </c>
      <c r="E36" s="42" t="s">
        <v>597</v>
      </c>
    </row>
    <row r="37" spans="4:17" x14ac:dyDescent="0.25">
      <c r="D37" s="7">
        <v>600000</v>
      </c>
      <c r="E37" s="42" t="s">
        <v>602</v>
      </c>
    </row>
    <row r="38" spans="4:17" x14ac:dyDescent="0.25">
      <c r="D38" s="7">
        <v>-40000</v>
      </c>
      <c r="E38" s="42" t="s">
        <v>607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618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625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635</v>
      </c>
    </row>
    <row r="35" spans="4:17" x14ac:dyDescent="0.25">
      <c r="D35" s="43">
        <v>200000</v>
      </c>
      <c r="E35" s="42" t="s">
        <v>641</v>
      </c>
    </row>
    <row r="36" spans="4:17" x14ac:dyDescent="0.25">
      <c r="D36" s="43">
        <v>-120000</v>
      </c>
      <c r="E36" s="42" t="s">
        <v>642</v>
      </c>
    </row>
    <row r="37" spans="4:17" x14ac:dyDescent="0.25">
      <c r="D37" s="7">
        <v>200000</v>
      </c>
      <c r="E37" s="42" t="s">
        <v>643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651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652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677</v>
      </c>
      <c r="B4" s="18">
        <v>0</v>
      </c>
      <c r="C4" s="18">
        <v>800000</v>
      </c>
      <c r="D4" s="3">
        <f t="shared" si="0"/>
        <v>-800000</v>
      </c>
      <c r="E4" s="11" t="s">
        <v>678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-3000000</v>
      </c>
      <c r="C5" s="18">
        <v>0</v>
      </c>
      <c r="D5" s="3">
        <f t="shared" si="0"/>
        <v>-3000000</v>
      </c>
      <c r="E5" s="20" t="s">
        <v>697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676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684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685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687</v>
      </c>
    </row>
    <row r="35" spans="4:17" x14ac:dyDescent="0.25">
      <c r="D35" s="43">
        <v>27470</v>
      </c>
      <c r="E35" s="42" t="s">
        <v>694</v>
      </c>
    </row>
    <row r="36" spans="4:17" x14ac:dyDescent="0.25">
      <c r="D36" s="43">
        <v>334000</v>
      </c>
      <c r="E36" s="42" t="s">
        <v>707</v>
      </c>
    </row>
    <row r="37" spans="4:17" x14ac:dyDescent="0.25">
      <c r="D37" s="7">
        <v>400000</v>
      </c>
      <c r="E37" s="42" t="s">
        <v>713</v>
      </c>
    </row>
    <row r="38" spans="4:17" x14ac:dyDescent="0.25">
      <c r="D38" s="7">
        <v>200000</v>
      </c>
      <c r="E38" s="42" t="s">
        <v>718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opLeftCell="B1" zoomScaleNormal="100" workbookViewId="0">
      <pane ySplit="1" topLeftCell="A65" activePane="bottomLeft" state="frozen"/>
      <selection pane="bottomLeft" activeCell="C78" sqref="C7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270</v>
      </c>
      <c r="F2" s="11">
        <f>IF(B2&gt;0,1,0)</f>
        <v>1</v>
      </c>
      <c r="G2" s="11">
        <f>B2*(E2-F2)</f>
        <v>13450000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266</v>
      </c>
      <c r="F3" s="11">
        <f t="shared" ref="F3:F38" si="1">IF(B3&gt;0,1,0)</f>
        <v>1</v>
      </c>
      <c r="G3" s="11">
        <f t="shared" ref="G3:G23" si="2">B3*(E3-F3)</f>
        <v>795000000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265</v>
      </c>
      <c r="F4" s="11">
        <f t="shared" si="1"/>
        <v>1</v>
      </c>
      <c r="G4" s="11">
        <f t="shared" si="2"/>
        <v>792000000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265</v>
      </c>
      <c r="F5" s="11">
        <f t="shared" si="1"/>
        <v>1</v>
      </c>
      <c r="G5" s="11">
        <f t="shared" si="2"/>
        <v>3960000000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264</v>
      </c>
      <c r="F6" s="11">
        <f t="shared" si="1"/>
        <v>1</v>
      </c>
      <c r="G6" s="11">
        <f t="shared" si="2"/>
        <v>789000000</v>
      </c>
      <c r="K6" t="s">
        <v>288</v>
      </c>
      <c r="L6" s="35">
        <v>410023079974</v>
      </c>
      <c r="M6" s="34" t="s">
        <v>333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263</v>
      </c>
      <c r="F7" s="11">
        <f t="shared" si="1"/>
        <v>0</v>
      </c>
      <c r="G7" s="11">
        <f t="shared" si="2"/>
        <v>-789000000</v>
      </c>
      <c r="K7" t="s">
        <v>289</v>
      </c>
      <c r="L7" s="35">
        <v>410023384051</v>
      </c>
      <c r="M7" s="34" t="s">
        <v>332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263</v>
      </c>
      <c r="F8" s="11">
        <f t="shared" si="1"/>
        <v>0</v>
      </c>
      <c r="G8" s="11">
        <f t="shared" si="2"/>
        <v>-52600000</v>
      </c>
      <c r="K8" t="s">
        <v>290</v>
      </c>
      <c r="L8" s="35">
        <v>410023383764</v>
      </c>
      <c r="M8" s="34" t="s">
        <v>331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263</v>
      </c>
      <c r="F9" s="11">
        <f t="shared" si="1"/>
        <v>1</v>
      </c>
      <c r="G9" s="11">
        <f>B9*(E9-F9)</f>
        <v>786000000</v>
      </c>
      <c r="K9" t="s">
        <v>291</v>
      </c>
      <c r="L9" s="35">
        <v>410021971552</v>
      </c>
      <c r="M9" s="34" t="s">
        <v>330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262</v>
      </c>
      <c r="F10" s="11">
        <f t="shared" si="1"/>
        <v>1</v>
      </c>
      <c r="G10" s="11">
        <f t="shared" si="2"/>
        <v>783000000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262</v>
      </c>
      <c r="F11" s="11">
        <f t="shared" si="1"/>
        <v>1</v>
      </c>
      <c r="G11" s="11">
        <f t="shared" si="2"/>
        <v>6525000000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259</v>
      </c>
      <c r="F12" s="11">
        <f t="shared" si="1"/>
        <v>1</v>
      </c>
      <c r="G12" s="11">
        <f t="shared" si="2"/>
        <v>257569140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259</v>
      </c>
      <c r="F13" s="11">
        <f t="shared" si="1"/>
        <v>1</v>
      </c>
      <c r="G13" s="11">
        <f t="shared" si="2"/>
        <v>774000000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259</v>
      </c>
      <c r="F14" s="11">
        <f t="shared" si="1"/>
        <v>1</v>
      </c>
      <c r="G14" s="11">
        <f t="shared" si="2"/>
        <v>307302768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247</v>
      </c>
      <c r="F15" s="11">
        <f t="shared" si="1"/>
        <v>1</v>
      </c>
      <c r="G15" s="11">
        <f t="shared" si="2"/>
        <v>492000000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235</v>
      </c>
      <c r="F16" s="11">
        <f t="shared" si="1"/>
        <v>1</v>
      </c>
      <c r="G16" s="11">
        <f t="shared" si="2"/>
        <v>702000000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234</v>
      </c>
      <c r="F17" s="11">
        <f t="shared" si="1"/>
        <v>1</v>
      </c>
      <c r="G17" s="11">
        <f t="shared" si="2"/>
        <v>699000000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233</v>
      </c>
      <c r="F18" s="11">
        <f t="shared" si="1"/>
        <v>1</v>
      </c>
      <c r="G18" s="11">
        <f t="shared" si="2"/>
        <v>440800000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218</v>
      </c>
      <c r="F19" s="11">
        <f t="shared" si="1"/>
        <v>1</v>
      </c>
      <c r="G19" s="11">
        <f t="shared" si="2"/>
        <v>174579321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217</v>
      </c>
      <c r="F20" s="11">
        <f t="shared" si="1"/>
        <v>1</v>
      </c>
      <c r="G20" s="11">
        <f t="shared" si="2"/>
        <v>648000000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211</v>
      </c>
      <c r="F21" s="11">
        <f t="shared" si="1"/>
        <v>1</v>
      </c>
      <c r="G21" s="11">
        <f t="shared" si="2"/>
        <v>105000000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350</v>
      </c>
      <c r="B22" s="39">
        <v>-3000000</v>
      </c>
      <c r="C22" s="11" t="s">
        <v>351</v>
      </c>
      <c r="D22" s="11">
        <v>8</v>
      </c>
      <c r="E22" s="11">
        <f t="shared" si="0"/>
        <v>197</v>
      </c>
      <c r="F22" s="11">
        <f t="shared" si="1"/>
        <v>0</v>
      </c>
      <c r="G22" s="11">
        <f t="shared" si="2"/>
        <v>-591000000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410</v>
      </c>
      <c r="B23" s="39">
        <v>3000000</v>
      </c>
      <c r="C23" s="11" t="s">
        <v>411</v>
      </c>
      <c r="D23" s="11">
        <v>0</v>
      </c>
      <c r="E23" s="11">
        <f t="shared" si="0"/>
        <v>189</v>
      </c>
      <c r="F23" s="11">
        <f t="shared" si="1"/>
        <v>1</v>
      </c>
      <c r="G23" s="11">
        <f t="shared" si="2"/>
        <v>564000000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410</v>
      </c>
      <c r="B24" s="39">
        <v>630843</v>
      </c>
      <c r="C24" s="11" t="s">
        <v>407</v>
      </c>
      <c r="D24" s="11">
        <v>2</v>
      </c>
      <c r="E24" s="11">
        <f t="shared" si="0"/>
        <v>189</v>
      </c>
      <c r="F24" s="11">
        <f t="shared" si="1"/>
        <v>1</v>
      </c>
      <c r="G24" s="11">
        <f>B24*(E24-F24)</f>
        <v>118598484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416</v>
      </c>
      <c r="B25" s="39">
        <v>-3200900</v>
      </c>
      <c r="C25" s="11" t="s">
        <v>418</v>
      </c>
      <c r="D25" s="11">
        <v>2</v>
      </c>
      <c r="E25" s="11">
        <f t="shared" si="0"/>
        <v>187</v>
      </c>
      <c r="F25" s="11">
        <f t="shared" si="1"/>
        <v>0</v>
      </c>
      <c r="G25" s="11">
        <f t="shared" ref="G25:G30" si="3">B25*(E25-F25)</f>
        <v>-598568300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428</v>
      </c>
      <c r="B26" s="39">
        <v>-3000900</v>
      </c>
      <c r="C26" s="11" t="s">
        <v>429</v>
      </c>
      <c r="D26" s="11">
        <v>2</v>
      </c>
      <c r="E26" s="11">
        <f t="shared" si="0"/>
        <v>185</v>
      </c>
      <c r="F26" s="11">
        <f t="shared" si="1"/>
        <v>0</v>
      </c>
      <c r="G26" s="11">
        <f t="shared" si="3"/>
        <v>-555166500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434</v>
      </c>
      <c r="B27" s="39">
        <v>1000000</v>
      </c>
      <c r="C27" s="11" t="s">
        <v>436</v>
      </c>
      <c r="D27" s="11">
        <v>0</v>
      </c>
      <c r="E27" s="11">
        <f t="shared" si="0"/>
        <v>183</v>
      </c>
      <c r="F27" s="11">
        <f t="shared" si="1"/>
        <v>1</v>
      </c>
      <c r="G27" s="11">
        <f t="shared" si="3"/>
        <v>182000000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434</v>
      </c>
      <c r="B28" s="39">
        <v>6000000</v>
      </c>
      <c r="C28" s="11" t="s">
        <v>437</v>
      </c>
      <c r="D28" s="11">
        <v>0</v>
      </c>
      <c r="E28" s="11">
        <f t="shared" si="0"/>
        <v>183</v>
      </c>
      <c r="F28" s="11">
        <f t="shared" si="1"/>
        <v>1</v>
      </c>
      <c r="G28" s="11">
        <f t="shared" si="3"/>
        <v>1092000000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434</v>
      </c>
      <c r="B29" s="39">
        <v>5800000</v>
      </c>
      <c r="C29" s="11" t="s">
        <v>438</v>
      </c>
      <c r="D29" s="11">
        <v>0</v>
      </c>
      <c r="E29" s="11">
        <f t="shared" si="0"/>
        <v>183</v>
      </c>
      <c r="F29" s="11">
        <f t="shared" si="1"/>
        <v>1</v>
      </c>
      <c r="G29" s="11">
        <f t="shared" si="3"/>
        <v>1055600000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434</v>
      </c>
      <c r="B30" s="39">
        <v>-5000</v>
      </c>
      <c r="C30" s="11" t="s">
        <v>439</v>
      </c>
      <c r="D30" s="11">
        <v>1</v>
      </c>
      <c r="E30" s="11">
        <f t="shared" si="0"/>
        <v>183</v>
      </c>
      <c r="F30" s="11">
        <f t="shared" si="1"/>
        <v>0</v>
      </c>
      <c r="G30" s="11">
        <f t="shared" si="3"/>
        <v>-915000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449</v>
      </c>
      <c r="B31" s="39">
        <v>-26000000</v>
      </c>
      <c r="C31" s="11" t="s">
        <v>450</v>
      </c>
      <c r="D31" s="11">
        <v>2</v>
      </c>
      <c r="E31" s="11">
        <f t="shared" si="0"/>
        <v>182</v>
      </c>
      <c r="F31" s="11">
        <f t="shared" si="1"/>
        <v>0</v>
      </c>
      <c r="G31" s="11">
        <f>B31*(E31-F31)</f>
        <v>-4732000000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446</v>
      </c>
      <c r="B32" s="39">
        <v>-26200000</v>
      </c>
      <c r="C32" s="11" t="s">
        <v>448</v>
      </c>
      <c r="D32" s="11">
        <v>19</v>
      </c>
      <c r="E32" s="11">
        <f t="shared" si="0"/>
        <v>180</v>
      </c>
      <c r="F32" s="11">
        <f t="shared" si="1"/>
        <v>0</v>
      </c>
      <c r="G32" s="11">
        <f>B32*(E32-F32)</f>
        <v>-4716000000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484</v>
      </c>
      <c r="B33" s="39">
        <v>327005</v>
      </c>
      <c r="C33" s="11" t="s">
        <v>498</v>
      </c>
      <c r="D33" s="11">
        <v>18</v>
      </c>
      <c r="E33" s="11">
        <f t="shared" si="0"/>
        <v>161</v>
      </c>
      <c r="F33" s="11">
        <f t="shared" si="1"/>
        <v>1</v>
      </c>
      <c r="G33" s="11">
        <f>B33*(E33-F33)</f>
        <v>52320800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511</v>
      </c>
      <c r="B34" s="39">
        <v>28400000</v>
      </c>
      <c r="C34" s="11" t="s">
        <v>571</v>
      </c>
      <c r="D34" s="11">
        <v>0</v>
      </c>
      <c r="E34" s="11">
        <f t="shared" si="0"/>
        <v>143</v>
      </c>
      <c r="F34" s="11">
        <f t="shared" si="1"/>
        <v>1</v>
      </c>
      <c r="G34" s="11">
        <f t="shared" ref="G34:G89" si="4">B34*(E34-F34)</f>
        <v>4032800000</v>
      </c>
      <c r="V34" s="25"/>
      <c r="W34" s="26"/>
      <c r="X34" s="25"/>
    </row>
    <row r="35" spans="1:27" x14ac:dyDescent="0.25">
      <c r="A35" s="12" t="s">
        <v>511</v>
      </c>
      <c r="B35" s="61">
        <v>11000000</v>
      </c>
      <c r="C35" s="12" t="s">
        <v>513</v>
      </c>
      <c r="D35" s="11">
        <v>15</v>
      </c>
      <c r="E35" s="11">
        <f t="shared" si="0"/>
        <v>143</v>
      </c>
      <c r="F35" s="11">
        <f t="shared" si="1"/>
        <v>1</v>
      </c>
      <c r="G35" s="12">
        <f t="shared" si="4"/>
        <v>1562000000</v>
      </c>
    </row>
    <row r="36" spans="1:27" x14ac:dyDescent="0.25">
      <c r="A36" s="11" t="s">
        <v>525</v>
      </c>
      <c r="B36" s="39">
        <v>418701</v>
      </c>
      <c r="C36" s="11" t="s">
        <v>526</v>
      </c>
      <c r="D36" s="11">
        <v>0</v>
      </c>
      <c r="E36" s="11">
        <f t="shared" si="0"/>
        <v>128</v>
      </c>
      <c r="F36" s="11">
        <f t="shared" si="1"/>
        <v>1</v>
      </c>
      <c r="G36" s="11">
        <f t="shared" si="4"/>
        <v>53175027</v>
      </c>
    </row>
    <row r="37" spans="1:27" x14ac:dyDescent="0.25">
      <c r="A37" s="11" t="s">
        <v>525</v>
      </c>
      <c r="B37" s="39">
        <v>-900</v>
      </c>
      <c r="C37" s="11" t="s">
        <v>527</v>
      </c>
      <c r="D37" s="11">
        <v>1</v>
      </c>
      <c r="E37" s="11">
        <f t="shared" si="0"/>
        <v>128</v>
      </c>
      <c r="F37" s="11">
        <f t="shared" si="1"/>
        <v>0</v>
      </c>
      <c r="G37" s="11">
        <f t="shared" si="4"/>
        <v>-115200</v>
      </c>
      <c r="J37" s="62"/>
    </row>
    <row r="38" spans="1:27" x14ac:dyDescent="0.25">
      <c r="A38" s="12" t="s">
        <v>531</v>
      </c>
      <c r="B38" s="61">
        <v>2000000</v>
      </c>
      <c r="C38" s="12" t="s">
        <v>532</v>
      </c>
      <c r="D38" s="11">
        <v>0</v>
      </c>
      <c r="E38" s="11">
        <f t="shared" si="0"/>
        <v>127</v>
      </c>
      <c r="F38" s="11">
        <f t="shared" si="1"/>
        <v>1</v>
      </c>
      <c r="G38" s="12">
        <f t="shared" si="4"/>
        <v>252000000</v>
      </c>
      <c r="J38" s="7"/>
      <c r="K38" s="7"/>
    </row>
    <row r="39" spans="1:27" x14ac:dyDescent="0.25">
      <c r="A39" s="11" t="s">
        <v>531</v>
      </c>
      <c r="B39" s="39">
        <v>2000000</v>
      </c>
      <c r="C39" s="11" t="s">
        <v>533</v>
      </c>
      <c r="D39" s="11">
        <v>14</v>
      </c>
      <c r="E39" s="11">
        <f t="shared" si="0"/>
        <v>127</v>
      </c>
      <c r="F39" s="11">
        <f>IF(B39&gt;0,1,0)</f>
        <v>1</v>
      </c>
      <c r="G39" s="11">
        <f t="shared" si="4"/>
        <v>252000000</v>
      </c>
    </row>
    <row r="40" spans="1:27" x14ac:dyDescent="0.25">
      <c r="A40" s="11" t="s">
        <v>538</v>
      </c>
      <c r="B40" s="39">
        <v>-200000</v>
      </c>
      <c r="C40" s="11" t="s">
        <v>539</v>
      </c>
      <c r="D40" s="11">
        <v>0</v>
      </c>
      <c r="E40" s="11">
        <f t="shared" si="0"/>
        <v>113</v>
      </c>
      <c r="F40" s="11">
        <f>IF(B40&gt;0,1,0)</f>
        <v>0</v>
      </c>
      <c r="G40" s="11">
        <f t="shared" si="4"/>
        <v>-22600000</v>
      </c>
    </row>
    <row r="41" spans="1:27" x14ac:dyDescent="0.25">
      <c r="A41" s="11" t="s">
        <v>538</v>
      </c>
      <c r="B41" s="39">
        <v>-620000</v>
      </c>
      <c r="C41" s="11" t="s">
        <v>540</v>
      </c>
      <c r="D41" s="11">
        <v>0</v>
      </c>
      <c r="E41" s="11">
        <f t="shared" si="0"/>
        <v>113</v>
      </c>
      <c r="F41" s="11">
        <f>IF(B41&gt;0,1,0)</f>
        <v>0</v>
      </c>
      <c r="G41" s="11">
        <f t="shared" si="4"/>
        <v>-70060000</v>
      </c>
    </row>
    <row r="42" spans="1:27" x14ac:dyDescent="0.25">
      <c r="A42" s="11" t="s">
        <v>538</v>
      </c>
      <c r="B42" s="39">
        <v>-120000</v>
      </c>
      <c r="C42" s="11" t="s">
        <v>541</v>
      </c>
      <c r="D42" s="11">
        <v>2</v>
      </c>
      <c r="E42" s="11">
        <f t="shared" si="0"/>
        <v>113</v>
      </c>
      <c r="F42" s="11">
        <f t="shared" ref="F42:F89" si="5">IF(B42&gt;0,1,0)</f>
        <v>0</v>
      </c>
      <c r="G42" s="11">
        <f t="shared" si="4"/>
        <v>-13560000</v>
      </c>
      <c r="J42" s="7"/>
    </row>
    <row r="43" spans="1:27" x14ac:dyDescent="0.25">
      <c r="A43" s="11" t="s">
        <v>542</v>
      </c>
      <c r="B43" s="39">
        <v>650000</v>
      </c>
      <c r="C43" s="11" t="s">
        <v>543</v>
      </c>
      <c r="D43" s="11">
        <v>0</v>
      </c>
      <c r="E43" s="11">
        <f t="shared" si="0"/>
        <v>111</v>
      </c>
      <c r="F43" s="11">
        <f t="shared" si="5"/>
        <v>1</v>
      </c>
      <c r="G43" s="11">
        <f t="shared" si="4"/>
        <v>71500000</v>
      </c>
    </row>
    <row r="44" spans="1:27" x14ac:dyDescent="0.25">
      <c r="A44" s="11" t="s">
        <v>542</v>
      </c>
      <c r="B44" s="39">
        <v>-5000</v>
      </c>
      <c r="C44" s="11" t="s">
        <v>26</v>
      </c>
      <c r="D44" s="11">
        <v>0</v>
      </c>
      <c r="E44" s="11">
        <f t="shared" si="0"/>
        <v>111</v>
      </c>
      <c r="F44" s="11">
        <f t="shared" si="5"/>
        <v>0</v>
      </c>
      <c r="G44" s="11">
        <f t="shared" si="4"/>
        <v>-555000</v>
      </c>
    </row>
    <row r="45" spans="1:27" x14ac:dyDescent="0.25">
      <c r="A45" s="11" t="s">
        <v>542</v>
      </c>
      <c r="B45" s="39">
        <v>29000000</v>
      </c>
      <c r="C45" s="11" t="s">
        <v>544</v>
      </c>
      <c r="D45" s="11">
        <v>4</v>
      </c>
      <c r="E45" s="11">
        <f t="shared" si="0"/>
        <v>111</v>
      </c>
      <c r="F45" s="11">
        <f t="shared" si="5"/>
        <v>1</v>
      </c>
      <c r="G45" s="11">
        <f t="shared" si="4"/>
        <v>3190000000</v>
      </c>
    </row>
    <row r="46" spans="1:27" x14ac:dyDescent="0.25">
      <c r="A46" s="11" t="s">
        <v>551</v>
      </c>
      <c r="B46" s="39">
        <v>-200000</v>
      </c>
      <c r="C46" s="11" t="s">
        <v>556</v>
      </c>
      <c r="D46" s="11">
        <v>3</v>
      </c>
      <c r="E46" s="11">
        <f t="shared" si="0"/>
        <v>107</v>
      </c>
      <c r="F46" s="11">
        <f t="shared" si="5"/>
        <v>0</v>
      </c>
      <c r="G46" s="11">
        <f t="shared" si="4"/>
        <v>-21400000</v>
      </c>
    </row>
    <row r="47" spans="1:27" x14ac:dyDescent="0.25">
      <c r="A47" s="11" t="s">
        <v>557</v>
      </c>
      <c r="B47" s="39">
        <v>-200000</v>
      </c>
      <c r="C47" s="11" t="s">
        <v>559</v>
      </c>
      <c r="D47" s="11">
        <v>1</v>
      </c>
      <c r="E47" s="11">
        <f t="shared" si="0"/>
        <v>104</v>
      </c>
      <c r="F47" s="11">
        <f t="shared" si="5"/>
        <v>0</v>
      </c>
      <c r="G47" s="11">
        <f t="shared" si="4"/>
        <v>-20800000</v>
      </c>
    </row>
    <row r="48" spans="1:27" x14ac:dyDescent="0.25">
      <c r="A48" s="11" t="s">
        <v>558</v>
      </c>
      <c r="B48" s="39">
        <v>-200000</v>
      </c>
      <c r="C48" s="11" t="s">
        <v>158</v>
      </c>
      <c r="D48" s="11">
        <v>5</v>
      </c>
      <c r="E48" s="11">
        <f t="shared" si="0"/>
        <v>103</v>
      </c>
      <c r="F48" s="11">
        <f t="shared" si="5"/>
        <v>0</v>
      </c>
      <c r="G48" s="11">
        <f t="shared" si="4"/>
        <v>-20600000</v>
      </c>
    </row>
    <row r="49" spans="1:7" x14ac:dyDescent="0.25">
      <c r="A49" s="11" t="s">
        <v>562</v>
      </c>
      <c r="B49" s="39">
        <v>3000000</v>
      </c>
      <c r="C49" s="11" t="s">
        <v>563</v>
      </c>
      <c r="D49" s="11">
        <v>0</v>
      </c>
      <c r="E49" s="11">
        <f t="shared" si="0"/>
        <v>98</v>
      </c>
      <c r="F49" s="11">
        <f t="shared" si="5"/>
        <v>1</v>
      </c>
      <c r="G49" s="11">
        <f t="shared" si="4"/>
        <v>291000000</v>
      </c>
    </row>
    <row r="50" spans="1:7" x14ac:dyDescent="0.25">
      <c r="A50" s="12" t="s">
        <v>562</v>
      </c>
      <c r="B50" s="61">
        <v>3000000</v>
      </c>
      <c r="C50" s="12" t="s">
        <v>564</v>
      </c>
      <c r="D50" s="11">
        <v>1</v>
      </c>
      <c r="E50" s="11">
        <f t="shared" si="0"/>
        <v>98</v>
      </c>
      <c r="F50" s="11">
        <f t="shared" si="5"/>
        <v>1</v>
      </c>
      <c r="G50" s="12">
        <f t="shared" si="4"/>
        <v>291000000</v>
      </c>
    </row>
    <row r="51" spans="1:7" x14ac:dyDescent="0.25">
      <c r="A51" s="11" t="s">
        <v>567</v>
      </c>
      <c r="B51" s="39">
        <v>765797</v>
      </c>
      <c r="C51" s="11" t="s">
        <v>568</v>
      </c>
      <c r="D51" s="11">
        <v>0</v>
      </c>
      <c r="E51" s="11">
        <f t="shared" si="0"/>
        <v>97</v>
      </c>
      <c r="F51" s="11">
        <f t="shared" si="5"/>
        <v>1</v>
      </c>
      <c r="G51" s="11">
        <f t="shared" si="4"/>
        <v>73516512</v>
      </c>
    </row>
    <row r="52" spans="1:7" x14ac:dyDescent="0.25">
      <c r="A52" s="11" t="s">
        <v>567</v>
      </c>
      <c r="B52" s="39">
        <v>-200000</v>
      </c>
      <c r="C52" s="11" t="s">
        <v>158</v>
      </c>
      <c r="D52" s="11">
        <v>7</v>
      </c>
      <c r="E52" s="11">
        <f t="shared" si="0"/>
        <v>97</v>
      </c>
      <c r="F52" s="11">
        <f t="shared" si="5"/>
        <v>0</v>
      </c>
      <c r="G52" s="11">
        <f t="shared" si="4"/>
        <v>-19400000</v>
      </c>
    </row>
    <row r="53" spans="1:7" x14ac:dyDescent="0.25">
      <c r="A53" s="11" t="s">
        <v>579</v>
      </c>
      <c r="B53" s="39">
        <v>-400500</v>
      </c>
      <c r="C53" s="11" t="s">
        <v>580</v>
      </c>
      <c r="D53" s="11">
        <v>9</v>
      </c>
      <c r="E53" s="11">
        <f t="shared" si="0"/>
        <v>90</v>
      </c>
      <c r="F53" s="11">
        <f t="shared" si="5"/>
        <v>0</v>
      </c>
      <c r="G53" s="11">
        <f t="shared" si="4"/>
        <v>-36045000</v>
      </c>
    </row>
    <row r="54" spans="1:7" x14ac:dyDescent="0.25">
      <c r="A54" s="11" t="s">
        <v>596</v>
      </c>
      <c r="B54" s="39">
        <v>-1000396</v>
      </c>
      <c r="C54" s="11" t="s">
        <v>653</v>
      </c>
      <c r="D54" s="11">
        <v>6</v>
      </c>
      <c r="E54" s="11">
        <f t="shared" si="0"/>
        <v>81</v>
      </c>
      <c r="F54" s="11">
        <f t="shared" si="5"/>
        <v>0</v>
      </c>
      <c r="G54" s="11">
        <f t="shared" si="4"/>
        <v>-81032076</v>
      </c>
    </row>
    <row r="55" spans="1:7" x14ac:dyDescent="0.25">
      <c r="A55" s="11" t="s">
        <v>599</v>
      </c>
      <c r="B55" s="39">
        <v>-40000000</v>
      </c>
      <c r="C55" s="11" t="s">
        <v>600</v>
      </c>
      <c r="D55" s="11">
        <v>9</v>
      </c>
      <c r="E55" s="11">
        <f t="shared" si="0"/>
        <v>75</v>
      </c>
      <c r="F55" s="11">
        <f t="shared" si="5"/>
        <v>0</v>
      </c>
      <c r="G55" s="11">
        <f t="shared" si="4"/>
        <v>-3000000000</v>
      </c>
    </row>
    <row r="56" spans="1:7" x14ac:dyDescent="0.25">
      <c r="A56" s="11" t="s">
        <v>605</v>
      </c>
      <c r="B56" s="39">
        <v>865652</v>
      </c>
      <c r="C56" s="11" t="s">
        <v>606</v>
      </c>
      <c r="D56" s="11">
        <v>27</v>
      </c>
      <c r="E56" s="11">
        <f t="shared" si="0"/>
        <v>66</v>
      </c>
      <c r="F56" s="11">
        <f t="shared" si="5"/>
        <v>1</v>
      </c>
      <c r="G56" s="11">
        <f t="shared" si="4"/>
        <v>56267380</v>
      </c>
    </row>
    <row r="57" spans="1:7" x14ac:dyDescent="0.25">
      <c r="A57" s="11" t="s">
        <v>636</v>
      </c>
      <c r="B57" s="39">
        <v>-50200000</v>
      </c>
      <c r="C57" s="11" t="s">
        <v>640</v>
      </c>
      <c r="D57" s="11">
        <v>1</v>
      </c>
      <c r="E57" s="11">
        <f t="shared" si="0"/>
        <v>39</v>
      </c>
      <c r="F57" s="11">
        <f t="shared" si="5"/>
        <v>0</v>
      </c>
      <c r="G57" s="11">
        <f t="shared" si="4"/>
        <v>-1957800000</v>
      </c>
    </row>
    <row r="58" spans="1:7" x14ac:dyDescent="0.25">
      <c r="A58" s="11" t="s">
        <v>644</v>
      </c>
      <c r="B58" s="39">
        <v>-12200500</v>
      </c>
      <c r="C58" s="11" t="s">
        <v>645</v>
      </c>
      <c r="D58" s="11">
        <v>3</v>
      </c>
      <c r="E58" s="11">
        <f t="shared" si="0"/>
        <v>38</v>
      </c>
      <c r="F58" s="11">
        <f t="shared" si="5"/>
        <v>0</v>
      </c>
      <c r="G58" s="11">
        <f t="shared" si="4"/>
        <v>-463619000</v>
      </c>
    </row>
    <row r="59" spans="1:7" x14ac:dyDescent="0.25">
      <c r="A59" s="11" t="s">
        <v>651</v>
      </c>
      <c r="B59" s="39">
        <v>534906</v>
      </c>
      <c r="C59" s="11" t="s">
        <v>652</v>
      </c>
      <c r="D59" s="11">
        <v>1</v>
      </c>
      <c r="E59" s="11">
        <f t="shared" si="0"/>
        <v>35</v>
      </c>
      <c r="F59" s="11">
        <f t="shared" si="5"/>
        <v>1</v>
      </c>
      <c r="G59" s="11">
        <f t="shared" si="4"/>
        <v>18186804</v>
      </c>
    </row>
    <row r="60" spans="1:7" x14ac:dyDescent="0.25">
      <c r="A60" s="11" t="s">
        <v>677</v>
      </c>
      <c r="B60" s="39">
        <v>-338000</v>
      </c>
      <c r="C60" s="11" t="s">
        <v>679</v>
      </c>
      <c r="D60" s="11">
        <v>2</v>
      </c>
      <c r="E60" s="11">
        <f t="shared" si="0"/>
        <v>34</v>
      </c>
      <c r="F60" s="11">
        <f t="shared" si="5"/>
        <v>0</v>
      </c>
      <c r="G60" s="11">
        <f t="shared" si="4"/>
        <v>-11492000</v>
      </c>
    </row>
    <row r="61" spans="1:7" x14ac:dyDescent="0.25">
      <c r="A61" s="11" t="s">
        <v>680</v>
      </c>
      <c r="B61" s="39">
        <v>-150000</v>
      </c>
      <c r="C61" s="11" t="s">
        <v>681</v>
      </c>
      <c r="D61" s="11">
        <v>4</v>
      </c>
      <c r="E61" s="11">
        <f t="shared" si="0"/>
        <v>32</v>
      </c>
      <c r="F61" s="11">
        <f t="shared" si="5"/>
        <v>0</v>
      </c>
      <c r="G61" s="11">
        <f t="shared" si="4"/>
        <v>-4800000</v>
      </c>
    </row>
    <row r="62" spans="1:7" x14ac:dyDescent="0.25">
      <c r="A62" s="11" t="s">
        <v>686</v>
      </c>
      <c r="B62" s="39">
        <v>-100000</v>
      </c>
      <c r="C62" s="11" t="s">
        <v>26</v>
      </c>
      <c r="D62" s="11">
        <v>4</v>
      </c>
      <c r="E62" s="11">
        <f t="shared" si="0"/>
        <v>28</v>
      </c>
      <c r="F62" s="11">
        <f t="shared" si="5"/>
        <v>0</v>
      </c>
      <c r="G62" s="11">
        <f t="shared" si="4"/>
        <v>-2800000</v>
      </c>
    </row>
    <row r="63" spans="1:7" x14ac:dyDescent="0.25">
      <c r="A63" s="11" t="s">
        <v>688</v>
      </c>
      <c r="B63" s="39">
        <v>-200000</v>
      </c>
      <c r="C63" s="11" t="s">
        <v>158</v>
      </c>
      <c r="D63" s="11">
        <v>0</v>
      </c>
      <c r="E63" s="11">
        <f t="shared" si="0"/>
        <v>24</v>
      </c>
      <c r="F63" s="11">
        <f t="shared" si="5"/>
        <v>0</v>
      </c>
      <c r="G63" s="11">
        <f t="shared" si="4"/>
        <v>-4800000</v>
      </c>
    </row>
    <row r="64" spans="1:7" x14ac:dyDescent="0.25">
      <c r="A64" s="11" t="s">
        <v>71</v>
      </c>
      <c r="B64" s="39">
        <v>-87000</v>
      </c>
      <c r="C64" s="11" t="s">
        <v>689</v>
      </c>
      <c r="D64" s="11">
        <v>4</v>
      </c>
      <c r="E64" s="11">
        <f t="shared" si="0"/>
        <v>24</v>
      </c>
      <c r="F64" s="11">
        <f t="shared" si="5"/>
        <v>0</v>
      </c>
      <c r="G64" s="11">
        <f t="shared" si="4"/>
        <v>-2088000</v>
      </c>
    </row>
    <row r="65" spans="1:10" x14ac:dyDescent="0.25">
      <c r="A65" s="11" t="s">
        <v>695</v>
      </c>
      <c r="B65" s="39">
        <v>-27470</v>
      </c>
      <c r="C65" s="11" t="s">
        <v>696</v>
      </c>
      <c r="D65" s="11">
        <v>1</v>
      </c>
      <c r="E65" s="11">
        <f t="shared" si="0"/>
        <v>20</v>
      </c>
      <c r="F65" s="11">
        <f t="shared" si="5"/>
        <v>0</v>
      </c>
      <c r="G65" s="11">
        <f t="shared" si="4"/>
        <v>-549400</v>
      </c>
    </row>
    <row r="66" spans="1:10" x14ac:dyDescent="0.25">
      <c r="A66" s="11" t="s">
        <v>705</v>
      </c>
      <c r="B66" s="39">
        <v>-334000</v>
      </c>
      <c r="C66" s="11" t="s">
        <v>706</v>
      </c>
      <c r="D66" s="11">
        <v>5</v>
      </c>
      <c r="E66" s="11">
        <f t="shared" si="0"/>
        <v>19</v>
      </c>
      <c r="F66" s="11">
        <f t="shared" si="5"/>
        <v>0</v>
      </c>
      <c r="G66" s="11">
        <f t="shared" si="4"/>
        <v>-6346000</v>
      </c>
    </row>
    <row r="67" spans="1:10" x14ac:dyDescent="0.25">
      <c r="A67" s="11" t="s">
        <v>709</v>
      </c>
      <c r="B67" s="39">
        <v>-20000</v>
      </c>
      <c r="C67" s="11" t="s">
        <v>710</v>
      </c>
      <c r="D67" s="11">
        <v>1</v>
      </c>
      <c r="E67" s="11">
        <f t="shared" ref="E67:E89" si="6">D67+E68</f>
        <v>14</v>
      </c>
      <c r="F67" s="11">
        <f t="shared" si="5"/>
        <v>0</v>
      </c>
      <c r="G67" s="11">
        <f t="shared" si="4"/>
        <v>-280000</v>
      </c>
    </row>
    <row r="68" spans="1:10" x14ac:dyDescent="0.25">
      <c r="A68" s="11" t="s">
        <v>708</v>
      </c>
      <c r="B68" s="39">
        <v>-300500</v>
      </c>
      <c r="C68" s="11" t="s">
        <v>711</v>
      </c>
      <c r="D68" s="11">
        <v>0</v>
      </c>
      <c r="E68" s="11">
        <f t="shared" si="6"/>
        <v>13</v>
      </c>
      <c r="F68" s="11">
        <f t="shared" si="5"/>
        <v>0</v>
      </c>
      <c r="G68" s="11">
        <f t="shared" si="4"/>
        <v>-3906500</v>
      </c>
    </row>
    <row r="69" spans="1:10" x14ac:dyDescent="0.25">
      <c r="A69" s="11" t="s">
        <v>708</v>
      </c>
      <c r="B69" s="39">
        <v>-100000</v>
      </c>
      <c r="C69" s="11" t="s">
        <v>712</v>
      </c>
      <c r="D69" s="11">
        <v>5</v>
      </c>
      <c r="E69" s="11">
        <f t="shared" si="6"/>
        <v>13</v>
      </c>
      <c r="F69" s="11">
        <f t="shared" si="5"/>
        <v>0</v>
      </c>
      <c r="G69" s="11">
        <f t="shared" si="4"/>
        <v>-1300000</v>
      </c>
    </row>
    <row r="70" spans="1:10" x14ac:dyDescent="0.25">
      <c r="A70" s="11" t="s">
        <v>715</v>
      </c>
      <c r="B70" s="39">
        <v>-200000</v>
      </c>
      <c r="C70" s="11" t="s">
        <v>26</v>
      </c>
      <c r="D70" s="11">
        <v>4</v>
      </c>
      <c r="E70" s="11">
        <f t="shared" si="6"/>
        <v>8</v>
      </c>
      <c r="F70" s="11">
        <f t="shared" si="5"/>
        <v>0</v>
      </c>
      <c r="G70" s="11">
        <f t="shared" si="4"/>
        <v>-1600000</v>
      </c>
    </row>
    <row r="71" spans="1:10" x14ac:dyDescent="0.25">
      <c r="A71" s="11" t="s">
        <v>669</v>
      </c>
      <c r="B71" s="39">
        <v>15389</v>
      </c>
      <c r="C71" s="11" t="s">
        <v>716</v>
      </c>
      <c r="D71" s="11">
        <v>0</v>
      </c>
      <c r="E71" s="11">
        <f t="shared" si="6"/>
        <v>4</v>
      </c>
      <c r="F71" s="11">
        <f t="shared" si="5"/>
        <v>1</v>
      </c>
      <c r="G71" s="11">
        <f t="shared" si="4"/>
        <v>46167</v>
      </c>
    </row>
    <row r="72" spans="1:10" x14ac:dyDescent="0.25">
      <c r="A72" s="11" t="s">
        <v>669</v>
      </c>
      <c r="B72" s="39">
        <v>4000000</v>
      </c>
      <c r="C72" s="11" t="s">
        <v>723</v>
      </c>
      <c r="D72" s="11">
        <v>0</v>
      </c>
      <c r="E72" s="11">
        <f t="shared" si="6"/>
        <v>4</v>
      </c>
      <c r="F72" s="11">
        <f t="shared" si="5"/>
        <v>1</v>
      </c>
      <c r="G72" s="11">
        <f t="shared" si="4"/>
        <v>12000000</v>
      </c>
    </row>
    <row r="73" spans="1:10" x14ac:dyDescent="0.25">
      <c r="A73" s="11" t="s">
        <v>669</v>
      </c>
      <c r="B73" s="39">
        <v>2600000</v>
      </c>
      <c r="C73" s="11" t="s">
        <v>724</v>
      </c>
      <c r="D73" s="11">
        <v>0</v>
      </c>
      <c r="E73" s="11">
        <f t="shared" si="6"/>
        <v>4</v>
      </c>
      <c r="F73" s="11">
        <f t="shared" si="5"/>
        <v>1</v>
      </c>
      <c r="G73" s="11">
        <f t="shared" si="4"/>
        <v>7800000</v>
      </c>
      <c r="J73" t="s">
        <v>25</v>
      </c>
    </row>
    <row r="74" spans="1:10" x14ac:dyDescent="0.25">
      <c r="A74" s="11" t="s">
        <v>669</v>
      </c>
      <c r="B74" s="39">
        <v>3000000</v>
      </c>
      <c r="C74" s="11" t="s">
        <v>725</v>
      </c>
      <c r="D74" s="11">
        <v>3</v>
      </c>
      <c r="E74" s="11">
        <f t="shared" si="6"/>
        <v>4</v>
      </c>
      <c r="F74" s="11">
        <f t="shared" si="5"/>
        <v>1</v>
      </c>
      <c r="G74" s="11">
        <f t="shared" si="4"/>
        <v>9000000</v>
      </c>
    </row>
    <row r="75" spans="1:10" x14ac:dyDescent="0.25">
      <c r="A75" s="11" t="s">
        <v>730</v>
      </c>
      <c r="B75" s="39">
        <v>-200000</v>
      </c>
      <c r="C75" s="11" t="s">
        <v>158</v>
      </c>
      <c r="D75" s="11">
        <v>1</v>
      </c>
      <c r="E75" s="11">
        <f t="shared" si="6"/>
        <v>1</v>
      </c>
      <c r="F75" s="11">
        <f t="shared" si="5"/>
        <v>0</v>
      </c>
      <c r="G75" s="11">
        <f t="shared" si="4"/>
        <v>-200000</v>
      </c>
    </row>
    <row r="76" spans="1:10" x14ac:dyDescent="0.25">
      <c r="A76" s="11" t="s">
        <v>731</v>
      </c>
      <c r="B76" s="39">
        <v>-2000700</v>
      </c>
      <c r="C76" s="11" t="s">
        <v>732</v>
      </c>
      <c r="D76" s="11"/>
      <c r="E76" s="11">
        <f t="shared" si="6"/>
        <v>0</v>
      </c>
      <c r="F76" s="11">
        <f t="shared" si="5"/>
        <v>0</v>
      </c>
      <c r="G76" s="11">
        <f t="shared" si="4"/>
        <v>0</v>
      </c>
    </row>
    <row r="77" spans="1:10" x14ac:dyDescent="0.25">
      <c r="A77" s="11" t="s">
        <v>731</v>
      </c>
      <c r="B77" s="39">
        <v>-200000</v>
      </c>
      <c r="C77" s="11" t="s">
        <v>158</v>
      </c>
      <c r="D77" s="11"/>
      <c r="E77" s="11">
        <f t="shared" si="6"/>
        <v>0</v>
      </c>
      <c r="F77" s="11">
        <f t="shared" si="5"/>
        <v>0</v>
      </c>
      <c r="G77" s="11">
        <f t="shared" si="4"/>
        <v>0</v>
      </c>
    </row>
    <row r="78" spans="1:10" x14ac:dyDescent="0.25">
      <c r="A78" s="11"/>
      <c r="B78" s="39"/>
      <c r="C78" s="11"/>
      <c r="D78" s="11"/>
      <c r="E78" s="11">
        <f t="shared" si="6"/>
        <v>0</v>
      </c>
      <c r="F78" s="11">
        <f t="shared" si="5"/>
        <v>0</v>
      </c>
      <c r="G78" s="11">
        <f t="shared" si="4"/>
        <v>0</v>
      </c>
      <c r="J78" t="s">
        <v>25</v>
      </c>
    </row>
    <row r="79" spans="1:10" x14ac:dyDescent="0.25">
      <c r="A79" s="11"/>
      <c r="B79" s="39"/>
      <c r="C79" s="11"/>
      <c r="D79" s="11"/>
      <c r="E79" s="11">
        <f t="shared" si="6"/>
        <v>0</v>
      </c>
      <c r="F79" s="11">
        <f t="shared" si="5"/>
        <v>0</v>
      </c>
      <c r="G79" s="11">
        <f t="shared" si="4"/>
        <v>0</v>
      </c>
    </row>
    <row r="80" spans="1:10" x14ac:dyDescent="0.25">
      <c r="A80" s="11"/>
      <c r="B80" s="39"/>
      <c r="C80" s="11"/>
      <c r="D80" s="11"/>
      <c r="E80" s="11">
        <f t="shared" si="6"/>
        <v>0</v>
      </c>
      <c r="F80" s="11">
        <f t="shared" si="5"/>
        <v>0</v>
      </c>
      <c r="G80" s="11">
        <f t="shared" si="4"/>
        <v>0</v>
      </c>
    </row>
    <row r="81" spans="1:7" x14ac:dyDescent="0.25">
      <c r="A81" s="11"/>
      <c r="B81" s="39"/>
      <c r="C81" s="11"/>
      <c r="D81" s="11"/>
      <c r="E81" s="11">
        <f t="shared" si="6"/>
        <v>0</v>
      </c>
      <c r="F81" s="11">
        <f t="shared" si="5"/>
        <v>0</v>
      </c>
      <c r="G81" s="11">
        <f t="shared" si="4"/>
        <v>0</v>
      </c>
    </row>
    <row r="82" spans="1:7" x14ac:dyDescent="0.25">
      <c r="A82" s="11"/>
      <c r="B82" s="39"/>
      <c r="C82" s="11"/>
      <c r="D82" s="11"/>
      <c r="E82" s="11">
        <f t="shared" si="6"/>
        <v>0</v>
      </c>
      <c r="F82" s="11">
        <f t="shared" si="5"/>
        <v>0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8040466</v>
      </c>
      <c r="C90" s="11"/>
      <c r="D90" s="11"/>
      <c r="E90" s="11"/>
      <c r="F90" s="11"/>
      <c r="G90" s="29">
        <f>SUM(G2:G89)</f>
        <v>14477514427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53620423.803703703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595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workbookViewId="0">
      <pane ySplit="1" topLeftCell="A131" activePane="bottomLeft" state="frozen"/>
      <selection pane="bottomLeft" activeCell="G151" sqref="G15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449</v>
      </c>
      <c r="E2" s="11">
        <f>IF(B2&gt;0,1,0)</f>
        <v>1</v>
      </c>
      <c r="F2" s="11">
        <f>B2*(D2-E2)</f>
        <v>43321600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447</v>
      </c>
      <c r="E3" s="11">
        <f t="shared" ref="E3:E66" si="1">IF(B3&gt;0,1,0)</f>
        <v>1</v>
      </c>
      <c r="F3" s="11">
        <f t="shared" ref="F3:F66" si="2">B3*(D3-E3)</f>
        <v>1338000000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444</v>
      </c>
      <c r="E4" s="11">
        <f t="shared" si="1"/>
        <v>0</v>
      </c>
      <c r="F4" s="11">
        <f t="shared" si="2"/>
        <v>-88800000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442</v>
      </c>
      <c r="E5" s="11">
        <f t="shared" si="1"/>
        <v>0</v>
      </c>
      <c r="F5" s="11">
        <f t="shared" si="2"/>
        <v>-44200000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441</v>
      </c>
      <c r="E6" s="11">
        <f t="shared" si="1"/>
        <v>0</v>
      </c>
      <c r="F6" s="11">
        <f t="shared" si="2"/>
        <v>-24255000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440</v>
      </c>
      <c r="E7" s="11">
        <f t="shared" si="1"/>
        <v>0</v>
      </c>
      <c r="F7" s="11">
        <f t="shared" si="2"/>
        <v>-88000000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436</v>
      </c>
      <c r="E8" s="11">
        <f t="shared" si="1"/>
        <v>0</v>
      </c>
      <c r="F8" s="11">
        <f t="shared" si="2"/>
        <v>-87200000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426</v>
      </c>
      <c r="E9" s="11">
        <f t="shared" si="1"/>
        <v>0</v>
      </c>
      <c r="F9" s="11">
        <f t="shared" si="2"/>
        <v>-404913000</v>
      </c>
      <c r="G9" s="11"/>
    </row>
    <row r="10" spans="1:7" x14ac:dyDescent="0.25">
      <c r="A10" s="23" t="s">
        <v>394</v>
      </c>
      <c r="B10" s="3">
        <v>2000000</v>
      </c>
      <c r="C10" s="11">
        <v>2</v>
      </c>
      <c r="D10" s="11">
        <f t="shared" si="0"/>
        <v>425</v>
      </c>
      <c r="E10" s="11">
        <f t="shared" si="1"/>
        <v>1</v>
      </c>
      <c r="F10" s="11">
        <f t="shared" si="2"/>
        <v>848000000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423</v>
      </c>
      <c r="E11" s="11">
        <f t="shared" si="1"/>
        <v>0</v>
      </c>
      <c r="F11" s="11">
        <f t="shared" si="2"/>
        <v>-450495000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420</v>
      </c>
      <c r="E12" s="11">
        <f t="shared" si="1"/>
        <v>0</v>
      </c>
      <c r="F12" s="11">
        <f t="shared" si="2"/>
        <v>-18900000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419</v>
      </c>
      <c r="E13" s="11">
        <f t="shared" si="1"/>
        <v>0</v>
      </c>
      <c r="F13" s="11">
        <f t="shared" si="2"/>
        <v>-838293300</v>
      </c>
      <c r="G13" s="11"/>
    </row>
    <row r="14" spans="1:7" x14ac:dyDescent="0.25">
      <c r="A14" s="23" t="s">
        <v>390</v>
      </c>
      <c r="B14" s="3">
        <v>-200000</v>
      </c>
      <c r="C14" s="11">
        <v>2</v>
      </c>
      <c r="D14" s="11">
        <f t="shared" si="0"/>
        <v>415</v>
      </c>
      <c r="E14" s="11">
        <f t="shared" si="1"/>
        <v>0</v>
      </c>
      <c r="F14" s="11">
        <f t="shared" si="2"/>
        <v>-83000000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413</v>
      </c>
      <c r="E15" s="11">
        <f t="shared" si="1"/>
        <v>1</v>
      </c>
      <c r="F15" s="11">
        <f t="shared" si="2"/>
        <v>824000000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413</v>
      </c>
      <c r="E16" s="11">
        <f t="shared" si="1"/>
        <v>1</v>
      </c>
      <c r="F16" s="11">
        <f t="shared" si="2"/>
        <v>824000000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413</v>
      </c>
      <c r="E17" s="11">
        <f t="shared" si="1"/>
        <v>1</v>
      </c>
      <c r="F17" s="11">
        <f t="shared" si="2"/>
        <v>494400000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413</v>
      </c>
      <c r="E18" s="11">
        <f t="shared" si="1"/>
        <v>1</v>
      </c>
      <c r="F18" s="11">
        <f t="shared" si="2"/>
        <v>412000000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412</v>
      </c>
      <c r="E19" s="11">
        <f t="shared" si="1"/>
        <v>1</v>
      </c>
      <c r="F19" s="11">
        <f t="shared" si="2"/>
        <v>1233000000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412</v>
      </c>
      <c r="E20" s="11">
        <f t="shared" si="1"/>
        <v>0</v>
      </c>
      <c r="F20" s="11">
        <f t="shared" si="2"/>
        <v>-178272400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412</v>
      </c>
      <c r="E21" s="11">
        <f t="shared" si="1"/>
        <v>0</v>
      </c>
      <c r="F21" s="11">
        <f t="shared" si="2"/>
        <v>-178272400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412</v>
      </c>
      <c r="E22" s="11">
        <f t="shared" si="1"/>
        <v>0</v>
      </c>
      <c r="F22" s="11">
        <f t="shared" si="2"/>
        <v>-178272400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412</v>
      </c>
      <c r="E23" s="11">
        <f t="shared" si="1"/>
        <v>0</v>
      </c>
      <c r="F23" s="11">
        <f t="shared" si="2"/>
        <v>-178272400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412</v>
      </c>
      <c r="E24" s="11">
        <f t="shared" si="1"/>
        <v>0</v>
      </c>
      <c r="F24" s="11">
        <f t="shared" si="2"/>
        <v>-178272400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412</v>
      </c>
      <c r="E25" s="11">
        <f t="shared" si="1"/>
        <v>0</v>
      </c>
      <c r="F25" s="11">
        <f t="shared" si="2"/>
        <v>-82400000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411</v>
      </c>
      <c r="E26" s="11">
        <f t="shared" si="1"/>
        <v>1</v>
      </c>
      <c r="F26" s="11">
        <f t="shared" si="2"/>
        <v>1230000000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409</v>
      </c>
      <c r="E27" s="11">
        <f t="shared" si="1"/>
        <v>0</v>
      </c>
      <c r="F27" s="11">
        <f t="shared" si="2"/>
        <v>-81800000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408</v>
      </c>
      <c r="E28" s="11">
        <f t="shared" si="1"/>
        <v>1</v>
      </c>
      <c r="F28" s="11">
        <f t="shared" si="2"/>
        <v>814000000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407</v>
      </c>
      <c r="E29" s="11">
        <f t="shared" si="1"/>
        <v>0</v>
      </c>
      <c r="F29" s="11">
        <f t="shared" si="2"/>
        <v>-2849325600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406</v>
      </c>
      <c r="E30" s="11">
        <f t="shared" si="1"/>
        <v>0</v>
      </c>
      <c r="F30" s="11">
        <f t="shared" si="2"/>
        <v>-1218365400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405</v>
      </c>
      <c r="E31" s="11">
        <f t="shared" si="1"/>
        <v>0</v>
      </c>
      <c r="F31" s="11">
        <f t="shared" si="2"/>
        <v>-686839500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402</v>
      </c>
      <c r="E32" s="11">
        <f t="shared" si="1"/>
        <v>1</v>
      </c>
      <c r="F32" s="11">
        <f t="shared" si="2"/>
        <v>398714300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396</v>
      </c>
      <c r="E33" s="11">
        <f t="shared" si="1"/>
        <v>1</v>
      </c>
      <c r="F33" s="11">
        <f t="shared" si="2"/>
        <v>13860945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395</v>
      </c>
      <c r="E34" s="11">
        <f t="shared" si="1"/>
        <v>0</v>
      </c>
      <c r="F34" s="11">
        <f t="shared" si="2"/>
        <v>-335750000</v>
      </c>
      <c r="G34" s="11"/>
    </row>
    <row r="35" spans="1:7" x14ac:dyDescent="0.25">
      <c r="A35" s="23" t="s">
        <v>379</v>
      </c>
      <c r="B35" s="3">
        <v>-190500</v>
      </c>
      <c r="C35" s="11">
        <v>1</v>
      </c>
      <c r="D35" s="11">
        <f t="shared" si="0"/>
        <v>387</v>
      </c>
      <c r="E35" s="11">
        <f t="shared" si="1"/>
        <v>0</v>
      </c>
      <c r="F35" s="11">
        <f t="shared" si="2"/>
        <v>-73723500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386</v>
      </c>
      <c r="E36" s="11">
        <f t="shared" si="1"/>
        <v>1</v>
      </c>
      <c r="F36" s="11">
        <f t="shared" si="2"/>
        <v>77000000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386</v>
      </c>
      <c r="E37" s="11">
        <f t="shared" si="1"/>
        <v>0</v>
      </c>
      <c r="F37" s="11">
        <f t="shared" si="2"/>
        <v>-77200000</v>
      </c>
      <c r="G37" s="11"/>
    </row>
    <row r="38" spans="1:7" x14ac:dyDescent="0.25">
      <c r="A38" s="23" t="s">
        <v>378</v>
      </c>
      <c r="B38" s="3">
        <v>300806</v>
      </c>
      <c r="C38" s="11">
        <v>1</v>
      </c>
      <c r="D38" s="11">
        <f t="shared" si="0"/>
        <v>364</v>
      </c>
      <c r="E38" s="11">
        <f t="shared" si="1"/>
        <v>1</v>
      </c>
      <c r="F38" s="11">
        <f t="shared" si="2"/>
        <v>109192578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363</v>
      </c>
      <c r="E39" s="11">
        <f t="shared" si="1"/>
        <v>0</v>
      </c>
      <c r="F39" s="11">
        <f t="shared" si="2"/>
        <v>-34485000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363</v>
      </c>
      <c r="E40" s="11">
        <f t="shared" si="1"/>
        <v>0</v>
      </c>
      <c r="F40" s="11">
        <f t="shared" si="2"/>
        <v>-31981389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358</v>
      </c>
      <c r="E41" s="11">
        <f t="shared" si="1"/>
        <v>0</v>
      </c>
      <c r="F41" s="11">
        <f t="shared" si="2"/>
        <v>-42960000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336</v>
      </c>
      <c r="E42" s="11">
        <f t="shared" si="1"/>
        <v>1</v>
      </c>
      <c r="F42" s="11">
        <f t="shared" si="2"/>
        <v>335068340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332</v>
      </c>
      <c r="E43" s="11">
        <f t="shared" si="1"/>
        <v>0</v>
      </c>
      <c r="F43" s="11">
        <f t="shared" si="2"/>
        <v>-26560000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328</v>
      </c>
      <c r="E44" s="11">
        <f t="shared" si="1"/>
        <v>0</v>
      </c>
      <c r="F44" s="11">
        <f t="shared" si="2"/>
        <v>-69217512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327</v>
      </c>
      <c r="E45" s="11">
        <f t="shared" si="1"/>
        <v>0</v>
      </c>
      <c r="F45" s="11">
        <f t="shared" si="2"/>
        <v>-65400000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326</v>
      </c>
      <c r="E46" s="11">
        <f t="shared" si="1"/>
        <v>0</v>
      </c>
      <c r="F46" s="11">
        <f t="shared" si="2"/>
        <v>-30970000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324</v>
      </c>
      <c r="E47" s="11">
        <f t="shared" si="1"/>
        <v>0</v>
      </c>
      <c r="F47" s="11">
        <f t="shared" si="2"/>
        <v>-14580000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324</v>
      </c>
      <c r="E48" s="11">
        <f t="shared" si="1"/>
        <v>0</v>
      </c>
      <c r="F48" s="11">
        <f t="shared" si="2"/>
        <v>-20794320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321</v>
      </c>
      <c r="E49" s="11">
        <f t="shared" si="1"/>
        <v>0</v>
      </c>
      <c r="F49" s="11">
        <f t="shared" si="2"/>
        <v>-8822364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320</v>
      </c>
      <c r="E50" s="11">
        <f t="shared" si="1"/>
        <v>0</v>
      </c>
      <c r="F50" s="11">
        <f t="shared" si="2"/>
        <v>-45120000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320</v>
      </c>
      <c r="E51" s="11">
        <f t="shared" si="1"/>
        <v>0</v>
      </c>
      <c r="F51" s="11">
        <f t="shared" si="2"/>
        <v>-8558720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319</v>
      </c>
      <c r="E52" s="11">
        <f t="shared" si="1"/>
        <v>0</v>
      </c>
      <c r="F52" s="11">
        <f t="shared" si="2"/>
        <v>-17002700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318</v>
      </c>
      <c r="E53" s="11">
        <f t="shared" si="1"/>
        <v>1</v>
      </c>
      <c r="F53" s="11">
        <f t="shared" si="2"/>
        <v>317000000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312</v>
      </c>
      <c r="E54" s="11">
        <f t="shared" si="1"/>
        <v>0</v>
      </c>
      <c r="F54" s="11">
        <f t="shared" si="2"/>
        <v>-6552000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311</v>
      </c>
      <c r="E55" s="11">
        <f t="shared" si="1"/>
        <v>0</v>
      </c>
      <c r="F55" s="11">
        <f t="shared" si="2"/>
        <v>-304935500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311</v>
      </c>
      <c r="E56" s="11">
        <f t="shared" si="1"/>
        <v>0</v>
      </c>
      <c r="F56" s="11">
        <f t="shared" si="2"/>
        <v>-13995000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298</v>
      </c>
      <c r="E57" s="11">
        <f t="shared" si="1"/>
        <v>1</v>
      </c>
      <c r="F57" s="11">
        <f t="shared" si="2"/>
        <v>892541133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298</v>
      </c>
      <c r="E58" s="11">
        <f t="shared" si="1"/>
        <v>1</v>
      </c>
      <c r="F58" s="11">
        <f t="shared" si="2"/>
        <v>594000000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297</v>
      </c>
      <c r="E59" s="11">
        <f t="shared" si="1"/>
        <v>1</v>
      </c>
      <c r="F59" s="11">
        <f t="shared" si="2"/>
        <v>592000000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297</v>
      </c>
      <c r="E60" s="11">
        <f t="shared" si="1"/>
        <v>0</v>
      </c>
      <c r="F60" s="11">
        <f t="shared" si="2"/>
        <v>-2079445500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273</v>
      </c>
      <c r="E61" s="11">
        <f t="shared" si="1"/>
        <v>1</v>
      </c>
      <c r="F61" s="11">
        <f t="shared" si="2"/>
        <v>816000000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272</v>
      </c>
      <c r="E62" s="11">
        <f t="shared" si="1"/>
        <v>0</v>
      </c>
      <c r="F62" s="11">
        <f t="shared" si="2"/>
        <v>-7373648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272</v>
      </c>
      <c r="E63" s="11">
        <f t="shared" si="1"/>
        <v>0</v>
      </c>
      <c r="F63" s="11">
        <f t="shared" si="2"/>
        <v>-8973008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272</v>
      </c>
      <c r="E64" s="11">
        <f t="shared" si="1"/>
        <v>1</v>
      </c>
      <c r="F64" s="11">
        <f t="shared" si="2"/>
        <v>813000000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272</v>
      </c>
      <c r="E65" s="11">
        <f t="shared" si="1"/>
        <v>1</v>
      </c>
      <c r="F65" s="11">
        <f t="shared" si="2"/>
        <v>804870000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272</v>
      </c>
      <c r="E66" s="11">
        <f t="shared" si="1"/>
        <v>1</v>
      </c>
      <c r="F66" s="11">
        <f t="shared" si="2"/>
        <v>271000000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272</v>
      </c>
      <c r="E67" s="11">
        <f t="shared" ref="E67:E130" si="4">IF(B67&gt;0,1,0)</f>
        <v>1</v>
      </c>
      <c r="F67" s="11">
        <f t="shared" ref="F67:F158" si="5">B67*(D67-E67)</f>
        <v>8130000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271</v>
      </c>
      <c r="E68" s="11">
        <f t="shared" si="4"/>
        <v>1</v>
      </c>
      <c r="F68" s="11">
        <f t="shared" si="5"/>
        <v>8100000000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270</v>
      </c>
      <c r="E69" s="11">
        <f t="shared" si="4"/>
        <v>0</v>
      </c>
      <c r="F69" s="11">
        <f t="shared" si="5"/>
        <v>-54000000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270</v>
      </c>
      <c r="E70" s="11">
        <f t="shared" si="4"/>
        <v>1</v>
      </c>
      <c r="F70" s="11">
        <f t="shared" si="5"/>
        <v>376600000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270</v>
      </c>
      <c r="E71" s="11">
        <f t="shared" si="4"/>
        <v>1</v>
      </c>
      <c r="F71" s="11">
        <f t="shared" si="5"/>
        <v>699400000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270</v>
      </c>
      <c r="E72" s="11">
        <f t="shared" si="4"/>
        <v>0</v>
      </c>
      <c r="F72" s="11">
        <f t="shared" si="5"/>
        <v>-270000000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268</v>
      </c>
      <c r="E73" s="11">
        <f t="shared" si="4"/>
        <v>1</v>
      </c>
      <c r="F73" s="11">
        <f t="shared" si="5"/>
        <v>4005000000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263</v>
      </c>
      <c r="E74" s="11">
        <f t="shared" si="4"/>
        <v>0</v>
      </c>
      <c r="F74" s="11">
        <f t="shared" si="5"/>
        <v>-3946104600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261</v>
      </c>
      <c r="E75" s="11">
        <f t="shared" si="4"/>
        <v>0</v>
      </c>
      <c r="F75" s="11">
        <f t="shared" si="5"/>
        <v>-783000000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261</v>
      </c>
      <c r="E76" s="11">
        <f t="shared" si="4"/>
        <v>0</v>
      </c>
      <c r="F76" s="11">
        <f t="shared" si="5"/>
        <v>-52200000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261</v>
      </c>
      <c r="E77" s="11">
        <f t="shared" si="4"/>
        <v>0</v>
      </c>
      <c r="F77" s="11">
        <f t="shared" si="5"/>
        <v>-3132783000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257</v>
      </c>
      <c r="E78" s="11">
        <f t="shared" si="4"/>
        <v>0</v>
      </c>
      <c r="F78" s="11">
        <f t="shared" si="5"/>
        <v>-771231300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252</v>
      </c>
      <c r="E79" s="11">
        <f t="shared" si="4"/>
        <v>1</v>
      </c>
      <c r="F79" s="11">
        <f t="shared" si="5"/>
        <v>5773000000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247</v>
      </c>
      <c r="E80" s="11">
        <f t="shared" si="4"/>
        <v>0</v>
      </c>
      <c r="F80" s="11">
        <f t="shared" si="5"/>
        <v>-148323500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247</v>
      </c>
      <c r="E81" s="11">
        <f t="shared" si="4"/>
        <v>0</v>
      </c>
      <c r="F81" s="11">
        <f t="shared" si="5"/>
        <v>-49400000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246</v>
      </c>
      <c r="E82" s="11">
        <f t="shared" si="4"/>
        <v>1</v>
      </c>
      <c r="F82" s="11">
        <f t="shared" si="5"/>
        <v>69389145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246</v>
      </c>
      <c r="E83" s="11">
        <f t="shared" si="4"/>
        <v>0</v>
      </c>
      <c r="F83" s="11">
        <f t="shared" si="5"/>
        <v>-49200000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244</v>
      </c>
      <c r="E84" s="11">
        <f t="shared" si="4"/>
        <v>1</v>
      </c>
      <c r="F84" s="11">
        <f t="shared" si="5"/>
        <v>486000000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241</v>
      </c>
      <c r="E85" s="11">
        <f t="shared" si="4"/>
        <v>0</v>
      </c>
      <c r="F85" s="11">
        <f t="shared" si="5"/>
        <v>-48200000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235</v>
      </c>
      <c r="E86" s="11">
        <f t="shared" si="4"/>
        <v>0</v>
      </c>
      <c r="F86" s="11">
        <f t="shared" si="5"/>
        <v>-47000000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233</v>
      </c>
      <c r="E87" s="11">
        <f t="shared" si="4"/>
        <v>0</v>
      </c>
      <c r="F87" s="11">
        <f t="shared" si="5"/>
        <v>-308725000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218</v>
      </c>
      <c r="E88" s="11">
        <f t="shared" si="4"/>
        <v>0</v>
      </c>
      <c r="F88" s="11">
        <f t="shared" si="5"/>
        <v>-109000000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218</v>
      </c>
      <c r="E89" s="11">
        <f t="shared" si="4"/>
        <v>0</v>
      </c>
      <c r="F89" s="11">
        <f t="shared" si="5"/>
        <v>-26160000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216</v>
      </c>
      <c r="E90" s="11">
        <f t="shared" si="4"/>
        <v>1</v>
      </c>
      <c r="F90" s="11">
        <f t="shared" si="5"/>
        <v>92064075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213</v>
      </c>
      <c r="E91" s="11">
        <f t="shared" si="4"/>
        <v>0</v>
      </c>
      <c r="F91" s="11">
        <f t="shared" si="5"/>
        <v>-639426000</v>
      </c>
      <c r="G91" s="11" t="s">
        <v>344</v>
      </c>
    </row>
    <row r="92" spans="1:10" x14ac:dyDescent="0.25">
      <c r="A92" s="23" t="s">
        <v>343</v>
      </c>
      <c r="B92" s="3">
        <v>-205000</v>
      </c>
      <c r="C92" s="11">
        <v>0</v>
      </c>
      <c r="D92" s="11">
        <f t="shared" si="3"/>
        <v>211</v>
      </c>
      <c r="E92" s="11">
        <f t="shared" si="4"/>
        <v>0</v>
      </c>
      <c r="F92" s="11">
        <f t="shared" si="5"/>
        <v>-43255000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211</v>
      </c>
      <c r="E93" s="11">
        <f t="shared" si="4"/>
        <v>0</v>
      </c>
      <c r="F93" s="11">
        <f t="shared" si="5"/>
        <v>-73955500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200</v>
      </c>
      <c r="E94" s="11">
        <f t="shared" si="4"/>
        <v>1</v>
      </c>
      <c r="F94" s="11">
        <f t="shared" si="5"/>
        <v>199000000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195</v>
      </c>
      <c r="E95" s="11">
        <f t="shared" si="4"/>
        <v>1</v>
      </c>
      <c r="F95" s="11">
        <f t="shared" si="5"/>
        <v>1746000000</v>
      </c>
      <c r="G95" s="11" t="s">
        <v>352</v>
      </c>
      <c r="J95" s="26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193</v>
      </c>
      <c r="E96" s="11">
        <f t="shared" si="4"/>
        <v>0</v>
      </c>
      <c r="F96" s="11">
        <f t="shared" si="5"/>
        <v>-5018000000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193</v>
      </c>
      <c r="E97" s="11">
        <f t="shared" si="4"/>
        <v>0</v>
      </c>
      <c r="F97" s="11">
        <f t="shared" si="5"/>
        <v>-5018000000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193</v>
      </c>
      <c r="E98" s="11">
        <f t="shared" si="4"/>
        <v>1</v>
      </c>
      <c r="F98" s="11">
        <f t="shared" si="5"/>
        <v>4992000000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193</v>
      </c>
      <c r="E99" s="11">
        <f t="shared" si="4"/>
        <v>0</v>
      </c>
      <c r="F99" s="11">
        <f t="shared" si="5"/>
        <v>-38600000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191</v>
      </c>
      <c r="E100" s="11">
        <f t="shared" si="4"/>
        <v>1</v>
      </c>
      <c r="F100" s="11">
        <f t="shared" si="5"/>
        <v>5548000000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186</v>
      </c>
      <c r="E101" s="11">
        <f t="shared" si="4"/>
        <v>1</v>
      </c>
      <c r="F101" s="11">
        <f t="shared" si="5"/>
        <v>73989825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185</v>
      </c>
      <c r="E102" s="11">
        <f t="shared" si="4"/>
        <v>1</v>
      </c>
      <c r="F102" s="11">
        <f t="shared" si="5"/>
        <v>368000000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184</v>
      </c>
      <c r="E103" s="11">
        <f t="shared" si="4"/>
        <v>1</v>
      </c>
      <c r="F103" s="11">
        <f t="shared" si="5"/>
        <v>1372500000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184</v>
      </c>
      <c r="E104" s="11">
        <f t="shared" si="4"/>
        <v>0</v>
      </c>
      <c r="F104" s="11">
        <f t="shared" si="5"/>
        <v>-12144000000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184</v>
      </c>
      <c r="E105" s="11">
        <f t="shared" si="4"/>
        <v>0</v>
      </c>
      <c r="F105" s="11">
        <f t="shared" si="5"/>
        <v>-26680000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182</v>
      </c>
      <c r="E106" s="11">
        <f t="shared" si="4"/>
        <v>1</v>
      </c>
      <c r="F106" s="11">
        <f t="shared" si="5"/>
        <v>1086000000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180</v>
      </c>
      <c r="E107" s="11">
        <f t="shared" si="4"/>
        <v>0</v>
      </c>
      <c r="F107" s="11">
        <f t="shared" si="5"/>
        <v>-1081062000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177</v>
      </c>
      <c r="E108" s="11">
        <f t="shared" si="4"/>
        <v>1</v>
      </c>
      <c r="F108" s="11">
        <f t="shared" si="5"/>
        <v>1056000000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165</v>
      </c>
      <c r="E109" s="11">
        <f t="shared" si="4"/>
        <v>0</v>
      </c>
      <c r="F109" s="11">
        <f t="shared" si="5"/>
        <v>-19800000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164</v>
      </c>
      <c r="E110" s="11">
        <f t="shared" si="4"/>
        <v>1</v>
      </c>
      <c r="F110" s="11">
        <f t="shared" si="5"/>
        <v>652000000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163</v>
      </c>
      <c r="E111" s="11">
        <f t="shared" si="4"/>
        <v>1</v>
      </c>
      <c r="F111" s="11">
        <f t="shared" si="5"/>
        <v>453600000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159</v>
      </c>
      <c r="E112" s="11">
        <f t="shared" si="4"/>
        <v>0</v>
      </c>
      <c r="F112" s="11">
        <f t="shared" si="5"/>
        <v>-31800000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158</v>
      </c>
      <c r="E113" s="11">
        <f t="shared" si="4"/>
        <v>1</v>
      </c>
      <c r="F113" s="11">
        <f t="shared" si="5"/>
        <v>11352670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141</v>
      </c>
      <c r="E114" s="11">
        <f t="shared" si="4"/>
        <v>0</v>
      </c>
      <c r="F114" s="11">
        <f t="shared" si="5"/>
        <v>-28200000</v>
      </c>
      <c r="G114" s="11" t="s">
        <v>472</v>
      </c>
      <c r="J114" t="s">
        <v>25</v>
      </c>
    </row>
    <row r="115" spans="1:10" x14ac:dyDescent="0.25">
      <c r="A115" s="23" t="s">
        <v>511</v>
      </c>
      <c r="B115" s="36">
        <v>-11000000</v>
      </c>
      <c r="C115" s="23">
        <v>0</v>
      </c>
      <c r="D115" s="11">
        <f t="shared" si="3"/>
        <v>140</v>
      </c>
      <c r="E115" s="11">
        <f t="shared" si="4"/>
        <v>0</v>
      </c>
      <c r="F115" s="23">
        <f t="shared" si="5"/>
        <v>-1540000000</v>
      </c>
      <c r="G115" s="23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140</v>
      </c>
      <c r="E116" s="11">
        <f t="shared" si="4"/>
        <v>0</v>
      </c>
      <c r="F116" s="11">
        <f t="shared" si="5"/>
        <v>-28000000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138</v>
      </c>
      <c r="E117" s="11">
        <f t="shared" si="4"/>
        <v>0</v>
      </c>
      <c r="F117" s="11">
        <f t="shared" si="5"/>
        <v>-62169000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138</v>
      </c>
      <c r="E118" s="11">
        <f t="shared" si="4"/>
        <v>0</v>
      </c>
      <c r="F118" s="11">
        <f t="shared" si="5"/>
        <v>-27600000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132</v>
      </c>
      <c r="E119" s="11">
        <f t="shared" si="4"/>
        <v>0</v>
      </c>
      <c r="F119" s="11">
        <f t="shared" si="5"/>
        <v>-20400600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132</v>
      </c>
      <c r="E120" s="11">
        <f t="shared" si="4"/>
        <v>0</v>
      </c>
      <c r="F120" s="11">
        <f t="shared" si="5"/>
        <v>-42240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131</v>
      </c>
      <c r="E121" s="11">
        <f t="shared" si="4"/>
        <v>0</v>
      </c>
      <c r="F121" s="11">
        <f t="shared" si="5"/>
        <v>-56592000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125</v>
      </c>
      <c r="E122" s="11">
        <f t="shared" si="4"/>
        <v>1</v>
      </c>
      <c r="F122" s="11">
        <f t="shared" si="5"/>
        <v>9181332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104</v>
      </c>
      <c r="E123" s="11">
        <f t="shared" si="4"/>
        <v>0</v>
      </c>
      <c r="F123" s="11">
        <f t="shared" si="5"/>
        <v>-5408000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63</v>
      </c>
      <c r="E124" s="11">
        <f t="shared" si="4"/>
        <v>1</v>
      </c>
      <c r="F124" s="11">
        <f t="shared" si="5"/>
        <v>73594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62</v>
      </c>
      <c r="E125" s="11">
        <f t="shared" si="4"/>
        <v>1</v>
      </c>
      <c r="F125" s="11">
        <f t="shared" si="5"/>
        <v>146400000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60</v>
      </c>
      <c r="E126" s="11">
        <f t="shared" si="4"/>
        <v>1</v>
      </c>
      <c r="F126" s="11">
        <f t="shared" si="5"/>
        <v>79225200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60</v>
      </c>
      <c r="E127" s="11">
        <f t="shared" si="4"/>
        <v>1</v>
      </c>
      <c r="F127" s="11">
        <f t="shared" si="5"/>
        <v>79225200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48</v>
      </c>
      <c r="E128" s="11">
        <f t="shared" si="4"/>
        <v>0</v>
      </c>
      <c r="F128" s="11">
        <f t="shared" si="5"/>
        <v>-9600000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46</v>
      </c>
      <c r="E129" s="11">
        <f t="shared" si="4"/>
        <v>0</v>
      </c>
      <c r="F129" s="11">
        <f>B129*(D129-E129)</f>
        <v>-718428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45</v>
      </c>
      <c r="E130" s="11">
        <f t="shared" si="4"/>
        <v>0</v>
      </c>
      <c r="F130" s="11">
        <f t="shared" si="5"/>
        <v>-9000000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58" si="6">D132+C131</f>
        <v>44</v>
      </c>
      <c r="E131" s="11">
        <f t="shared" ref="E131:E158" si="7">IF(B131&gt;0,1,0)</f>
        <v>0</v>
      </c>
      <c r="F131" s="11">
        <f t="shared" si="5"/>
        <v>-8800000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43</v>
      </c>
      <c r="E132" s="11">
        <f t="shared" si="7"/>
        <v>0</v>
      </c>
      <c r="F132" s="11">
        <f t="shared" si="5"/>
        <v>-16770000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43</v>
      </c>
      <c r="E133" s="11">
        <f t="shared" si="7"/>
        <v>0</v>
      </c>
      <c r="F133" s="11">
        <f t="shared" si="5"/>
        <v>-1053500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42</v>
      </c>
      <c r="E134" s="11">
        <f t="shared" si="7"/>
        <v>0</v>
      </c>
      <c r="F134" s="11">
        <f t="shared" si="5"/>
        <v>-3990000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38</v>
      </c>
      <c r="E135" s="11">
        <f t="shared" si="7"/>
        <v>0</v>
      </c>
      <c r="F135" s="11">
        <f t="shared" si="5"/>
        <v>-7600000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36</v>
      </c>
      <c r="E136" s="11">
        <f t="shared" si="7"/>
        <v>1</v>
      </c>
      <c r="F136" s="11">
        <f t="shared" si="5"/>
        <v>1750000000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35</v>
      </c>
      <c r="E137" s="11">
        <f t="shared" si="7"/>
        <v>1</v>
      </c>
      <c r="F137" s="11">
        <f t="shared" si="5"/>
        <v>408000000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33</v>
      </c>
      <c r="E138" s="11">
        <f t="shared" si="7"/>
        <v>1</v>
      </c>
      <c r="F138" s="11">
        <f t="shared" si="5"/>
        <v>64000000</v>
      </c>
      <c r="G138" s="11" t="s">
        <v>649</v>
      </c>
    </row>
    <row r="139" spans="1:11" x14ac:dyDescent="0.25">
      <c r="A139" s="11" t="s">
        <v>651</v>
      </c>
      <c r="B139" s="3">
        <v>87538</v>
      </c>
      <c r="C139" s="11">
        <v>13</v>
      </c>
      <c r="D139" s="11">
        <f t="shared" si="6"/>
        <v>32</v>
      </c>
      <c r="E139" s="11">
        <f t="shared" si="7"/>
        <v>1</v>
      </c>
      <c r="F139" s="11">
        <f t="shared" si="5"/>
        <v>2713678</v>
      </c>
      <c r="G139" s="11" t="s">
        <v>382</v>
      </c>
    </row>
    <row r="140" spans="1:11" x14ac:dyDescent="0.25">
      <c r="A140" s="11" t="s">
        <v>690</v>
      </c>
      <c r="B140" s="3">
        <v>-3000900</v>
      </c>
      <c r="C140" s="11">
        <v>1</v>
      </c>
      <c r="D140" s="11">
        <f t="shared" si="6"/>
        <v>19</v>
      </c>
      <c r="E140" s="11">
        <f t="shared" si="7"/>
        <v>0</v>
      </c>
      <c r="F140" s="11">
        <f t="shared" si="5"/>
        <v>-57017100</v>
      </c>
      <c r="G140" s="11" t="s">
        <v>691</v>
      </c>
    </row>
    <row r="141" spans="1:11" x14ac:dyDescent="0.25">
      <c r="A141" s="11" t="s">
        <v>714</v>
      </c>
      <c r="B141" s="3">
        <v>-3000900</v>
      </c>
      <c r="C141" s="11">
        <v>17</v>
      </c>
      <c r="D141" s="11">
        <f t="shared" si="6"/>
        <v>18</v>
      </c>
      <c r="E141" s="11">
        <f t="shared" si="7"/>
        <v>0</v>
      </c>
      <c r="F141" s="11">
        <f t="shared" si="5"/>
        <v>-54016200</v>
      </c>
      <c r="G141" s="11" t="s">
        <v>691</v>
      </c>
      <c r="K141" t="s">
        <v>25</v>
      </c>
    </row>
    <row r="142" spans="1:11" x14ac:dyDescent="0.25">
      <c r="A142" s="11" t="s">
        <v>669</v>
      </c>
      <c r="B142" s="3">
        <v>602025</v>
      </c>
      <c r="C142" s="11">
        <v>0</v>
      </c>
      <c r="D142" s="11">
        <f t="shared" si="6"/>
        <v>1</v>
      </c>
      <c r="E142" s="11">
        <f t="shared" si="7"/>
        <v>1</v>
      </c>
      <c r="F142" s="11">
        <f t="shared" si="5"/>
        <v>0</v>
      </c>
      <c r="G142" s="11" t="s">
        <v>716</v>
      </c>
    </row>
    <row r="143" spans="1:11" x14ac:dyDescent="0.25">
      <c r="A143" s="11" t="s">
        <v>669</v>
      </c>
      <c r="B143" s="3">
        <v>-46000000</v>
      </c>
      <c r="C143" s="11">
        <v>1</v>
      </c>
      <c r="D143" s="11">
        <f t="shared" si="6"/>
        <v>1</v>
      </c>
      <c r="E143" s="11">
        <f t="shared" si="7"/>
        <v>0</v>
      </c>
      <c r="F143" s="11">
        <f t="shared" si="5"/>
        <v>-46000000</v>
      </c>
      <c r="G143" s="11" t="s">
        <v>720</v>
      </c>
    </row>
    <row r="144" spans="1:11" x14ac:dyDescent="0.25">
      <c r="A144" s="11" t="s">
        <v>25</v>
      </c>
      <c r="B144" s="3"/>
      <c r="C144" s="11">
        <v>0</v>
      </c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/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/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16495336</v>
      </c>
      <c r="C160" s="11"/>
      <c r="D160" s="11"/>
      <c r="E160" s="11"/>
      <c r="F160" s="29">
        <f>SUM(F2:F158)</f>
        <v>6626381686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14758088.38752784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F1" zoomScale="85" zoomScaleNormal="85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530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534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565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59" t="s">
        <v>460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726</v>
      </c>
      <c r="J7" s="60" t="s">
        <v>727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172419038.32876712</v>
      </c>
      <c r="G8" s="29">
        <f t="shared" si="0"/>
        <v>11362891.788645893</v>
      </c>
      <c r="H8" s="11" t="s">
        <v>25</v>
      </c>
      <c r="J8" s="2" t="s">
        <v>728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16495336</v>
      </c>
      <c r="L9" s="3">
        <f>K9-M9</f>
        <v>16495336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461</v>
      </c>
      <c r="K11" s="44">
        <f>سارا!D143</f>
        <v>71013807</v>
      </c>
      <c r="L11" s="3">
        <v>0</v>
      </c>
      <c r="M11" s="3">
        <f t="shared" si="5"/>
        <v>71013807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4">
        <f>'مسکن مریم یاران'!B90</f>
        <v>8040466</v>
      </c>
      <c r="L12" s="3">
        <v>0</v>
      </c>
      <c r="M12" s="3">
        <f t="shared" si="5"/>
        <v>8040466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734</v>
      </c>
      <c r="K14" s="44">
        <v>3000000</v>
      </c>
      <c r="L14" s="3">
        <v>3000000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-9000000</v>
      </c>
      <c r="M15" s="3">
        <f t="shared" si="5"/>
        <v>9000000</v>
      </c>
      <c r="N15" s="25"/>
      <c r="O15" s="11"/>
      <c r="P15" s="11" t="s">
        <v>302</v>
      </c>
      <c r="Q15" s="11" t="s">
        <v>459</v>
      </c>
      <c r="R15" s="11" t="s">
        <v>460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4">
        <v>460000</v>
      </c>
      <c r="L16" s="3">
        <f>K16</f>
        <v>460000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4">
        <v>330000</v>
      </c>
      <c r="L17" s="3">
        <v>0</v>
      </c>
      <c r="M17" s="3">
        <f t="shared" si="5"/>
        <v>330000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172419038.32876712</v>
      </c>
      <c r="L23" s="3">
        <f>SUM(L7:L22)</f>
        <v>59627144.219178081</v>
      </c>
      <c r="M23" s="3">
        <f>SUM(M7:M22)</f>
        <v>112791894.10958904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96486326</v>
      </c>
      <c r="L24" s="3">
        <f>L9+L16+L12+L10</f>
        <v>17005336</v>
      </c>
      <c r="M24" s="3">
        <f>M11+M12+M13+M17+M9</f>
        <v>79480990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646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719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491</v>
      </c>
      <c r="T33" s="49" t="s">
        <v>489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670000</v>
      </c>
      <c r="T34" s="58" t="s">
        <v>490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494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5"/>
      <c r="P36" s="32" t="s">
        <v>315</v>
      </c>
      <c r="Q36" s="1">
        <v>200000</v>
      </c>
      <c r="S36" s="48">
        <v>130000</v>
      </c>
      <c r="T36" s="49" t="s">
        <v>577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495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>
        <v>1481000000</v>
      </c>
      <c r="K39" t="s">
        <v>638</v>
      </c>
      <c r="O39" s="25"/>
      <c r="P39" s="33" t="s">
        <v>318</v>
      </c>
      <c r="Q39" s="1">
        <v>20000</v>
      </c>
      <c r="S39" s="48">
        <f>SUM(S34:S38)</f>
        <v>1830000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695</v>
      </c>
      <c r="U42" t="s">
        <v>698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334</v>
      </c>
      <c r="Q43" s="1">
        <v>150000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632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493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56500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21500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4000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4500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4500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4000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2500</v>
      </c>
      <c r="H36" s="11" t="s">
        <v>683</v>
      </c>
      <c r="I36" s="11">
        <v>219000</v>
      </c>
      <c r="J36" s="11" t="s">
        <v>682</v>
      </c>
      <c r="O36" s="22" t="s">
        <v>703</v>
      </c>
    </row>
    <row r="37" spans="6:23" x14ac:dyDescent="0.25">
      <c r="G37" s="11">
        <f t="shared" si="6"/>
        <v>3500</v>
      </c>
      <c r="H37" s="11" t="s">
        <v>692</v>
      </c>
      <c r="I37" s="11">
        <v>218000</v>
      </c>
      <c r="J37" s="11" t="s">
        <v>693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656</v>
      </c>
      <c r="P40" t="s">
        <v>655</v>
      </c>
      <c r="Q40" t="s">
        <v>654</v>
      </c>
      <c r="R40" t="s">
        <v>657</v>
      </c>
      <c r="S40" t="s">
        <v>701</v>
      </c>
      <c r="T40" t="s">
        <v>702</v>
      </c>
      <c r="U40" t="s">
        <v>658</v>
      </c>
      <c r="V40" t="s">
        <v>659</v>
      </c>
      <c r="W40" t="s">
        <v>660</v>
      </c>
    </row>
    <row r="41" spans="6:23" x14ac:dyDescent="0.25">
      <c r="G41" s="11"/>
      <c r="H41" s="11"/>
      <c r="I41" s="11">
        <v>221500</v>
      </c>
      <c r="J41" s="11" t="s">
        <v>594</v>
      </c>
      <c r="M41" t="s">
        <v>700</v>
      </c>
      <c r="N41" t="s">
        <v>661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699</v>
      </c>
      <c r="N42" t="s">
        <v>662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664</v>
      </c>
      <c r="Q50" t="s">
        <v>663</v>
      </c>
      <c r="R50" t="s">
        <v>655</v>
      </c>
      <c r="S50" t="s">
        <v>282</v>
      </c>
      <c r="U50" t="s">
        <v>704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669</v>
      </c>
      <c r="P52" t="s">
        <v>665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670</v>
      </c>
      <c r="P53" t="s">
        <v>666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671</v>
      </c>
      <c r="P54" t="s">
        <v>667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672</v>
      </c>
      <c r="P55" t="s">
        <v>668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673</v>
      </c>
      <c r="P56" t="s">
        <v>674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670</v>
      </c>
      <c r="P57" t="s">
        <v>675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شهریور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2017-08-29T13:14:14Z</dcterms:modified>
</cp:coreProperties>
</file>