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P247" i="52"/>
  <c r="O247" i="52"/>
  <c r="S52" i="18"/>
  <c r="L44" i="18"/>
  <c r="J239" i="52" l="1"/>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J248" i="52"/>
  <c r="N248" i="52"/>
  <c r="O248" i="52"/>
  <c r="J249" i="52"/>
  <c r="N249" i="52"/>
  <c r="O249" i="52"/>
  <c r="J250" i="52"/>
  <c r="N250" i="52"/>
  <c r="O250" i="52"/>
  <c r="J251" i="52"/>
  <c r="N251" i="52"/>
  <c r="O251" i="52"/>
  <c r="J252" i="52"/>
  <c r="N252" i="52"/>
  <c r="P252" i="52" s="1"/>
  <c r="O252" i="52"/>
  <c r="J253" i="52"/>
  <c r="N253" i="52"/>
  <c r="P253" i="52" s="1"/>
  <c r="O253" i="52"/>
  <c r="J254" i="52"/>
  <c r="N254" i="52"/>
  <c r="P254" i="52" s="1"/>
  <c r="O254" i="52"/>
  <c r="J255" i="52"/>
  <c r="N255" i="52"/>
  <c r="P255" i="52" s="1"/>
  <c r="O255" i="52"/>
  <c r="P251" i="52" l="1"/>
  <c r="P249" i="52"/>
  <c r="P250" i="52"/>
  <c r="P248" i="52"/>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<sst xmlns="http://schemas.openxmlformats.org/spreadsheetml/2006/main" count="12916" uniqueCount="5424">
  <si>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</si>
  <si>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</si>
  <si>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</si>
  <si>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</si>
  <si>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</si>
  <si>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</si>
  <si>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</si>
  <si>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</si>
  <si>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</si>
  <si>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</si>
  <si>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</si>
  <si>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</si>
  <si>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</si>
  <si>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</si>
  <si>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</si>
  <si>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</si>
  <si>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</si>
  <si>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</si>
  <si>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</si>
  <si>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</si>
  <si>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</si>
  <si>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</si>
  <si>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</si>
  <si>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</si>
  <si>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</si>
  <si>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</si>
  <si>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</si>
  <si>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</si>
  <si>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</si>
  <si>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</si>
  <si>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</si>
  <si>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</si>
  <si>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</si>
  <si>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</si>
  <si>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</si>
  <si>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</si>
  <si>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</si>
  <si>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</si>
  <si>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</si>
  <si>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</si>
  <si>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</si>
  <si>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</si>
  <si>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</si>
  <si>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</si>
  <si>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</si>
  <si>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</si>
  <si>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</si>
  <si>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</si>
  <si>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</si>
  <si>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</si>
  <si>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</si>
  <si>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</si>
  <si>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</si>
  <si>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</si>
  <si>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</si>
  <si>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</si>
  <si>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</si>
  <si>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</si>
  <si>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</si>
  <si>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</si>
  <si>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</si>
  <si>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</si>
  <si>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</si>
  <si>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</si>
  <si>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</si>
  <si>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</si>
  <si>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</si>
  <si>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</si>
  <si>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</si>
  <si>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</si>
  <si>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</si>
  <si>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</si>
  <si>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</si>
  <si>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</si>
  <si>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</si>
  <si>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</si>
  <si>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</si>
  <si>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</si>
  <si>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</si>
  <si>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</si>
  <si>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</si>
  <si>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</si>
  <si>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</si>
  <si>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</si>
  <si>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</si>
  <si>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</si>
  <si>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</si>
  <si>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</si>
  <si>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</si>
  <si>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</si>
  <si>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</si>
  <si>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</si>
  <si>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</si>
  <si>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</si>
  <si>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</si>
  <si>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</si>
  <si>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</si>
  <si>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</si>
  <si>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</si>
  <si>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</si>
  <si>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</si>
  <si>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</si>
  <si>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</si>
  <si>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</si>
  <si>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</si>
  <si>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</si>
  <si>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</si>
  <si>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</si>
  <si>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</si>
  <si>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</si>
  <si>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</si>
  <si>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</si>
  <si>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</si>
  <si>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</si>
  <si>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</si>
  <si>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</si>
  <si>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</si>
  <si>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</si>
  <si>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</si>
  <si>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</si>
  <si>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</si>
  <si>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</si>
  <si>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</si>
  <si>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</si>
  <si>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</si>
  <si>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</si>
  <si>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</si>
  <si>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</si>
  <si>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</si>
  <si>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</si>
  <si>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</si>
  <si>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</si>
  <si>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</si>
  <si>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</si>
  <si>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</si>
  <si>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</si>
  <si>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</si>
  <si>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</si>
  <si>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</si>
  <si>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</si>
  <si>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</si>
  <si>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</si>
  <si>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</si>
  <si>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</si>
  <si>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</si>
  <si>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</si>
  <si>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</si>
  <si>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</si>
  <si>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</si>
  <si>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</si>
  <si>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</si>
  <si>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</si>
  <si>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</si>
  <si>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</si>
  <si>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</si>
  <si>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</si>
  <si>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</si>
  <si>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</si>
  <si>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</si>
  <si>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</si>
  <si>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</si>
  <si>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</si>
  <si>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</si>
  <si>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</si>
  <si>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</si>
  <si>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</si>
  <si>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</si>
  <si>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</si>
  <si>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</si>
  <si>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</si>
  <si>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</si>
  <si>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</si>
  <si>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</si>
  <si>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</si>
  <si>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</si>
  <si>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</si>
  <si>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</si>
  <si>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</si>
  <si>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</si>
  <si>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</si>
  <si>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</si>
  <si>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</si>
  <si>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</si>
  <si>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</si>
  <si>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</si>
  <si>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</si>
  <si>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</si>
  <si>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</si>
  <si>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</si>
  <si>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</si>
  <si>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</si>
  <si>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</si>
  <si>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</si>
  <si>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</si>
  <si>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</si>
  <si>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</si>
  <si>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</si>
  <si>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</si>
  <si>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</si>
  <si>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</si>
  <si>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</si>
  <si>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</si>
  <si>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</si>
  <si>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</si>
  <si>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</si>
  <si>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</si>
  <si>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</si>
  <si>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</si>
  <si>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</si>
  <si>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</si>
  <si>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</si>
  <si>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</si>
  <si>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</si>
  <si>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</si>
  <si>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</si>
  <si>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</si>
  <si>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</si>
  <si>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</si>
  <si>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</si>
  <si>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</si>
  <si>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</si>
  <si>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</si>
  <si>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</si>
  <si>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</si>
  <si>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</si>
  <si>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</si>
  <si>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</si>
  <si>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</si>
  <si>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</si>
  <si>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</si>
  <si>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</si>
  <si>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</si>
  <si>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</si>
  <si>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</si>
  <si>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</si>
  <si>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</si>
  <si>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</si>
  <si>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</si>
  <si>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</si>
  <si>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</si>
  <si>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</si>
  <si>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</si>
  <si>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</si>
  <si>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</si>
  <si>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</si>
  <si>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</si>
  <si>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</si>
  <si>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</si>
  <si>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</si>
  <si>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</si>
  <si>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</si>
  <si>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</si>
  <si>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</si>
  <si>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</si>
  <si>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</si>
  <si>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</si>
  <si>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</si>
  <si>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</si>
  <si>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</si>
  <si>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</si>
  <si>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</si>
  <si>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</si>
  <si>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</si>
  <si>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</si>
  <si>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</si>
  <si>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</si>
  <si>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</si>
  <si>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</si>
  <si>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</si>
  <si>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</si>
  <si>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</si>
  <si>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</si>
  <si>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</si>
  <si>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</si>
  <si>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</si>
  <si>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</si>
  <si>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</si>
  <si>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</si>
  <si>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</si>
  <si>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</si>
  <si>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</si>
  <si>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</si>
  <si>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</si>
  <si>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</si>
  <si>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</si>
  <si>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</si>
  <si>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</si>
  <si>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</si>
  <si>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</si>
  <si>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</si>
  <si>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</si>
  <si>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</si>
  <si>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</si>
  <si>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</si>
  <si>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</si>
  <si>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</si>
  <si>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</si>
  <si>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</si>
  <si>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</si>
  <si>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</si>
  <si>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</si>
  <si>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</si>
  <si>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</si>
  <si>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</si>
  <si>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</si>
  <si>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</si>
  <si>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</si>
  <si>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</si>
  <si>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</si>
  <si>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</si>
  <si>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</si>
  <si>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</si>
  <si>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</si>
  <si>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</si>
  <si>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</si>
  <si>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</si>
  <si>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</si>
  <si>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</si>
  <si>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</si>
  <si>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</si>
  <si>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</si>
  <si>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</si>
  <si>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</si>
  <si>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</si>
  <si>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</si>
  <si>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</si>
  <si>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</si>
  <si>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</si>
  <si>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</si>
  <si>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</si>
  <si>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</si>
  <si>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</si>
  <si>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</si>
  <si>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</si>
  <si>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</si>
  <si>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</si>
  <si>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</si>
  <si>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</si>
  <si>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</si>
  <si>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</si>
  <si>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</si>
  <si>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</si>
  <si>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</si>
  <si>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</si>
  <si>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</si>
  <si>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</si>
  <si>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</si>
  <si>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</si>
  <si>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</si>
  <si>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</si>
  <si>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</si>
  <si>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</si>
  <si>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</si>
  <si>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</si>
  <si>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</si>
  <si>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</si>
  <si>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</si>
  <si>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</si>
  <si>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</si>
  <si>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</si>
  <si>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</si>
  <si>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</si>
  <si>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</si>
  <si>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</si>
  <si>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</si>
  <si>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</si>
  <si>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</si>
  <si>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</si>
  <si>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</si>
  <si>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</si>
  <si>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</si>
  <si>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</si>
  <si>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</si>
  <si>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</si>
  <si>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</si>
  <si>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</si>
  <si>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</si>
  <si>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</si>
  <si>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</si>
  <si>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</si>
  <si>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</si>
  <si>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</si>
  <si>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</si>
  <si>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</si>
  <si>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</si>
  <si>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</si>
  <si>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</si>
  <si>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</si>
  <si>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</si>
  <si>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</si>
  <si>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</si>
  <si>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</si>
  <si>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</si>
  <si>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</si>
  <si>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</si>
  <si>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</si>
  <si>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</si>
  <si>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</si>
  <si>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</si>
  <si>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</si>
  <si>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</si>
  <si>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</si>
  <si>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</si>
  <si>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</si>
  <si>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</si>
  <si>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</si>
  <si>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</si>
  <si>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</si>
  <si>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</si>
  <si>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</si>
  <si>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</si>
  <si>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</si>
  <si>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</si>
  <si>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</si>
  <si>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</si>
  <si>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</si>
  <si>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</si>
  <si>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</si>
  <si>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</si>
  <si>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</si>
  <si>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</si>
  <si>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</si>
  <si>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</si>
  <si>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</si>
  <si>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</si>
  <si>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</si>
  <si>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</si>
  <si>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</si>
  <si>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</si>
  <si>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</si>
  <si>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</si>
  <si>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</si>
  <si>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</si>
  <si>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</si>
  <si>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</si>
  <si>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</si>
  <si>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</si>
  <si>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</si>
  <si>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</si>
  <si>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</si>
  <si>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</si>
  <si>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</si>
  <si>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</si>
  <si>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</si>
  <si>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</si>
  <si>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</si>
  <si>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</si>
  <si>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</si>
  <si>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</si>
  <si>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</si>
  <si>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</si>
  <si>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</si>
  <si>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</si>
  <si>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</si>
  <si>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</si>
  <si>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</si>
  <si>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</si>
  <si>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</si>
  <si>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</si>
  <si>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</si>
  <si>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</si>
  <si>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</si>
  <si>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</si>
  <si>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</si>
  <si>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</si>
  <si>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</si>
  <si>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</si>
  <si>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</si>
  <si>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</si>
  <si>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</si>
  <si>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</si>
  <si>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</si>
  <si>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</si>
  <si>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</si>
  <si>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</si>
  <si>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</si>
  <si>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</si>
  <si>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</si>
  <si>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</si>
  <si>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</si>
  <si>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</si>
  <si>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</si>
  <si>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</si>
  <si>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</si>
  <si>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</si>
  <si>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</si>
  <si>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</si>
  <si>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</si>
  <si>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</si>
  <si>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</si>
  <si>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</si>
  <si>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</si>
  <si>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</si>
  <si>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</si>
  <si>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</si>
  <si>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</si>
  <si>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</si>
  <si>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</si>
  <si>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</si>
  <si>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</si>
  <si>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</si>
  <si>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</si>
  <si>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</si>
  <si>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</si>
  <si>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</si>
  <si>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</si>
  <si>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</si>
  <si>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</si>
  <si>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</si>
  <si>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</si>
  <si>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</si>
  <si>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</si>
  <si>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</si>
  <si>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</si>
  <si>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</si>
  <si>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</si>
  <si>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</si>
  <si>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</si>
  <si>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</si>
  <si>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</si>
  <si>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</si>
  <si>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</si>
  <si>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</si>
  <si>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</si>
  <si>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</si>
  <si>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</si>
  <si>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</si>
  <si>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</si>
  <si>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</si>
  <si>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</si>
  <si>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</si>
  <si>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</si>
  <si>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</si>
  <si>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</si>
  <si>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</si>
  <si>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</si>
  <si>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</si>
  <si>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</si>
  <si>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</si>
  <si>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</si>
  <si>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</si>
  <si>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</si>
  <si>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</si>
  <si>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</si>
  <si>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</si>
  <si>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</si>
  <si>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</si>
  <si>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</si>
  <si>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</si>
  <si>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</si>
  <si>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</si>
  <si>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</si>
  <si>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</si>
  <si>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</si>
  <si>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</si>
  <si>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</si>
  <si>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</si>
  <si>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</si>
  <si>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</si>
  <si>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</si>
  <si>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</si>
  <si>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</si>
  <si>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</si>
  <si>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</si>
  <si>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</si>
  <si>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</si>
  <si>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</si>
  <si>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</si>
  <si>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</si>
  <si>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</si>
  <si>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</si>
  <si>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</si>
  <si>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</si>
  <si>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</si>
  <si>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</si>
  <si>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</si>
  <si>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</si>
  <si>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</si>
  <si>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</si>
  <si>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</si>
  <si>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</si>
  <si>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</si>
  <si>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</si>
  <si>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</si>
  <si>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</si>
  <si>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</si>
  <si>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</si>
  <si>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</si>
  <si>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</si>
  <si>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</si>
  <si>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</si>
  <si>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</si>
  <si>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</si>
  <si>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</si>
  <si>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</si>
  <si>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</si>
  <si>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</si>
  <si>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</si>
  <si>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</si>
  <si>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</si>
  <si>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</si>
  <si>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</si>
  <si>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</si>
  <si>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</si>
  <si>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</si>
  <si>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</si>
  <si>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</si>
  <si>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</si>
  <si>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</si>
  <si>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</si>
  <si>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</si>
  <si>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</si>
  <si>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</si>
  <si>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</si>
  <si>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</si>
  <si>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</si>
  <si>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</si>
  <si>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</si>
  <si>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</si>
  <si>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</si>
  <si>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</si>
  <si>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</si>
  <si>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</si>
  <si>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</si>
  <si>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</si>
  <si>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</si>
  <si>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</si>
  <si>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</si>
  <si>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</si>
  <si>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</si>
  <si>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</si>
  <si>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</si>
  <si>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</si>
  <si>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</si>
  <si>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</si>
  <si>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</si>
  <si>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</si>
  <si>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</si>
  <si>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</si>
  <si>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</si>
  <si>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</si>
  <si>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</si>
  <si>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</si>
  <si>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</si>
  <si>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</si>
  <si>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</si>
  <si>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</si>
  <si>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</si>
  <si>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</si>
  <si>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</si>
  <si>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</si>
  <si>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</si>
  <si>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</si>
  <si>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</si>
  <si>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</si>
  <si>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</si>
  <si>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</si>
  <si>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</si>
  <si>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</si>
  <si>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</si>
  <si>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</si>
  <si>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</si>
  <si>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</si>
  <si>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</si>
  <si>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</si>
  <si>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</si>
  <si>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</si>
  <si>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</si>
  <si>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</si>
  <si>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</si>
  <si>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</si>
  <si>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</si>
  <si>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</si>
  <si>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</si>
  <si>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</si>
  <si>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</si>
  <si>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</si>
  <si>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</si>
  <si>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</si>
  <si>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</si>
  <si>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</si>
  <si>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</si>
  <si>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</si>
  <si>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</si>
  <si>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</si>
  <si>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</si>
  <si>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</si>
  <si>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</si>
  <si>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</si>
  <si>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</si>
  <si>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</si>
  <si>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</si>
  <si>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</si>
  <si>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</si>
  <si>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</si>
  <si>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</si>
  <si>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</si>
  <si>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</si>
  <si>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</si>
  <si>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</si>
  <si>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</si>
  <si>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</si>
  <si>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</si>
  <si>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</si>
  <si>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</si>
  <si>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</si>
  <si>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</si>
  <si>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</si>
  <si>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</si>
  <si>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</si>
  <si>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</si>
  <si>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</si>
  <si>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</si>
  <si>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</si>
  <si>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</si>
  <si>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</si>
  <si>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</si>
  <si>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</si>
  <si>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</si>
  <si>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</si>
  <si>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</si>
  <si>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</si>
  <si>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</si>
  <si>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</si>
  <si>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</si>
  <si>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</si>
  <si>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</si>
  <si>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</si>
  <si>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</si>
  <si>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</si>
  <si>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</si>
  <si>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</si>
  <si>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</si>
  <si>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</si>
  <si>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</si>
  <si>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</si>
  <si>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</si>
  <si>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</si>
  <si>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</si>
  <si>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</si>
  <si>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</si>
  <si>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</si>
  <si>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</si>
  <si>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</si>
  <si>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</si>
  <si>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</si>
  <si>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</si>
  <si>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</si>
  <si>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</si>
  <si>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</si>
  <si>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</si>
  <si>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</si>
  <si>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</si>
  <si>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</si>
  <si>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</si>
  <si>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</si>
  <si>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</si>
  <si>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</si>
  <si>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</si>
  <si>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</si>
  <si>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</si>
  <si>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</si>
  <si>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</si>
  <si>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</si>
  <si>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</si>
  <si>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</si>
  <si>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</si>
  <si>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</si>
  <si>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</si>
  <si>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</si>
  <si>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</si>
  <si>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</si>
  <si>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</si>
  <si>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</si>
  <si>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</si>
  <si>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</si>
  <si>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</si>
  <si>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</si>
  <si>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</si>
  <si>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</si>
  <si>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</si>
  <si>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</si>
  <si>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</si>
  <si>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</si>
  <si>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</si>
  <si>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</si>
  <si>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</si>
  <si>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</si>
  <si>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</si>
  <si>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</si>
  <si>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</si>
  <si>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</si>
  <si>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</si>
  <si>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</si>
  <si>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</si>
  <si>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</si>
  <si>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</si>
  <si>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</si>
  <si>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</si>
  <si>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</si>
  <si>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</si>
  <si>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</si>
  <si>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</si>
  <si>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</si>
  <si>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</si>
  <si>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</si>
  <si>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</si>
  <si>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</si>
  <si>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</si>
  <si>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</si>
  <si>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</si>
  <si>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</si>
  <si>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</si>
  <si>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</si>
  <si>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</si>
  <si>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</si>
  <si>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</si>
  <si>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</si>
  <si>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</si>
  <si>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</si>
  <si>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</si>
  <si>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</si>
  <si>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</si>
  <si>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</si>
  <si>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</si>
  <si>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</si>
  <si>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</si>
  <si>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</si>
  <si>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</si>
  <si>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</si>
  <si>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</si>
  <si>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</si>
  <si>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</si>
  <si>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</si>
  <si>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</si>
  <si>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</si>
  <si>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</si>
  <si>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</si>
  <si>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</si>
  <si>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</si>
  <si>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</si>
  <si>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</si>
  <si>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</si>
  <si>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</si>
  <si>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</si>
  <si>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</si>
  <si>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</si>
  <si>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</si>
  <si>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</si>
  <si>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</si>
  <si>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</si>
  <si>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</si>
  <si>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</si>
  <si>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</si>
  <si>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</si>
  <si>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</si>
  <si>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</si>
  <si>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</si>
  <si>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</si>
  <si>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</si>
  <si>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</si>
  <si>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</si>
  <si>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</si>
  <si>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</si>
  <si>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</si>
  <si>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</si>
  <si>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</si>
  <si>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</si>
  <si>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</si>
  <si>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</si>
  <si>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</si>
  <si>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</si>
  <si>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</si>
  <si>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</si>
  <si>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</si>
  <si>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</si>
  <si>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</si>
  <si>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</si>
  <si>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</si>
  <si>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</si>
  <si>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</si>
  <si>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</si>
  <si>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</si>
  <si>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</si>
  <si>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</si>
  <si>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</si>
  <si>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</si>
  <si>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</si>
  <si>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</si>
  <si>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</si>
  <si>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</si>
  <si>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</si>
  <si>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</si>
  <si>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</si>
  <si>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</si>
  <si>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</si>
  <si>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</si>
  <si>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</si>
  <si>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</si>
  <si>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</si>
  <si>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</si>
  <si>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</si>
  <si>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</si>
  <si>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</si>
  <si>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</si>
  <si>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</si>
  <si>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</si>
  <si>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</si>
  <si>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</si>
  <si>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</si>
  <si>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</si>
  <si>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</si>
  <si>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</si>
  <si>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</si>
  <si>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</si>
  <si>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</si>
  <si>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</si>
  <si>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</si>
  <si>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</si>
  <si>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</si>
  <si>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</si>
  <si>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</si>
  <si>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</si>
  <si>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</si>
  <si>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</si>
  <si>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</si>
  <si>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</si>
  <si>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</si>
  <si>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</si>
  <si>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</si>
  <si>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</si>
  <si>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</si>
  <si>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</si>
  <si>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</si>
  <si>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</si>
  <si>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</si>
  <si>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</si>
  <si>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</si>
  <si>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</si>
  <si>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</si>
  <si>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</si>
  <si>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</si>
  <si>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</si>
  <si>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</si>
  <si>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</si>
  <si>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</si>
  <si>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</si>
  <si>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</si>
  <si>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</si>
  <si>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</si>
  <si>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</si>
  <si>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</si>
  <si>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</si>
  <si>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</si>
  <si>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</si>
  <si>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</si>
  <si>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</si>
  <si>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</si>
  <si>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</si>
  <si>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</si>
  <si>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</si>
  <si>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</si>
  <si>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</si>
  <si>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</si>
  <si>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</si>
  <si>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</si>
  <si>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</si>
  <si>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</si>
  <si>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</si>
  <si>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</si>
  <si>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</si>
  <si>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</si>
  <si>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</si>
  <si>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</si>
  <si>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</si>
  <si>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</si>
  <si>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</si>
  <si>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</si>
  <si>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</si>
  <si>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</si>
  <si>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</si>
  <si>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</si>
  <si>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</si>
  <si>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</si>
  <si>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</si>
  <si>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</si>
  <si>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</si>
  <si>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</si>
  <si>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</si>
  <si>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</si>
  <si>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</si>
  <si>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</si>
  <si>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</si>
  <si>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</si>
  <si>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</si>
  <si>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</si>
  <si>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</si>
  <si>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</si>
  <si>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</si>
  <si>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</si>
  <si>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</si>
  <si>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</si>
  <si>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</si>
  <si>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</si>
  <si>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</si>
  <si>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</si>
  <si>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</si>
  <si>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</si>
  <si>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</si>
  <si>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</si>
  <si>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</si>
  <si>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</si>
  <si>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</si>
  <si>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</si>
  <si>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</si>
  <si>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</si>
  <si>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</si>
  <si>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</si>
  <si>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</si>
  <si>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</si>
  <si>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</si>
  <si>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</si>
  <si>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</si>
  <si>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</si>
  <si>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</si>
  <si>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</si>
  <si>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</si>
  <si>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</si>
  <si>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</si>
  <si>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</si>
  <si>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</si>
  <si>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</si>
  <si>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</si>
  <si>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</si>
  <si>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</si>
  <si>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</si>
  <si>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</si>
  <si>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</si>
  <si>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</si>
  <si>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</si>
  <si>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</si>
  <si>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</si>
  <si>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</si>
  <si>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</si>
  <si>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</si>
  <si>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</si>
  <si>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</si>
  <si>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</si>
  <si>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</si>
  <si>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</si>
  <si>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</si>
  <si>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</si>
  <si>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</si>
  <si>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</si>
  <si>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</si>
  <si>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</si>
  <si>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</si>
  <si>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</si>
  <si>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</si>
  <si>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</si>
  <si>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</si>
  <si>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</si>
  <si>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</si>
  <si>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</si>
  <si>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</si>
  <si>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</si>
  <si>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</si>
  <si>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</si>
  <si>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</si>
  <si>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</si>
  <si>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</si>
  <si>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</si>
  <si>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</si>
  <si>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</si>
  <si>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</si>
  <si>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</si>
  <si>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</si>
  <si>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</si>
  <si>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</si>
  <si>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</si>
  <si>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</si>
  <si>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</si>
  <si>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</si>
  <si>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</si>
  <si>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</si>
  <si>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</si>
  <si>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</si>
  <si>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</si>
  <si>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</si>
  <si>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</si>
  <si>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</si>
  <si>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</si>
  <si>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</si>
  <si>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</si>
  <si>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</si>
  <si>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</si>
  <si>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</si>
  <si>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</si>
  <si>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</si>
  <si>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</si>
  <si>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</si>
  <si>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</si>
  <si>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</si>
  <si>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</si>
  <si>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</si>
  <si>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</si>
  <si>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</si>
  <si>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</si>
  <si>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</si>
  <si>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</si>
  <si>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</si>
  <si>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</si>
  <si>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</si>
  <si>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</si>
  <si>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</si>
  <si>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</si>
  <si>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</si>
  <si>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</si>
  <si>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</si>
  <si>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</si>
  <si>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</si>
  <si>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</si>
  <si>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</si>
  <si>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</si>
  <si>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</si>
  <si>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</si>
  <si>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</si>
  <si>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</si>
  <si>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</si>
  <si>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</si>
  <si>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</si>
  <si>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</si>
  <si>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</si>
  <si>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</si>
  <si>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</si>
  <si>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</si>
  <si>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</si>
  <si>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</si>
  <si>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</si>
  <si>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</si>
  <si>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</si>
  <si>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</si>
  <si>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</si>
  <si>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</si>
  <si>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</si>
  <si>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</si>
  <si>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</si>
  <si>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</si>
  <si>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</si>
  <si>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</si>
  <si>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</si>
  <si>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</si>
  <si>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</si>
  <si>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</si>
  <si>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</si>
  <si>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</si>
  <si>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</si>
  <si>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</si>
  <si>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</si>
  <si>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</si>
  <si>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</si>
  <si>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</si>
  <si>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</si>
  <si>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</si>
  <si>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</si>
  <si>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</si>
  <si>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</si>
  <si>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</si>
  <si>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</si>
  <si>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</si>
  <si>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</si>
  <si>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</si>
  <si>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</si>
  <si>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</si>
  <si>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</si>
  <si>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</si>
  <si>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</si>
  <si>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</si>
  <si>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</si>
  <si>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</si>
  <si>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</si>
  <si>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</si>
  <si>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</si>
  <si>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</si>
  <si>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</si>
  <si>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</si>
  <si>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</si>
  <si>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</si>
  <si>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</si>
  <si>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</si>
  <si>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</si>
  <si>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</si>
  <si>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</si>
  <si>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</si>
  <si>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</si>
  <si>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</si>
  <si>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</si>
  <si>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</si>
  <si>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</si>
  <si>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</si>
  <si>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</si>
  <si>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</si>
  <si>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</si>
  <si>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</si>
  <si>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</si>
  <si>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</si>
  <si>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</si>
  <si>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</si>
  <si>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</si>
  <si>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</si>
  <si>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</si>
  <si>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</si>
  <si>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</si>
  <si>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</si>
  <si>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</si>
  <si>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</si>
  <si>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</si>
  <si>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</si>
  <si>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</si>
  <si>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</si>
  <si>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</si>
  <si>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</si>
  <si>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</si>
  <si>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</si>
  <si>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</si>
  <si>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</si>
  <si>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</si>
  <si>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</si>
  <si>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</si>
  <si>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</si>
  <si>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</si>
  <si>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</si>
  <si>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</si>
  <si>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</si>
  <si>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</si>
  <si>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</si>
  <si>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</si>
  <si>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</si>
  <si>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</si>
  <si>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</si>
  <si>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</si>
  <si>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</si>
  <si>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</si>
  <si>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</si>
  <si>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</si>
  <si>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</si>
  <si>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</si>
  <si>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</si>
  <si>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</si>
  <si>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</si>
  <si>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</si>
  <si>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</si>
  <si>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</si>
  <si>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</si>
  <si>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</si>
  <si>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</si>
  <si>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</si>
  <si>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</si>
  <si>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</si>
  <si>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</si>
  <si>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</si>
  <si>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</si>
  <si>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</si>
  <si>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</si>
  <si>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</si>
  <si>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</si>
  <si>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</si>
  <si>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</si>
  <si>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</si>
  <si>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</si>
  <si>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</si>
  <si>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</si>
  <si>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</si>
  <si>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</si>
  <si>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</si>
  <si>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</si>
  <si>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</si>
  <si>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</si>
  <si>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</si>
  <si>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</si>
  <si>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</si>
  <si>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</si>
  <si>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</si>
  <si>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</si>
  <si>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</si>
  <si>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</si>
  <si>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</si>
  <si>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</si>
  <si>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</si>
  <si>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</si>
  <si>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</si>
  <si>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</si>
  <si>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</si>
  <si>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</si>
  <si>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</si>
  <si>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</si>
  <si>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</si>
  <si>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</si>
  <si>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</si>
  <si>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</si>
  <si>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</si>
  <si>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</si>
  <si>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</si>
  <si>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</si>
  <si>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</si>
  <si>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</si>
  <si>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</si>
  <si>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</si>
  <si>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</si>
  <si>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</si>
  <si>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</si>
  <si>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</si>
  <si>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</si>
  <si>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</si>
  <si>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</si>
  <si>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</si>
  <si>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</si>
  <si>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</si>
  <si>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</si>
  <si>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</si>
  <si>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</si>
  <si>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</si>
  <si>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</si>
  <si>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</si>
  <si>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</si>
  <si>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</si>
  <si>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</si>
  <si>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</si>
  <si>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</si>
  <si>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</si>
  <si>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</si>
  <si>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</si>
  <si>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</si>
  <si>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</si>
  <si>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</si>
  <si>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</si>
  <si>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</si>
  <si>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</si>
  <si>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</si>
  <si>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</si>
  <si>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</si>
  <si>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</si>
  <si>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</si>
  <si>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</si>
  <si>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</si>
  <si>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</si>
  <si>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</si>
  <si>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</si>
  <si>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</si>
  <si>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</si>
  <si>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</si>
  <si>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</si>
  <si>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</si>
  <si>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</si>
  <si>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</si>
  <si>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</si>
  <si>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</si>
  <si>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</si>
  <si>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</si>
  <si>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</si>
  <si>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</si>
  <si>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</si>
  <si>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</si>
  <si>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</si>
  <si>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</si>
  <si>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</si>
  <si>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</si>
  <si>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</si>
  <si>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</si>
  <si>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</si>
  <si>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</si>
  <si>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</si>
  <si>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</si>
  <si>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</si>
  <si>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</si>
  <si>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</si>
  <si>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</si>
  <si>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</si>
  <si>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</si>
  <si>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</si>
  <si>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</si>
  <si>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</si>
  <si>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</si>
  <si>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</si>
  <si>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</si>
  <si>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</si>
  <si>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</si>
  <si>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</si>
  <si>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</si>
  <si>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</si>
  <si>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</si>
  <si>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</si>
  <si>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</si>
  <si>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</si>
  <si>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</si>
  <si>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</si>
  <si>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</si>
  <si>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</si>
  <si>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</si>
  <si>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</si>
  <si>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</si>
  <si>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</si>
  <si>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</si>
  <si>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</si>
  <si>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</si>
  <si>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</si>
  <si>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</si>
  <si>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</si>
  <si>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</si>
  <si>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</si>
  <si>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</si>
  <si>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</si>
  <si>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</si>
  <si>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</si>
  <si>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</si>
  <si>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</si>
  <si>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</si>
  <si>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</si>
  <si>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</si>
  <si>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</si>
  <si>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</si>
  <si>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</si>
  <si>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</si>
  <si>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</si>
  <si>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</si>
  <si>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</si>
  <si>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</si>
  <si>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</si>
  <si>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</si>
  <si>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</si>
  <si>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</si>
  <si>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</si>
  <si>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</si>
  <si>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</si>
  <si>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</si>
  <si>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</si>
  <si>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</si>
  <si>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</si>
  <si>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</si>
  <si>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</si>
  <si>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</si>
  <si>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</si>
  <si>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</si>
  <si>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</si>
  <si>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</si>
  <si>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</si>
  <si>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</si>
  <si>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</si>
  <si>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</si>
  <si>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</si>
  <si>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</si>
  <si>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</si>
  <si>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</si>
  <si>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</si>
  <si>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</si>
  <si>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</si>
  <si>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</si>
  <si>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</si>
  <si>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</si>
  <si>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</si>
  <si>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</si>
  <si>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</si>
  <si>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</si>
  <si>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</si>
  <si>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</si>
  <si>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</si>
  <si>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</si>
  <si>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</si>
  <si>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</si>
  <si>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</si>
  <si>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</si>
  <si>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</si>
  <si>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</si>
  <si>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</si>
  <si>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</si>
  <si>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</si>
  <si>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</si>
  <si>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</si>
  <si>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</si>
  <si>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</si>
  <si>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</si>
  <si>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</si>
  <si>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</si>
  <si>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</si>
  <si>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</si>
  <si>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</si>
  <si>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</si>
  <si>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</si>
  <si>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</si>
  <si>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</si>
  <si>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</si>
  <si>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</si>
  <si>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</si>
  <si>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</si>
  <si>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</si>
  <si>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</si>
  <si>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</si>
  <si>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</si>
  <si>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</si>
  <si>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</si>
  <si>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</si>
  <si>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</si>
  <si>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</si>
  <si>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</si>
  <si>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</si>
  <si>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</si>
  <si>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</si>
  <si>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</si>
  <si>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</si>
  <si>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</si>
  <si>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</si>
  <si>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</si>
  <si>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</si>
  <si>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</si>
  <si>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</si>
  <si>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</si>
  <si>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</si>
  <si>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</si>
  <si>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</si>
  <si>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</si>
  <si>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</si>
  <si>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</si>
  <si>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</si>
  <si>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</si>
  <si>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</si>
  <si>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</si>
  <si>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</si>
  <si>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</si>
  <si>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</si>
  <si>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</si>
  <si>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</si>
  <si>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</si>
  <si>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</si>
  <si>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</si>
  <si>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</si>
  <si>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</si>
  <si>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</si>
  <si>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</si>
  <si>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</si>
  <si>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</si>
  <si>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</si>
  <si>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</si>
  <si>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</si>
  <si>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</si>
  <si>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</si>
  <si>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</si>
  <si>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</si>
  <si>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</si>
  <si>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</si>
  <si>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</si>
  <si>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</si>
  <si>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</si>
  <si>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</si>
  <si>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</si>
  <si>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</si>
  <si>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</si>
  <si>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</si>
  <si>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</si>
  <si>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</si>
  <si>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</si>
  <si>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</si>
  <si>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</si>
  <si>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</si>
  <si>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</si>
  <si>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</si>
  <si>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</si>
  <si>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</si>
  <si>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</si>
  <si>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</si>
  <si>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</si>
  <si>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</si>
  <si>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</si>
  <si>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</si>
  <si>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</si>
  <si>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</si>
  <si>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</si>
  <si>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</si>
  <si>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</si>
  <si>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</si>
  <si>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</si>
  <si>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</si>
  <si>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</si>
  <si>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</si>
  <si>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</si>
  <si>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</si>
  <si>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</si>
  <si>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</si>
  <si>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</si>
  <si>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</si>
  <si>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</si>
  <si>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</si>
  <si>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</si>
  <si>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</si>
  <si>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</si>
  <si>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</si>
  <si>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</si>
  <si>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</si>
  <si>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</si>
  <si>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</si>
  <si>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</si>
  <si>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</si>
  <si>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</si>
  <si>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</si>
  <si>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</si>
  <si>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</si>
  <si>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</si>
  <si>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</si>
  <si>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</si>
  <si>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</si>
  <si>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</si>
  <si>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</si>
  <si>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</si>
  <si>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</si>
  <si>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</si>
  <si>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</si>
  <si>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</si>
  <si>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</si>
  <si>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</si>
  <si>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</si>
  <si>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</si>
  <si>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</si>
  <si>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</si>
  <si>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</si>
  <si>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</si>
  <si>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</si>
  <si>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</si>
  <si>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</si>
  <si>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</si>
  <si>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</si>
  <si>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</si>
  <si>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</si>
  <si>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</si>
  <si>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</si>
  <si>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</si>
  <si>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</si>
  <si>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</si>
  <si>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</si>
  <si>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</si>
  <si>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</si>
  <si>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</si>
  <si>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</si>
  <si>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</si>
  <si>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</si>
  <si>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</si>
  <si>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</si>
  <si>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</si>
  <si>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</si>
  <si>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</si>
  <si>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</si>
  <si>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</si>
  <si>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</si>
  <si>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</si>
  <si>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</si>
  <si>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</si>
  <si>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</si>
  <si>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</si>
  <si>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</si>
  <si>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</si>
  <si>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</si>
  <si>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</si>
  <si>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</si>
  <si>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</si>
  <si>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</si>
  <si>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</si>
  <si>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</si>
  <si>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</si>
  <si>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</si>
  <si>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</si>
  <si>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</si>
  <si>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</si>
  <si>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</si>
  <si>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</si>
  <si>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</si>
  <si>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</si>
  <si>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</si>
  <si>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</si>
  <si>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</si>
  <si>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</si>
  <si>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</si>
  <si>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</si>
  <si>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</si>
  <si>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</si>
  <si>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</si>
  <si>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</si>
  <si>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</si>
  <si>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</si>
  <si>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</si>
  <si>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</si>
  <si>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</si>
  <si>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</si>
  <si>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</si>
  <si>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</si>
  <si>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</si>
  <si>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</si>
  <si>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</si>
  <si>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</si>
  <si>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</si>
  <si>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</si>
  <si>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</si>
  <si>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</si>
  <si>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</si>
  <si>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</si>
  <si>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</si>
  <si>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</si>
  <si>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</si>
  <si>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</si>
  <si>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</si>
  <si>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</si>
  <si>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</si>
  <si>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</si>
  <si>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</si>
  <si>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</si>
  <si>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</si>
  <si>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</si>
  <si>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</si>
  <si>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</si>
  <si>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</si>
  <si>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</si>
  <si>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</si>
  <si>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</si>
  <si>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</si>
  <si>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</si>
  <si>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</si>
  <si>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</si>
  <si>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</si>
  <si>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</si>
  <si>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</si>
  <si>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</si>
  <si>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</si>
  <si>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</si>
  <si>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</si>
  <si>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</si>
  <si>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</si>
  <si>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</si>
  <si>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</si>
  <si>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</si>
  <si>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</si>
  <si>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</si>
  <si>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</si>
  <si>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</si>
  <si>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</si>
  <si>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</si>
  <si>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</si>
  <si>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</si>
  <si>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</si>
  <si>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</si>
  <si>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</si>
  <si>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</si>
  <si>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</si>
  <si>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</si>
  <si>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</si>
  <si>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</si>
  <si>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</si>
  <si>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</si>
  <si>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</si>
  <si>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</si>
  <si>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</si>
  <si>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</si>
  <si>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</si>
  <si>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</si>
  <si>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</si>
  <si>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</si>
  <si>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</si>
  <si>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</si>
  <si>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</si>
  <si>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</si>
  <si>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</si>
  <si>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</si>
  <si>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</si>
  <si>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</si>
  <si>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</si>
  <si>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</si>
  <si>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</si>
  <si>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</si>
  <si>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</si>
  <si>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</si>
  <si>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</si>
  <si>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</si>
  <si>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</si>
  <si>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</si>
  <si>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</si>
  <si>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</si>
  <si>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</si>
  <si>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</si>
  <si>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</si>
  <si>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</si>
  <si>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</si>
  <si>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</si>
  <si>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</si>
  <si>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</si>
  <si>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</si>
  <si>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</si>
  <si>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</si>
  <si>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</si>
  <si>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</si>
  <si>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</si>
  <si>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</si>
  <si>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</si>
  <si>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</si>
  <si>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</si>
  <si>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</si>
  <si>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</si>
  <si>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</si>
  <si>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</si>
  <si>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</si>
  <si>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</si>
  <si>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</si>
  <si>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</si>
  <si>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</si>
  <si>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</si>
  <si>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</si>
  <si>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</si>
  <si>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</si>
  <si>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</si>
  <si>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</si>
  <si>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</si>
  <si>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</si>
  <si>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</si>
  <si>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</si>
  <si>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</si>
  <si>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</si>
  <si>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</si>
  <si>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</si>
  <si>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</si>
  <si>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</si>
  <si>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</si>
  <si>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</si>
  <si>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</si>
  <si>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</si>
  <si>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</si>
  <si>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</si>
  <si>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</si>
  <si>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</si>
  <si>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</si>
  <si>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</si>
  <si>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</si>
  <si>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</si>
  <si>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</si>
  <si>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</si>
  <si>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</si>
  <si>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</si>
  <si>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</si>
  <si>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</si>
  <si>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</si>
  <si>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</si>
  <si>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</si>
  <si>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</si>
  <si>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</si>
  <si>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</si>
  <si>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</si>
  <si>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</si>
  <si>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</si>
  <si>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</si>
  <si>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</si>
  <si>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</si>
  <si>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</si>
  <si>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</si>
  <si>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</si>
  <si>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</si>
  <si>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</si>
  <si>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</si>
  <si>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</si>
  <si>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</si>
  <si>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</si>
  <si>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</si>
  <si>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</si>
  <si>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</si>
  <si>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</si>
  <si>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</si>
  <si>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</si>
  <si>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</si>
  <si>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</si>
  <si>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</si>
  <si>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</si>
  <si>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</si>
  <si>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</si>
  <si>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</si>
  <si>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</si>
  <si>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</si>
  <si>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</si>
  <si>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</si>
  <si>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</si>
  <si>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</si>
  <si>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</si>
  <si>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</si>
  <si>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</si>
  <si>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</si>
  <si>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</si>
  <si>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</si>
  <si>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</si>
  <si>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</si>
  <si>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</si>
  <si>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</si>
  <si>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</si>
  <si>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</si>
  <si>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</si>
  <si>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</si>
  <si>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</si>
  <si>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</si>
  <si>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</si>
  <si>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</si>
  <si>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</si>
  <si>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</si>
  <si>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</si>
  <si>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</si>
  <si>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</si>
  <si>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</si>
  <si>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</si>
  <si>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</si>
  <si>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</si>
  <si>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</si>
  <si>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</si>
  <si>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</si>
  <si>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</si>
  <si>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</si>
  <si>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</si>
  <si>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</si>
  <si>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</si>
  <si>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</si>
  <si>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</si>
  <si>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</si>
  <si>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</si>
  <si>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</si>
  <si>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</si>
  <si>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</si>
  <si>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</si>
  <si>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</si>
  <si>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</si>
  <si>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</si>
  <si>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</si>
  <si>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</si>
  <si>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</si>
  <si>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</si>
  <si>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</si>
  <si>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</si>
  <si>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</si>
  <si>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</si>
  <si>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</si>
  <si>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</si>
  <si>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</si>
  <si>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</si>
  <si>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</si>
  <si>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</si>
  <si>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</si>
  <si>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</si>
  <si>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</si>
  <si>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</si>
  <si>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</si>
  <si>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</si>
  <si>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</si>
  <si>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</si>
  <si>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</si>
  <si>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</si>
  <si>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</si>
  <si>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</si>
  <si>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</si>
  <si>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</si>
  <si>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</si>
  <si>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</si>
  <si>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</si>
  <si>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</si>
  <si>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</si>
  <si>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</si>
  <si>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</si>
  <si>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</si>
  <si>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</si>
  <si>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</si>
  <si>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</si>
  <si>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</si>
  <si>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</si>
  <si>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</si>
  <si>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</si>
  <si>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</si>
  <si>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</si>
  <si>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</si>
  <si>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</si>
  <si>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</si>
  <si>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</si>
  <si>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</si>
  <si>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</si>
  <si>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</si>
  <si>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</si>
  <si>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</si>
  <si>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</si>
  <si>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</si>
  <si>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</si>
  <si>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</si>
  <si>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</si>
  <si>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</si>
  <si>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</si>
  <si>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</si>
  <si>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</si>
  <si>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</si>
  <si>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</si>
  <si>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</si>
  <si>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</si>
  <si>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</si>
  <si>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</si>
  <si>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</si>
  <si>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</si>
  <si>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</si>
  <si>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</si>
  <si>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</si>
  <si>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</si>
  <si>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</si>
  <si>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</si>
  <si>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</si>
  <si>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</si>
  <si>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</si>
  <si>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</si>
  <si>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</si>
  <si>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</si>
  <si>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</si>
  <si>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</si>
  <si>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</si>
  <si>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</si>
  <si>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</si>
  <si>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</si>
  <si>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</si>
  <si>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</si>
  <si>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</si>
  <si>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</si>
  <si>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</si>
  <si>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</si>
  <si>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</si>
  <si>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</si>
  <si>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</si>
  <si>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</si>
  <si>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</si>
  <si>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</si>
  <si>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</si>
  <si>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</si>
  <si>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</si>
  <si>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</si>
  <si>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</si>
  <si>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</si>
  <si>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</si>
  <si>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</si>
  <si>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</si>
  <si>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</si>
  <si>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</si>
  <si>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</si>
  <si>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</si>
  <si>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</si>
  <si>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</si>
  <si>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</si>
  <si>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</si>
  <si>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</si>
  <si>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</si>
  <si>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</si>
  <si>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</si>
  <si>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</si>
  <si>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</si>
  <si>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</si>
  <si>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</si>
  <si>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</si>
  <si>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</si>
  <si>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</si>
  <si>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</si>
  <si>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</si>
  <si>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</si>
  <si>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</si>
  <si>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</si>
  <si>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</si>
  <si>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</si>
  <si>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</si>
  <si>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</si>
  <si>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</si>
  <si>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</si>
  <si>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</si>
  <si>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</si>
  <si>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</si>
  <si>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</si>
  <si>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</si>
  <si>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</si>
  <si>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</si>
  <si>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</si>
  <si>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</si>
  <si>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</si>
  <si>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</si>
  <si>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</si>
  <si>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</si>
  <si>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</si>
  <si>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</si>
  <si>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</si>
  <si>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</si>
  <si>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</si>
  <si>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</si>
  <si>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</si>
  <si>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</si>
  <si>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</si>
  <si>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</si>
  <si>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</si>
  <si>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</si>
  <si>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</si>
  <si>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</si>
  <si>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</si>
  <si>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</si>
  <si>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</si>
  <si>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</si>
  <si>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</si>
  <si>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</si>
  <si>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</si>
  <si>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</si>
  <si>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</si>
  <si>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</si>
  <si>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</si>
  <si>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</si>
  <si>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</si>
  <si>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</si>
  <si>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</si>
  <si>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</si>
  <si>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</si>
  <si>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</si>
  <si>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</si>
  <si>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</si>
  <si>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</si>
  <si>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</si>
  <si>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</si>
  <si>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</si>
  <si>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</si>
  <si>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</si>
  <si>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</si>
  <si>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</si>
  <si>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</si>
  <si>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</si>
  <si>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</si>
  <si>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</si>
  <si>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</si>
  <si>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</si>
  <si>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</si>
  <si>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</si>
  <si>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</si>
  <si>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</si>
  <si>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</si>
  <si>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</si>
  <si>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</si>
  <si>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</si>
  <si>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</si>
  <si>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</si>
  <si>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</si>
  <si>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</si>
  <si>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</si>
  <si>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</si>
  <si>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</si>
  <si>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</si>
  <si>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</si>
  <si>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</si>
  <si>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</si>
  <si>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</si>
  <si>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</si>
  <si>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</si>
  <si>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</si>
  <si>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</si>
  <si>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</si>
  <si>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</si>
  <si>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</si>
  <si>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</si>
  <si>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</si>
  <si>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</si>
  <si>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</si>
  <si>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</si>
  <si>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</si>
  <si>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</si>
  <si>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</si>
  <si>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</si>
  <si>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</si>
  <si>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</si>
  <si>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</si>
  <si>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</si>
  <si>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</si>
  <si>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</si>
  <si>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</si>
  <si>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</si>
  <si>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</si>
  <si>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</si>
  <si>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</si>
  <si>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</si>
  <si>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</si>
  <si>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</si>
  <si>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</si>
  <si>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</si>
  <si>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</si>
  <si>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</si>
  <si>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</si>
  <si>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</si>
  <si>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</si>
  <si>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</si>
  <si>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</si>
  <si>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</si>
  <si>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</si>
  <si>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</si>
  <si>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</si>
  <si>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</si>
  <si>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</si>
  <si>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</si>
  <si>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</si>
  <si>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</si>
  <si>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</si>
  <si>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</si>
  <si>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</si>
  <si>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</si>
  <si>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</si>
  <si>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</si>
  <si>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</si>
  <si>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</si>
  <si>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</si>
  <si>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</si>
  <si>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</si>
  <si>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</si>
  <si>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</si>
  <si>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</si>
  <si>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</si>
  <si>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</si>
  <si>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</si>
  <si>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</si>
  <si>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</si>
  <si>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</si>
  <si>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</si>
  <si>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</si>
  <si>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</si>
  <si>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</si>
  <si>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</si>
  <si>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</si>
  <si>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</si>
  <si>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</si>
  <si>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</si>
  <si>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</si>
  <si>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</si>
  <si>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</si>
  <si>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</si>
  <si>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</si>
  <si>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</si>
  <si>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</si>
  <si>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</si>
  <si>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</si>
  <si>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</si>
  <si>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</si>
  <si>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</si>
  <si>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</si>
  <si>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</si>
  <si>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</si>
  <si>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</si>
  <si>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</si>
  <si>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</si>
  <si>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</si>
  <si>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</si>
  <si>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</si>
  <si>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</si>
  <si>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</si>
  <si>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</si>
  <si>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</si>
  <si>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</si>
  <si>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</si>
  <si>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</si>
  <si>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</si>
  <si>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</si>
  <si>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</si>
  <si>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</si>
  <si>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</si>
  <si>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</si>
  <si>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</si>
  <si>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</si>
  <si>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</si>
  <si>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</si>
  <si>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</si>
  <si>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</si>
  <si>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</si>
  <si>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</si>
  <si>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</si>
  <si>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</si>
  <si>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</si>
  <si>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</si>
  <si>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</si>
  <si>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</si>
  <si>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</si>
  <si>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</si>
  <si>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</si>
  <si>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</si>
  <si>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</si>
  <si>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</si>
  <si>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</si>
  <si>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</si>
  <si>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</si>
  <si>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</si>
  <si>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</si>
  <si>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</si>
  <si>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</si>
  <si>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</si>
  <si>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</si>
  <si>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</si>
  <si>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</si>
  <si>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</si>
  <si>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</si>
  <si>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</si>
  <si>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</si>
  <si>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</si>
  <si>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</si>
  <si>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</si>
  <si>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</si>
  <si>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</si>
  <si>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</si>
  <si>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</si>
  <si>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</si>
  <si>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</si>
  <si>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</si>
  <si>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</si>
  <si>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</si>
  <si>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</si>
  <si>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</si>
  <si>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</si>
  <si>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</si>
  <si>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</si>
  <si>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</si>
  <si>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</si>
  <si>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</si>
  <si>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</si>
  <si>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</si>
  <si>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</si>
  <si>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</si>
  <si>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</si>
  <si>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</si>
  <si>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</si>
  <si>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</si>
  <si>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</si>
  <si>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</si>
  <si>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</si>
  <si>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</si>
  <si>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</si>
  <si>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</si>
  <si>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</si>
  <si>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</si>
  <si>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</si>
  <si>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</si>
  <si>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</si>
  <si>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</si>
  <si>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</si>
  <si>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</si>
  <si>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</si>
  <si>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</si>
  <si>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</si>
  <si>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</si>
  <si>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</si>
  <si>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</si>
  <si>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</si>
  <si>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</si>
  <si>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</si>
  <si>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</si>
  <si>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</si>
  <si>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</si>
  <si>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</si>
  <si>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</si>
  <si>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</si>
  <si>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</si>
  <si>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</si>
  <si>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</si>
  <si>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</si>
  <si>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</si>
  <si>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</si>
  <si>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</si>
  <si>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</si>
  <si>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</si>
  <si>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</si>
  <si>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</si>
  <si>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</si>
  <si>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</si>
  <si>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</si>
  <si>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</si>
  <si>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</si>
  <si>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</si>
  <si>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</si>
  <si>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</si>
  <si>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</si>
  <si>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</si>
  <si>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</si>
  <si>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</si>
  <si>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</si>
  <si>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</si>
  <si>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</si>
  <si>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</si>
  <si>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</si>
  <si>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</si>
  <si>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</si>
  <si>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</si>
  <si>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</si>
  <si>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</si>
  <si>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</si>
  <si>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</si>
  <si>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</si>
  <si>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</si>
  <si>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</si>
  <si>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</si>
  <si>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</si>
  <si>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</si>
  <si>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</si>
  <si>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</si>
  <si>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</si>
  <si>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</si>
  <si>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</si>
  <si>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</si>
  <si>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</si>
  <si>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</si>
  <si>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</si>
  <si>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</si>
  <si>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</si>
  <si>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</si>
  <si>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</si>
  <si>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</si>
  <si>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</si>
  <si>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</si>
  <si>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</si>
  <si>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</si>
  <si>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</si>
  <si>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</si>
  <si>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</si>
  <si>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</si>
  <si>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</si>
  <si>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</si>
  <si>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</si>
  <si>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</si>
  <si>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</si>
  <si>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</si>
  <si>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</si>
  <si>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</si>
  <si>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</si>
  <si>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</si>
  <si>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</si>
  <si>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</si>
  <si>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</si>
  <si>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</si>
  <si>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</si>
  <si>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</si>
  <si>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</si>
  <si>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</si>
  <si>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</si>
  <si>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</si>
  <si>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</si>
  <si>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</si>
  <si>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</si>
  <si>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</si>
  <si>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</si>
  <si>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</si>
  <si>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</si>
  <si>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</si>
  <si>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</si>
  <si>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</si>
  <si>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</si>
  <si>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</si>
  <si>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</si>
  <si>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</si>
  <si>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</si>
  <si>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</si>
  <si>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</si>
  <si>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</si>
  <si>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</si>
  <si>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</si>
  <si>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</si>
  <si>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</si>
  <si>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</si>
  <si>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</si>
  <si>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</si>
  <si>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</si>
  <si>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</si>
  <si>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</si>
  <si>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</si>
  <si>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</si>
  <si>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</si>
  <si>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</si>
  <si>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</si>
  <si>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</si>
  <si>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</si>
  <si>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</si>
  <si>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</si>
  <si>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</si>
  <si>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</si>
  <si>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</si>
  <si>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</si>
  <si>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</si>
  <si>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</si>
  <si>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</si>
  <si>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</si>
  <si>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</si>
  <si>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</si>
  <si>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</si>
  <si>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</si>
  <si>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</si>
  <si>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</si>
  <si>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</si>
  <si>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</si>
  <si>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</si>
  <si>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</si>
  <si>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</si>
  <si>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</si>
  <si>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</si>
  <si>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</si>
  <si>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</si>
  <si>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</si>
  <si>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</si>
  <si>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</si>
  <si>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</si>
  <si>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</si>
  <si>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</si>
  <si>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</si>
  <si>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</si>
  <si>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</si>
  <si>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</si>
  <si>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</si>
  <si>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</si>
  <si>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</si>
  <si>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</si>
  <si>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</si>
  <si>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</si>
  <si>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</si>
  <si>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</si>
  <si>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</si>
  <si>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</si>
  <si>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</si>
  <si>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</si>
  <si>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</si>
  <si>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</si>
  <si>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</si>
  <si>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</si>
  <si>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</si>
  <si>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</si>
  <si>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</si>
  <si>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</si>
  <si>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</si>
  <si>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</si>
  <si>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</si>
  <si>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</si>
  <si>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</si>
  <si>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</si>
  <si>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</si>
  <si>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</si>
  <si>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</si>
  <si>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</si>
  <si>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</si>
  <si>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</si>
  <si>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</si>
  <si>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</si>
  <si>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</si>
  <si>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</si>
  <si>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</si>
  <si>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</si>
  <si>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</si>
  <si>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</si>
  <si>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</si>
  <si>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</si>
  <si>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</si>
  <si>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</si>
  <si>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</si>
  <si>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</si>
  <si>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</si>
  <si>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</si>
  <si>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</si>
  <si>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</si>
  <si>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</si>
  <si>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</si>
  <si>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</si>
  <si>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</si>
  <si>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</si>
  <si>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</si>
  <si>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</si>
  <si>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</si>
  <si>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</si>
  <si>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</si>
  <si>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</si>
  <si>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</si>
  <si>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</si>
  <si>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</si>
  <si>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</si>
  <si>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</si>
  <si>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</si>
  <si>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</si>
  <si>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</si>
  <si>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</si>
  <si>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</si>
  <si>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</si>
  <si>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</si>
  <si>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</si>
  <si>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</si>
  <si>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</si>
  <si>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</si>
  <si>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</si>
  <si>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</si>
  <si>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</si>
  <si>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</si>
  <si>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</si>
  <si>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</si>
  <si>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</si>
  <si>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</si>
  <si>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</si>
  <si>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</si>
  <si>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</si>
  <si>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</si>
  <si>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</si>
  <si>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</si>
  <si>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</si>
  <si>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</si>
  <si>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</si>
  <si>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</si>
  <si>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</si>
  <si>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</si>
  <si>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</si>
  <si>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</si>
  <si>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</si>
  <si>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</si>
  <si>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</si>
  <si>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</si>
  <si>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</si>
  <si>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</si>
  <si>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</si>
  <si>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</si>
  <si>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</si>
  <si>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</si>
  <si>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</si>
  <si>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</si>
  <si>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</si>
  <si>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</si>
  <si>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</si>
  <si>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</si>
  <si>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</si>
  <si>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</si>
  <si>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</si>
  <si>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</si>
  <si>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</si>
  <si>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</si>
  <si>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</si>
  <si>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</si>
  <si>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</si>
  <si>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</si>
  <si>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</si>
  <si>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</si>
  <si>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</si>
  <si>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</si>
  <si>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</si>
  <si>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</si>
  <si>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</si>
  <si>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</si>
  <si>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</si>
  <si>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</si>
  <si>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</si>
  <si>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</si>
  <si>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</si>
  <si>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</si>
  <si>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</si>
  <si>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</si>
  <si>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</si>
  <si>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</si>
  <si>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</si>
  <si>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</si>
  <si>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</si>
  <si>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</si>
  <si>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</si>
  <si>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</si>
  <si>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</si>
  <si>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</si>
  <si>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</si>
  <si>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</si>
  <si>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</si>
  <si>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</si>
  <si>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</si>
  <si>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</si>
  <si>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</si>
  <si>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</si>
  <si>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</si>
  <si>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</si>
  <si>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</si>
  <si>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</si>
  <si>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</si>
  <si>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</si>
  <si>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</si>
  <si>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</si>
  <si>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</si>
  <si>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</si>
  <si>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</si>
  <si>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</si>
  <si>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</si>
  <si>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</si>
  <si>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</si>
  <si>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</si>
  <si>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</si>
  <si>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</si>
  <si>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</si>
  <si>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</si>
  <si>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</si>
  <si>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</si>
  <si>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</si>
  <si>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</si>
  <si>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</si>
  <si>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</si>
  <si>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</si>
  <si>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</si>
  <si>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</si>
  <si>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</si>
  <si>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</si>
  <si>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</si>
  <si>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</si>
  <si>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</si>
  <si>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</si>
  <si>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</si>
  <si>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</si>
  <si>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</si>
  <si>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</si>
  <si>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</si>
  <si>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</si>
  <si>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</si>
  <si>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</si>
  <si>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</si>
  <si>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</si>
  <si>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</si>
  <si>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</si>
  <si>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</si>
  <si>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</si>
  <si>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</si>
  <si>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</si>
  <si>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</si>
  <si>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</si>
  <si>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</si>
  <si>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</si>
  <si>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</si>
  <si>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</si>
  <si>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</si>
  <si>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</si>
  <si>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</si>
  <si>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</si>
  <si>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</si>
  <si>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</si>
  <si>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</si>
  <si>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</si>
  <si>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</si>
  <si>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</si>
  <si>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</si>
  <si>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</si>
  <si>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</si>
  <si>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</si>
  <si>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</si>
  <si>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</si>
  <si>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</si>
  <si>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</si>
  <si>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</si>
  <si>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</si>
  <si>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</si>
  <si>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</si>
  <si>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</si>
  <si>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</si>
  <si>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</si>
  <si>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</si>
  <si>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</si>
  <si>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</si>
  <si>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</si>
  <si>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</si>
  <si>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</si>
  <si>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</si>
  <si>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</si>
  <si>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</si>
  <si>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</si>
  <si>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</si>
  <si>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</si>
  <si>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</si>
  <si>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</si>
  <si>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</si>
  <si>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</si>
  <si>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</si>
  <si>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</si>
  <si>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</si>
  <si>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</si>
  <si>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</si>
  <si>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</si>
  <si>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</si>
  <si>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</si>
  <si>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</si>
  <si>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</si>
  <si>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</si>
  <si>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</si>
  <si>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</si>
  <si>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</si>
  <si>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</si>
  <si>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</si>
  <si>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</si>
  <si>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</si>
  <si>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</si>
  <si>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</si>
  <si>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</si>
  <si>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</si>
  <si>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</si>
  <si>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</si>
  <si>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</si>
  <si>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</si>
  <si>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</si>
  <si>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</si>
  <si>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</si>
  <si>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</si>
  <si>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</si>
  <si>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</si>
  <si>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</si>
  <si>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</si>
  <si>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</si>
  <si>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</si>
  <si>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</si>
  <si>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</si>
  <si>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</si>
  <si>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</si>
  <si>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</si>
  <si>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</si>
  <si>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</si>
  <si>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</si>
  <si>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</si>
  <si>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</si>
  <si>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</si>
  <si>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</si>
  <si>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</si>
  <si>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</si>
  <si>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</si>
  <si>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</si>
  <si>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</si>
  <si>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</si>
  <si>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</si>
  <si>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</si>
  <si>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</si>
  <si>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</si>
  <si>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</si>
  <si>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</si>
  <si>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</si>
  <si>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</si>
  <si>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</si>
  <si>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</si>
  <si>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</si>
  <si>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</si>
  <si>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</si>
  <si>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</si>
  <si>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</si>
  <si>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</si>
  <si>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</si>
  <si>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</si>
  <si>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</si>
  <si>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</si>
  <si>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</si>
  <si>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</si>
  <si>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</si>
  <si>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</si>
  <si>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</si>
  <si>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</si>
  <si>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</si>
  <si>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</si>
  <si>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</si>
  <si>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</si>
  <si>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</si>
  <si>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</si>
  <si>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</si>
  <si>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</si>
  <si>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</si>
  <si>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</si>
  <si>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</si>
  <si>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</si>
  <si>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</si>
  <si>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</si>
  <si>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</si>
  <si>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</si>
  <si>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</si>
  <si>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</si>
  <si>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</si>
  <si>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</si>
  <si>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</si>
  <si>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</si>
  <si>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</si>
  <si>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</si>
  <si>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</si>
  <si>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</si>
  <si>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</si>
  <si>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</si>
  <si>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</si>
  <si>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</si>
  <si>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</si>
  <si>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</si>
  <si>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</si>
  <si>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</si>
  <si>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</si>
  <si>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</si>
  <si>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</si>
  <si>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</si>
  <si>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</si>
  <si>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</si>
  <si>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</si>
  <si>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</si>
  <si>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</si>
  <si>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</si>
  <si>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</si>
  <si>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</si>
  <si>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</si>
  <si>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</si>
  <si>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</si>
  <si>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</si>
  <si>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</si>
  <si>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</si>
  <si>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</si>
  <si>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</si>
  <si>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</si>
  <si>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</si>
  <si>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</si>
  <si>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</si>
  <si>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</si>
  <si>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</si>
  <si>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</si>
  <si>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</si>
  <si>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</si>
  <si>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</si>
  <si>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</si>
  <si>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</si>
  <si>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</si>
  <si>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</si>
  <si>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</si>
  <si>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</si>
  <si>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</si>
  <si>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</si>
  <si>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</si>
  <si>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</si>
  <si>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</si>
  <si>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</si>
  <si>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</si>
  <si>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</si>
  <si>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</si>
  <si>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</si>
  <si>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</si>
  <si>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</si>
  <si>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</si>
  <si>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</si>
  <si>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</si>
  <si>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</si>
  <si>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</si>
  <si>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</si>
  <si>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</si>
  <si>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</si>
  <si>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</si>
  <si>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</si>
  <si>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</si>
  <si>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</si>
  <si>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</si>
  <si>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</si>
  <si>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</si>
  <si>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</si>
  <si>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</si>
  <si>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</si>
  <si>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</si>
  <si>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</si>
  <si>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</si>
  <si>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</si>
  <si>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</si>
  <si>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</si>
  <si>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</si>
  <si>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</si>
  <si>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</si>
  <si>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</si>
  <si>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</si>
  <si>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</si>
  <si>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</si>
  <si>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</si>
  <si>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</si>
  <si>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</si>
  <si>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</si>
  <si>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</si>
  <si>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</si>
  <si>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</si>
  <si>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</si>
  <si>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</si>
  <si>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</si>
  <si>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</si>
  <si>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</si>
  <si>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</si>
  <si>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</si>
  <si>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</si>
  <si>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</si>
  <si>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</si>
  <si>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</si>
  <si>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</si>
  <si>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</si>
  <si>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</si>
  <si>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</si>
  <si>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</si>
  <si>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</si>
  <si>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</si>
  <si>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</si>
  <si>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</si>
  <si>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</si>
  <si>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</si>
  <si>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</si>
  <si>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</si>
  <si>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</si>
  <si>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</si>
  <si>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</si>
  <si>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</si>
  <si>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</si>
  <si>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</si>
  <si>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</si>
  <si>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</si>
  <si>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</si>
  <si>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</si>
  <si>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</si>
  <si>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</si>
  <si>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</si>
  <si>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</si>
  <si>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</si>
  <si>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</si>
  <si>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</si>
  <si>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</si>
  <si>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</si>
  <si>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</si>
  <si>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</si>
  <si>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</si>
  <si>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</si>
  <si>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</si>
  <si>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</si>
  <si>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</si>
  <si>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</si>
  <si>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</si>
  <si>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</si>
  <si>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</si>
  <si>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</si>
  <si>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</si>
  <si>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</si>
  <si>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</si>
  <si>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</si>
  <si>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</si>
  <si>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</si>
  <si>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</si>
  <si>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</si>
  <si>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</si>
  <si>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</si>
  <si>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</si>
  <si>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</si>
  <si>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</si>
  <si>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</si>
  <si>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</si>
  <si>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</si>
  <si>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</si>
  <si>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</si>
  <si>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</si>
  <si>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</si>
  <si>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</si>
  <si>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</si>
  <si>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</si>
  <si>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</si>
  <si>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</si>
  <si>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</si>
  <si>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</si>
  <si>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</si>
  <si>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</si>
  <si>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</si>
  <si>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</si>
  <si>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</si>
  <si>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</si>
  <si>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</si>
  <si>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</si>
  <si>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</si>
  <si>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</si>
  <si>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</si>
  <si>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</si>
  <si>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</si>
  <si>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</si>
  <si>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</si>
  <si>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</si>
  <si>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</si>
  <si>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</si>
  <si>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</si>
  <si>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</si>
  <si>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</si>
  <si>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</si>
  <si>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</si>
  <si>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</si>
  <si>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</si>
  <si>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</si>
  <si>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</si>
  <si>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</si>
  <si>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</si>
  <si>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</si>
  <si>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</si>
  <si>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</si>
  <si>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</si>
  <si>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</si>
  <si>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</si>
  <si>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</si>
  <si>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</si>
  <si>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</si>
  <si>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</si>
  <si>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</si>
  <si>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</si>
  <si>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</si>
  <si>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</si>
  <si>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</si>
  <si>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</si>
  <si>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</si>
  <si>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</si>
  <si>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</si>
  <si>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</si>
  <si>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</si>
  <si>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</si>
  <si>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</si>
  <si>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</si>
  <si>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</si>
  <si>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</si>
  <si>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</si>
  <si>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</si>
  <si>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</si>
  <si>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</si>
  <si>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</si>
  <si>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</si>
  <si>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</si>
  <si>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</si>
  <si>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</si>
  <si>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</si>
  <si>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</si>
  <si>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</si>
  <si>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</si>
  <si>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</si>
  <si>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</si>
  <si>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</si>
  <si>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</si>
  <si>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</si>
  <si>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</si>
  <si>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</si>
  <si>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</si>
  <si>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</si>
  <si>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</si>
  <si>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</si>
  <si>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</si>
  <si>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</si>
  <si>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</si>
  <si>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</si>
  <si>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</si>
  <si>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</si>
  <si>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</si>
  <si>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</si>
  <si>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</si>
  <si>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</si>
  <si>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</si>
  <si>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</si>
  <si>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</si>
  <si>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</si>
  <si>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</si>
  <si>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</si>
  <si>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</si>
  <si>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</si>
  <si>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</si>
  <si>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</si>
  <si>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</si>
  <si>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</si>
  <si>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</si>
  <si>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</si>
  <si>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</si>
  <si>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</si>
  <si>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</si>
  <si>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</si>
  <si>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</si>
  <si>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</si>
  <si>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</si>
  <si>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</si>
  <si>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</si>
  <si>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</si>
  <si>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</si>
  <si>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</si>
  <si>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</si>
  <si>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</si>
  <si>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</si>
  <si>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</si>
  <si>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</si>
  <si>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</si>
  <si>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</si>
  <si>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</si>
  <si>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</si>
  <si>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</si>
  <si>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</si>
  <si>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</si>
  <si>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</si>
  <si>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</si>
  <si>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</si>
  <si>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</si>
  <si>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</si>
  <si>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</si>
  <si>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</si>
  <si>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</si>
  <si>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</si>
  <si>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</si>
  <si>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</si>
  <si>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</si>
  <si>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</si>
  <si>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</si>
  <si>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</si>
  <si>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</si>
  <si>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</si>
  <si>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</si>
  <si>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</si>
  <si>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</si>
  <si>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</si>
  <si>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</si>
  <si>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</si>
  <si>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</si>
  <si>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</si>
  <si>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</si>
  <si>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</si>
  <si>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</si>
  <si>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</si>
  <si>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</si>
  <si>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</si>
  <si>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</si>
  <si>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</si>
  <si>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</si>
  <si>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</si>
  <si>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</si>
  <si>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</si>
  <si>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</si>
  <si>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</si>
  <si>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</si>
  <si>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</si>
  <si>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</si>
  <si>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</si>
  <si>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</si>
  <si>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</si>
  <si>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</si>
  <si>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</si>
  <si>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</si>
  <si>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</si>
  <si>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</si>
  <si>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</si>
  <si>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</si>
  <si>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</si>
  <si>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</si>
  <si>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</si>
  <si>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</si>
  <si>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</si>
  <si>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</si>
  <si>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</si>
  <si>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</si>
  <si>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</si>
  <si>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</si>
  <si>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</si>
  <si>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</si>
  <si>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</si>
  <si>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</si>
  <si>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</si>
  <si>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</si>
  <si>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</si>
  <si>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</si>
  <si>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</si>
  <si>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</si>
  <si>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</si>
  <si>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</si>
  <si>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</si>
  <si>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</si>
  <si>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</si>
  <si>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</si>
  <si>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</si>
  <si>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</si>
  <si>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</si>
  <si>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</si>
  <si>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</si>
  <si>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</si>
  <si>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</si>
  <si>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</si>
  <si>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</si>
  <si>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</si>
  <si>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</si>
  <si>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</si>
  <si>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</si>
  <si>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</si>
  <si>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</si>
  <si>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</si>
  <si>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</si>
  <si>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</si>
  <si>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</si>
  <si>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</si>
  <si>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</si>
  <si>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</si>
  <si>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</si>
  <si>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</si>
  <si>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</si>
  <si>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</si>
  <si>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</si>
  <si>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</si>
  <si>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</si>
  <si>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</si>
  <si>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</si>
  <si>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</si>
  <si>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</si>
  <si>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</si>
  <si>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</si>
  <si>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</si>
  <si>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</si>
  <si>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</si>
  <si>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</si>
  <si>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</si>
  <si>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</si>
  <si>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</si>
  <si>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</si>
  <si>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</si>
  <si>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</si>
  <si>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</si>
  <si>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</si>
  <si>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</si>
  <si>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</si>
  <si>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</si>
  <si>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</si>
  <si>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</si>
  <si>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</si>
  <si>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</si>
  <si>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</si>
  <si>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</si>
  <si>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</si>
  <si>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</si>
  <si>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</si>
  <si>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</si>
  <si>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</si>
  <si>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</si>
  <si>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</si>
  <si>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</si>
  <si>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</si>
  <si>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</si>
  <si>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</si>
  <si>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</si>
  <si>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</si>
  <si>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</si>
  <si>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</si>
  <si>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</si>
  <si>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</si>
  <si>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</si>
  <si>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</si>
  <si>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</si>
  <si>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</si>
  <si>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</si>
  <si>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</si>
  <si>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</si>
  <si>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</si>
  <si>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</si>
  <si>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</si>
  <si>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</si>
  <si>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</si>
  <si>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</si>
  <si>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</si>
  <si>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</si>
  <si>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</si>
  <si>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</si>
  <si>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</si>
  <si>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</si>
  <si>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</si>
  <si>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</si>
  <si>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</si>
  <si>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</si>
  <si>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</si>
  <si>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</si>
  <si>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</si>
  <si>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</si>
  <si>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</si>
  <si>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</si>
  <si>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</si>
  <si>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</si>
  <si>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</si>
  <si>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</si>
  <si>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</si>
  <si>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</si>
  <si>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</si>
  <si>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</si>
  <si>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</si>
  <si>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</si>
  <si>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</si>
  <si>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</si>
  <si>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</si>
  <si>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</si>
  <si>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</si>
  <si>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</si>
  <si>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</si>
  <si>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</si>
  <si>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</si>
  <si>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</si>
  <si>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</si>
  <si>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</si>
  <si>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</si>
  <si>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</si>
  <si>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</si>
  <si>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</si>
  <si>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</si>
  <si>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</si>
  <si>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</si>
  <si>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</si>
  <si>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</si>
  <si>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</si>
  <si>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</si>
  <si>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</si>
  <si>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</si>
  <si>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</si>
  <si>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</si>
  <si>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</si>
  <si>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</si>
  <si>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</si>
  <si>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</si>
  <si>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</si>
  <si>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</si>
  <si>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</si>
  <si>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</si>
  <si>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</si>
  <si>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</si>
  <si>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</si>
  <si>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</si>
  <si>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</si>
  <si>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</si>
  <si>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</si>
  <si>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</si>
  <si>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</si>
  <si>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</si>
  <si>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</si>
  <si>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</si>
  <si>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</si>
  <si>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</si>
  <si>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</si>
  <si>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</si>
  <si>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</si>
  <si>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</si>
  <si>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</si>
  <si>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</si>
  <si>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</si>
  <si>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</si>
  <si>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</si>
  <si>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</si>
  <si>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</si>
  <si>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</si>
  <si>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</si>
  <si>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</si>
  <si>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</si>
  <si>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</si>
  <si>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</si>
  <si>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</si>
  <si>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</si>
  <si>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</si>
  <si>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</si>
  <si>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</si>
  <si>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</si>
  <si>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</si>
  <si>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</si>
  <si>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</si>
  <si>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</si>
  <si>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</si>
  <si>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</si>
  <si>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</si>
  <si>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</si>
  <si>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</si>
  <si>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</si>
  <si>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</si>
  <si>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</si>
  <si>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</si>
  <si>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</si>
  <si>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</si>
  <si>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</si>
  <si>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</si>
  <si>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</si>
  <si>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</si>
  <si>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</si>
  <si>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</si>
  <si>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</si>
  <si>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</si>
  <si>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</si>
  <si>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</si>
  <si>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</si>
  <si>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</si>
  <si>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</si>
  <si>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</si>
  <si>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</si>
  <si>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</si>
  <si>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</si>
  <si>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</si>
  <si>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</si>
  <si>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</si>
  <si>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</si>
  <si>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</si>
  <si>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</si>
  <si>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</si>
  <si>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</si>
  <si>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</si>
  <si>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</si>
  <si>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</si>
  <si>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</si>
  <si>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</si>
  <si>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</si>
  <si>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</si>
  <si>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</si>
  <si>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</si>
  <si>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</si>
  <si>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</si>
  <si>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</si>
  <si>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</si>
  <si>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</si>
  <si>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</si>
  <si>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</si>
  <si>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</si>
  <si>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</si>
  <si>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</si>
  <si>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</si>
  <si>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</si>
  <si>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</si>
  <si>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</si>
  <si>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</si>
  <si>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</si>
  <si>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</si>
  <si>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</si>
  <si>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</si>
  <si>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</si>
  <si>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</si>
  <si>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</si>
  <si>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</si>
  <si>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</si>
  <si>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</si>
  <si>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</si>
  <si>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</si>
  <si>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</si>
  <si>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</si>
  <si>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</si>
  <si>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</si>
  <si>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</si>
  <si>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</si>
  <si>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</si>
  <si>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</si>
  <si>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</si>
  <si>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</si>
  <si>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</si>
  <si>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</si>
  <si>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</si>
  <si>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</si>
  <si>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</si>
  <si>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</si>
  <si>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</si>
  <si>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</si>
  <si>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</si>
  <si>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</si>
  <si>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</si>
  <si>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</si>
  <si>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</si>
  <si>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</si>
  <si>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</si>
  <si>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</si>
  <si>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</si>
  <si>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</si>
  <si>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</si>
  <si>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</si>
  <si>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</si>
  <si>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</si>
  <si>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</si>
  <si>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</si>
  <si>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</si>
  <si>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</si>
  <si>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</si>
  <si>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</si>
  <si>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</si>
  <si>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</si>
  <si>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</si>
  <si>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</si>
  <si>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</si>
  <si>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</si>
  <si>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</si>
  <si>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</si>
  <si>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</si>
  <si>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</si>
  <si>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</si>
  <si>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</si>
  <si>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</si>
  <si>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</si>
  <si>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</si>
  <si>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</si>
  <si>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</si>
  <si>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</si>
  <si>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</si>
  <si>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</si>
  <si>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</si>
  <si>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</si>
  <si>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</si>
  <si>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</si>
  <si>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</si>
  <si>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</si>
  <si>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</si>
  <si>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</si>
  <si>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</si>
  <si>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</si>
  <si>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</si>
  <si>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</si>
  <si>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</si>
  <si>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</si>
  <si>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</si>
  <si>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</si>
  <si>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</si>
  <si>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</si>
  <si>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</si>
  <si>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</si>
  <si>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</si>
  <si>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</si>
  <si>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</si>
  <si>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</si>
  <si>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</si>
  <si>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</si>
  <si>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</si>
  <si>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</si>
  <si>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</si>
  <si>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</si>
  <si>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</si>
  <si>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</si>
  <si>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</si>
  <si>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</si>
  <si>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</si>
  <si>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</si>
  <si>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</si>
  <si>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</si>
  <si>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</si>
  <si>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</si>
  <si>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</si>
  <si>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</si>
  <si>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</si>
  <si>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</si>
  <si>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</si>
  <si>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</si>
  <si>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</si>
  <si>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</si>
  <si>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</si>
  <si>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</si>
  <si>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</si>
  <si>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</si>
  <si>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</si>
  <si>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</si>
  <si>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</si>
  <si>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</si>
  <si>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</si>
  <si>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</si>
  <si>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</si>
  <si>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</si>
  <si>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</si>
  <si>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</si>
  <si>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</si>
  <si>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</si>
  <si>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</si>
  <si>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</si>
  <si>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</si>
  <si>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</si>
  <si>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</si>
  <si>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</si>
  <si>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</si>
  <si>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</si>
  <si>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</si>
  <si>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</si>
  <si>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</si>
  <si>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</si>
  <si>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</si>
  <si>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</si>
  <si>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</si>
  <si>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</si>
  <si>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</si>
  <si>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</si>
  <si>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</si>
  <si>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</si>
  <si>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</si>
  <si>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</si>
  <si>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</si>
  <si>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</si>
  <si>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</si>
  <si>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</si>
  <si>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</si>
  <si>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</si>
  <si>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</si>
  <si>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</si>
  <si>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</si>
  <si>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</si>
  <si>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</si>
  <si>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</si>
  <si>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</si>
  <si>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</si>
  <si>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</si>
  <si>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</si>
  <si>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</si>
  <si>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</si>
  <si>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</si>
  <si>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</si>
  <si>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</si>
  <si>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</si>
  <si>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</si>
  <si>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</si>
  <si>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</si>
  <si>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</si>
  <si>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</si>
  <si>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</si>
  <si>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</si>
  <si>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</si>
  <si>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</si>
  <si>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</si>
  <si>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</si>
  <si>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</si>
  <si>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</si>
  <si>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</si>
  <si>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</si>
  <si>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</si>
  <si>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</si>
  <si>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</si>
  <si>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</si>
  <si>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</si>
  <si>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</si>
  <si>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</si>
  <si>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</si>
  <si>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</si>
  <si>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</si>
  <si>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</si>
  <si>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</si>
  <si>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</si>
  <si>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</si>
  <si>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</si>
  <si>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</si>
  <si>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</si>
  <si>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</si>
  <si>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</si>
  <si>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</si>
  <si>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</si>
  <si>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</si>
  <si>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</si>
  <si>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</si>
  <si>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</si>
  <si>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</si>
  <si>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</si>
  <si>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</si>
  <si>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</si>
  <si>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</si>
  <si>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</si>
  <si>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</si>
  <si>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</si>
  <si>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</si>
  <si>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</si>
  <si>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</si>
  <si>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</si>
  <si>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</si>
  <si>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</si>
  <si>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</si>
  <si>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</si>
  <si>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</si>
  <si>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</si>
  <si>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</si>
  <si>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</si>
  <si>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</si>
  <si>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</si>
  <si>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</si>
  <si>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</si>
  <si>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</si>
  <si>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</si>
  <si>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</si>
  <si>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</si>
  <si>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</si>
  <si>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</si>
  <si>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</si>
  <si>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</si>
  <si>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</si>
  <si>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</si>
  <si>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</si>
  <si>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</si>
  <si>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</si>
  <si>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</si>
  <si>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</si>
  <si>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</si>
  <si>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</si>
  <si>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</si>
  <si>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</si>
  <si>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</si>
  <si>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</si>
  <si>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</si>
  <si>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</si>
  <si>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</si>
  <si>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</si>
  <si>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</si>
  <si>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</si>
  <si>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</si>
  <si>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</si>
  <si>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</si>
  <si>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</si>
  <si>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</si>
  <si>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</si>
  <si>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</si>
  <si>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</si>
  <si>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</si>
  <si>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</si>
  <si>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</si>
  <si>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</si>
  <si>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</si>
  <si>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</si>
  <si>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</si>
  <si>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</si>
  <si>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</si>
  <si>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</si>
  <si>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</si>
  <si>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</si>
  <si>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</si>
  <si>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</si>
  <si>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</si>
  <si>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</si>
  <si>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</si>
  <si>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</si>
  <si>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</si>
  <si>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</si>
  <si>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</si>
  <si>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</si>
  <si>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</si>
  <si>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</si>
  <si>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</si>
  <si>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</si>
  <si>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</si>
  <si>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</si>
  <si>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</si>
  <si>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</si>
  <si>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</si>
  <si>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</si>
  <si>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</si>
  <si>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</si>
  <si>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</si>
  <si>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</si>
  <si>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</si>
  <si>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</si>
  <si>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</si>
  <si>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</si>
  <si>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</si>
  <si>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</si>
  <si>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</si>
  <si>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</si>
  <si>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</si>
  <si>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</si>
  <si>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</si>
  <si>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</si>
  <si>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</si>
  <si>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</si>
  <si>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</si>
  <si>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</si>
  <si>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</si>
  <si>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</si>
  <si>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</si>
  <si>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</si>
  <si>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</si>
  <si>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</si>
  <si>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</si>
  <si>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</si>
  <si>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</si>
  <si>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</si>
  <si>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</si>
  <si>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</si>
  <si>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</si>
  <si>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</si>
  <si>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</si>
  <si>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</si>
  <si>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</si>
  <si>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</si>
  <si>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</si>
  <si>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</si>
  <si>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</si>
  <si>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</si>
  <si>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</si>
  <si>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</si>
  <si>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</si>
  <si>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</si>
  <si>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</si>
  <si>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</si>
  <si>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</si>
  <si>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</si>
  <si>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</si>
  <si>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</si>
  <si>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</si>
  <si>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</si>
  <si>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</si>
  <si>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</si>
  <si>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</si>
  <si>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</si>
  <si>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</si>
  <si>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</si>
  <si>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</si>
  <si>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</si>
  <si>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</si>
  <si>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</si>
  <si>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</si>
  <si>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</si>
  <si>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</si>
  <si>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</si>
  <si>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</si>
  <si>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</si>
  <si>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</si>
  <si>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</si>
  <si>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</si>
  <si>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</si>
  <si>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</si>
  <si>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</si>
  <si>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</si>
  <si>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</si>
  <si>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</si>
  <si>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</si>
  <si>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</si>
  <si>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</si>
  <si>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</si>
  <si>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</si>
  <si>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</si>
  <si>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</si>
  <si>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</si>
  <si>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</si>
  <si>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</si>
  <si>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</si>
  <si>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</si>
  <si>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</si>
  <si>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</si>
  <si>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</si>
  <si>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</si>
  <si>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</si>
  <si>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</si>
  <si>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</si>
  <si>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</si>
  <si>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</si>
  <si>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</si>
  <si>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</si>
  <si>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</si>
  <si>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</si>
  <si>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</si>
  <si>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</si>
  <si>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</si>
  <si>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</si>
  <si>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</si>
  <si>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</si>
  <si>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</si>
  <si>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</si>
  <si>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</si>
  <si>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</si>
  <si>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</si>
  <si>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</si>
  <si>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</si>
  <si>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</si>
  <si>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</si>
  <si>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</si>
  <si>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</si>
  <si>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</si>
  <si>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</si>
  <si>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</si>
  <si>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</si>
  <si>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</si>
  <si>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</si>
  <si>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</si>
  <si>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</si>
  <si>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</si>
  <si>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</si>
  <si>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</si>
  <si>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</si>
  <si>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</si>
  <si>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</si>
  <si>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</si>
  <si>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</si>
  <si>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</si>
  <si>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</si>
  <si>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</si>
  <si>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</si>
  <si>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</si>
  <si>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</si>
  <si>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</si>
  <si>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</si>
  <si>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</si>
  <si>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</si>
  <si>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</si>
  <si>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</si>
  <si>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</si>
  <si>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</si>
  <si>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</si>
  <si>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</si>
  <si>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</si>
  <si>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</si>
  <si>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</si>
  <si>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</si>
  <si>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</si>
  <si>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</si>
  <si>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</si>
  <si>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</si>
  <si>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</si>
  <si>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</si>
  <si>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</si>
  <si>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</si>
  <si>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</si>
  <si>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</si>
  <si>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</si>
  <si>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</si>
  <si>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</si>
  <si>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</si>
  <si>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</si>
  <si>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</si>
  <si>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</si>
  <si>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</si>
  <si>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</si>
  <si>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</si>
  <si>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</si>
  <si>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</si>
  <si>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</si>
  <si>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</si>
  <si>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</si>
  <si>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</si>
  <si>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</si>
  <si>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</si>
  <si>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</si>
  <si>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</si>
  <si>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</si>
  <si>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</si>
  <si>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</si>
  <si>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</si>
  <si>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</si>
  <si>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</si>
  <si>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</si>
  <si>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</si>
  <si>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</si>
  <si>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</si>
  <si>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</si>
  <si>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</si>
  <si>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</si>
  <si>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</si>
  <si>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</si>
  <si>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</si>
  <si>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</si>
  <si>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</si>
  <si>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</si>
  <si>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</si>
  <si>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</si>
  <si>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</si>
  <si>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</si>
  <si>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</si>
  <si>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</si>
  <si>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</si>
  <si>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</si>
  <si>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</si>
  <si>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</si>
  <si>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</si>
  <si>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</si>
  <si>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</si>
  <si>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</si>
  <si>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</si>
  <si>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</si>
  <si>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</si>
  <si>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</si>
  <si>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</si>
  <si>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</si>
  <si>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</si>
  <si>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</si>
  <si>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</si>
  <si>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</si>
  <si>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</si>
  <si>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</si>
  <si>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</si>
  <si>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</si>
  <si>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</si>
  <si>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</si>
  <si>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</si>
  <si>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</si>
  <si>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</si>
  <si>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</si>
  <si>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</si>
  <si>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</si>
  <si>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</si>
  <si>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</si>
  <si>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</si>
  <si>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</si>
  <si>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</si>
  <si>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</si>
  <si>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</si>
  <si>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</si>
  <si>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</si>
  <si>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</si>
  <si>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</si>
  <si>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</si>
  <si>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</si>
  <si>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</si>
  <si>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</si>
  <si>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</si>
  <si>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</si>
  <si>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</si>
  <si>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</si>
  <si>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</si>
  <si>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</si>
  <si>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</si>
  <si>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</si>
  <si>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</si>
  <si>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</si>
  <si>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</si>
  <si>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</si>
  <si>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</si>
  <si>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</si>
  <si>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</si>
  <si>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</si>
  <si>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</si>
  <si>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</si>
  <si>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</si>
  <si>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</si>
  <si>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</si>
  <si>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</si>
  <si>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</si>
  <si>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</si>
  <si>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</si>
  <si>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</si>
  <si>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</si>
  <si>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</si>
  <si>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</si>
  <si>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</si>
  <si>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</si>
  <si>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</si>
  <si>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</si>
  <si>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</si>
  <si>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</si>
  <si>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</si>
  <si>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</si>
  <si>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</si>
  <si>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</si>
  <si>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</si>
  <si>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</si>
  <si>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</si>
  <si>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</si>
  <si>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</si>
  <si>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</si>
  <si>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</si>
  <si>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</si>
  <si>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</si>
  <si>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</si>
  <si>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</si>
  <si>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</si>
  <si>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</si>
  <si>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</si>
  <si>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</si>
  <si>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</si>
  <si>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</si>
  <si>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</si>
  <si>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</si>
  <si>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</si>
  <si>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</si>
  <si>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</si>
  <si>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</si>
  <si>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</si>
  <si>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</si>
  <si>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</si>
  <si>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</si>
  <si>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</si>
  <si>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</si>
  <si>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</si>
  <si>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</si>
  <si>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</si>
  <si>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</si>
  <si>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</si>
  <si>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</si>
  <si>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</si>
  <si>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</si>
  <si>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</si>
  <si>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</si>
  <si>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</si>
  <si>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</si>
  <si>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</si>
  <si>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</si>
  <si>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</si>
  <si>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</si>
  <si>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</si>
  <si>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</si>
  <si>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</si>
  <si>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</si>
  <si>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</si>
  <si>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</si>
  <si>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</si>
  <si>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</si>
  <si>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</si>
  <si>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</si>
  <si>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</si>
  <si>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</si>
  <si>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</si>
  <si>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</si>
  <si>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</si>
  <si>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</si>
  <si>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</si>
  <si>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</si>
  <si>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</si>
  <si>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</si>
  <si>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</si>
  <si>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</si>
  <si>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</si>
  <si>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</si>
  <si>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</si>
  <si>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</si>
  <si>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</si>
  <si>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</si>
  <si>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</si>
  <si>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</si>
  <si>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</si>
  <si>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</si>
  <si>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</si>
  <si>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</si>
  <si>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</si>
  <si>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</si>
  <si>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</si>
  <si>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</si>
  <si>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</si>
  <si>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</si>
  <si>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</si>
  <si>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</si>
  <si>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</si>
  <si>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</si>
  <si>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</si>
  <si>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</si>
  <si>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</si>
  <si>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</si>
  <si>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</si>
  <si>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</si>
  <si>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</si>
  <si>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</si>
  <si>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</si>
  <si>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</si>
  <si>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</si>
  <si>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</si>
  <si>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</si>
  <si>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</si>
  <si>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</si>
  <si>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</si>
  <si>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</si>
  <si>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</si>
  <si>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</si>
  <si>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</si>
  <si>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</si>
  <si>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</si>
  <si>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</si>
  <si>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</si>
  <si>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</si>
  <si>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</si>
  <si>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</si>
  <si>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</si>
  <si>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</si>
  <si>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</si>
  <si>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</si>
  <si>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</si>
  <si>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</si>
  <si>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</si>
  <si>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</si>
  <si>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</si>
  <si>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</si>
  <si>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</si>
  <si>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</si>
  <si>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</si>
  <si>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</si>
  <si>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</si>
  <si>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</si>
  <si>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</si>
  <si>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</si>
  <si>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</si>
  <si>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</si>
  <si>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</si>
  <si>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</si>
  <si>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</si>
  <si>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</si>
  <si>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</si>
  <si>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</si>
  <si>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</si>
  <si>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</si>
  <si>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</si>
  <si>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</si>
  <si>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</si>
  <si>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</si>
  <si>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</si>
  <si>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</si>
  <si>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</si>
  <si>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</si>
  <si>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</si>
  <si>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</si>
  <si>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</si>
  <si>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</si>
  <si>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</si>
  <si>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</si>
  <si>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</si>
  <si>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</si>
  <si>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</si>
  <si>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</si>
  <si>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</si>
  <si>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</si>
  <si>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</si>
  <si>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</si>
  <si>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</si>
  <si>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</si>
  <si>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</si>
  <si>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</si>
  <si>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</si>
  <si>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</si>
  <si>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</si>
  <si>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</si>
  <si>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</si>
  <si>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</si>
  <si>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</si>
  <si>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</si>
  <si>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</si>
  <si>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</si>
  <si>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</si>
  <si>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</si>
  <si>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</si>
  <si>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</si>
  <si>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</si>
  <si>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</si>
  <si>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</si>
  <si>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</si>
  <si>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</si>
  <si>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</si>
  <si>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</si>
  <si>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</si>
  <si>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</si>
  <si>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</si>
  <si>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</si>
  <si>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</si>
  <si>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</si>
  <si>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</si>
  <si>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</si>
  <si>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</si>
  <si>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</si>
  <si>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</si>
  <si>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</si>
  <si>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</si>
  <si>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</si>
  <si>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</si>
  <si>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</si>
  <si>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</si>
  <si>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</si>
  <si>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</si>
  <si>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</si>
  <si>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</si>
  <si>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</si>
  <si>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</si>
  <si>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</si>
  <si>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</si>
  <si>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</si>
  <si>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</si>
  <si>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</si>
  <si>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</si>
  <si>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</si>
  <si>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</si>
  <si>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</si>
  <si>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</si>
  <si>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</si>
  <si>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</si>
  <si>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</si>
  <si>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</si>
  <si>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</si>
  <si>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</si>
  <si>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</si>
  <si>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</si>
  <si>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</si>
  <si>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</si>
  <si>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</si>
  <si>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</si>
  <si>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</si>
  <si>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</si>
  <si>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</si>
  <si>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</si>
  <si>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</si>
  <si>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</si>
  <si>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</si>
  <si>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</si>
  <si>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</si>
  <si>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</si>
  <si>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</si>
  <si>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</si>
  <si>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</si>
  <si>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</si>
  <si>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</si>
  <si>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</si>
  <si>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</si>
  <si>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</si>
  <si>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</si>
  <si>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</si>
  <si>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</si>
  <si>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</si>
  <si>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</si>
  <si>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</si>
  <si>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</si>
  <si>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</si>
  <si>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</si>
  <si>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</si>
  <si>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</si>
  <si>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</si>
  <si>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</si>
  <si>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</si>
  <si>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</si>
  <si>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</si>
  <si>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</si>
  <si>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</si>
  <si>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</si>
  <si>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</si>
  <si>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</si>
  <si>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</si>
  <si>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</si>
  <si>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</si>
  <si>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</si>
  <si>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</si>
  <si>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</si>
  <si>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</si>
  <si>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</si>
  <si>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</si>
  <si>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</si>
  <si>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</si>
  <si>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</si>
  <si>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</si>
  <si>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</si>
  <si>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</si>
  <si>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</si>
  <si>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</si>
  <si>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</si>
  <si>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</si>
  <si>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</si>
  <si>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</si>
  <si>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</si>
  <si>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</si>
  <si>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</si>
  <si>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</si>
  <si>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</si>
  <si>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</si>
  <si>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</si>
  <si>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</si>
  <si>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</si>
  <si>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</si>
  <si>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</si>
  <si>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</si>
  <si>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</si>
  <si>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</si>
  <si>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</si>
  <si>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</si>
  <si>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</si>
  <si>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</si>
  <si>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</si>
  <si>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</si>
  <si>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</si>
  <si>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</si>
  <si>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</si>
  <si>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</si>
  <si>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</si>
  <si>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</si>
  <si>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</si>
  <si>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</si>
  <si>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</si>
  <si>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</si>
  <si>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</si>
  <si>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</si>
  <si>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</si>
  <si>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</si>
  <si>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</si>
  <si>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</si>
  <si>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</si>
  <si>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</si>
  <si>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</si>
  <si>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</si>
  <si>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</si>
  <si>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</si>
  <si>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</si>
  <si>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</si>
  <si>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</si>
  <si>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</si>
  <si>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</si>
  <si>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</si>
  <si>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</si>
  <si>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</si>
  <si>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</si>
  <si>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</si>
  <si>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</si>
  <si>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</si>
  <si>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</si>
  <si>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</si>
  <si>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</si>
  <si>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</si>
  <si>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</si>
  <si>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</si>
  <si>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</si>
  <si>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</si>
  <si>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</si>
  <si>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</si>
  <si>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</si>
  <si>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</si>
  <si>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</si>
  <si>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</si>
  <si>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</si>
  <si>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</si>
  <si>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</si>
  <si>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</si>
  <si>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</si>
  <si>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</si>
  <si>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</si>
  <si>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</si>
  <si>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</si>
  <si>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</si>
  <si>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</si>
  <si>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</si>
  <si>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</si>
  <si>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</si>
  <si>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</si>
  <si>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</si>
  <si>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</si>
  <si>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</si>
  <si>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</si>
  <si>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</si>
  <si>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</si>
  <si>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</si>
  <si>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</si>
  <si>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</si>
  <si>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</si>
  <si>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</si>
  <si>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</si>
  <si>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</si>
  <si>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</si>
  <si>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</si>
  <si>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</si>
  <si>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</si>
  <si>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</si>
  <si>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</si>
  <si>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</si>
  <si>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</si>
  <si>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</si>
  <si>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</si>
  <si>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</si>
  <si>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</si>
  <si>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</si>
  <si>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</si>
  <si>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</si>
  <si>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</si>
  <si>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</si>
  <si>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</si>
  <si>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</si>
  <si>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</si>
  <si>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</si>
  <si>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</si>
  <si>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</si>
  <si>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</si>
  <si>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</si>
  <si>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</si>
  <si>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</si>
  <si>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</si>
  <si>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</si>
  <si>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</si>
  <si>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</si>
  <si>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</si>
  <si>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</si>
  <si>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</si>
  <si>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</si>
  <si>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</si>
  <si>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</si>
  <si>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</si>
  <si>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</si>
  <si>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</si>
  <si>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</si>
  <si>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</si>
  <si>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</si>
  <si>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</si>
  <si>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</si>
  <si>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</si>
  <si>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</si>
  <si>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</si>
  <si>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</si>
  <si>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</si>
  <si>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</si>
  <si>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</si>
  <si>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</si>
  <si>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</si>
  <si>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</si>
  <si>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</si>
  <si>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</si>
  <si>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</si>
  <si>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</si>
  <si>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</si>
  <si>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</si>
  <si>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</si>
  <si>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</si>
  <si>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</si>
  <si>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</si>
  <si>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</si>
  <si>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</si>
  <si>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</si>
  <si>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</si>
  <si>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</si>
  <si>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</si>
  <si>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</si>
  <si>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</si>
  <si>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</si>
  <si>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</si>
  <si>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</si>
  <si>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</si>
  <si>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</si>
  <si>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</si>
  <si>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</si>
  <si>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</si>
  <si>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</si>
  <si>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</si>
  <si>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</si>
  <si>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</si>
  <si>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</si>
  <si>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</si>
  <si>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</si>
  <si>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</si>
  <si>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</si>
  <si>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</si>
  <si>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</si>
  <si>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</si>
  <si>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</si>
  <si>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</si>
  <si>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</si>
  <si>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</si>
  <si>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</si>
  <si>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</si>
  <si>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</si>
  <si>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</si>
  <si>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</si>
  <si>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</si>
  <si>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</si>
  <si>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</si>
  <si>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</si>
  <si>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</si>
  <si>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</si>
  <si>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</si>
  <si>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</si>
  <si>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</si>
  <si>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</si>
  <si>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</si>
  <si>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</si>
  <si>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</si>
  <si>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</si>
  <si>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</si>
  <si>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</si>
  <si>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</si>
  <si>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</si>
  <si>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</si>
  <si>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</si>
  <si>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</si>
  <si>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</si>
  <si>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</si>
  <si>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</si>
  <si>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</si>
  <si>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</si>
  <si>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</si>
  <si>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</si>
  <si>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</si>
  <si>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</si>
  <si>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</si>
  <si>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</si>
  <si>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</si>
  <si>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</si>
  <si>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</si>
  <si>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</si>
  <si>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</si>
  <si>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</si>
  <si>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</si>
  <si>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</si>
  <si>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</si>
  <si>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</si>
  <si>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</si>
  <si>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</si>
  <si>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</si>
  <si>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</si>
  <si>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</si>
  <si>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</si>
  <si>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</si>
  <si>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</si>
  <si>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</si>
  <si>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</si>
  <si>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</si>
  <si>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</si>
  <si>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</si>
  <si>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</si>
  <si>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</si>
  <si>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</si>
  <si>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</si>
  <si>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</si>
  <si>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</si>
  <si>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</si>
  <si>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</si>
  <si>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</si>
  <si>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</si>
  <si>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</si>
  <si>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</si>
  <si>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</si>
  <si>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</si>
  <si>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</si>
  <si>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</si>
  <si>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</si>
  <si>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</si>
  <si>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</si>
  <si>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</si>
  <si>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</si>
  <si>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</si>
  <si>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</si>
  <si>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</si>
  <si>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</si>
  <si>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</si>
  <si>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</si>
  <si>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</si>
  <si>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</si>
  <si>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</si>
  <si>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</si>
  <si>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</si>
  <si>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</si>
  <si>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</si>
  <si>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</si>
  <si>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</si>
  <si>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</si>
  <si>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</si>
  <si>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</si>
  <si>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</si>
  <si>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</si>
  <si>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</si>
  <si>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</si>
  <si>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</si>
  <si>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</si>
  <si>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</si>
  <si>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</si>
  <si>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</si>
  <si>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</si>
  <si>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</si>
  <si>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</si>
  <si>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</si>
  <si>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</si>
  <si>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</si>
  <si>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</si>
  <si>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</si>
  <si>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</si>
  <si>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</si>
  <si>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</si>
  <si>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</si>
  <si>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</si>
  <si>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</si>
  <si>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</si>
  <si>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</si>
  <si>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</si>
  <si>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</si>
  <si>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</si>
  <si>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</si>
  <si>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</si>
  <si>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</si>
  <si>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</si>
  <si>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</si>
  <si>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</si>
  <si>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</si>
  <si>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</si>
  <si>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</si>
  <si>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</si>
  <si>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</si>
  <si>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</si>
  <si>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</si>
  <si>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</si>
  <si>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</si>
  <si>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</si>
  <si>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</si>
  <si>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</si>
  <si>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</si>
  <si>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</si>
  <si>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</si>
  <si>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</si>
  <si>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</si>
  <si>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</si>
  <si>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</si>
  <si>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</si>
  <si>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</si>
  <si>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</si>
  <si>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</si>
  <si>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</si>
  <si>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</si>
  <si>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</si>
  <si>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</si>
  <si>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</si>
  <si>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</si>
  <si>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</si>
  <si>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</si>
  <si>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</si>
  <si>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</si>
  <si>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</si>
  <si>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</si>
  <si>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</si>
  <si>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</si>
  <si>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</si>
  <si>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</si>
  <si>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</si>
  <si>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</si>
  <si>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</si>
  <si>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</si>
  <si>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</si>
  <si>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</si>
  <si>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</si>
  <si>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</si>
  <si>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</si>
  <si>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</si>
  <si>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</si>
  <si>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</si>
  <si>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</si>
  <si>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</si>
  <si>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</si>
  <si>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</si>
  <si>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</si>
  <si>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</si>
  <si>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</si>
  <si>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</si>
  <si>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</si>
  <si>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</si>
  <si>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</si>
  <si>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</si>
  <si>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</si>
  <si>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</si>
  <si>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</si>
  <si>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</si>
  <si>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</si>
  <si>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</si>
  <si>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</si>
  <si>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</si>
  <si>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</si>
  <si>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</si>
  <si>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</si>
  <si>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</si>
  <si>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</si>
  <si>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</si>
  <si>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</si>
  <si>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</si>
  <si>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</si>
  <si>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</si>
  <si>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</si>
  <si>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</si>
  <si>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</si>
  <si>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</si>
  <si>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</si>
  <si>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</si>
  <si>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</si>
  <si>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</si>
  <si>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</si>
  <si>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</si>
  <si>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</si>
  <si>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</si>
  <si>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</si>
  <si>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</si>
  <si>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</si>
  <si>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</si>
  <si>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</si>
  <si>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</si>
  <si>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</si>
  <si>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</si>
  <si>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</si>
  <si>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</si>
  <si>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</si>
  <si>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</si>
  <si>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</si>
  <si>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</si>
  <si>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</si>
  <si>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</si>
  <si>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</si>
  <si>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</si>
  <si>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</si>
  <si>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</si>
  <si>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</si>
  <si>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</si>
  <si>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</si>
  <si>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</si>
  <si>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</si>
  <si>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</si>
  <si>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</si>
  <si>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</si>
  <si>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</si>
  <si>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</si>
  <si>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</si>
  <si>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</si>
  <si>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</si>
  <si>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</si>
  <si>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</si>
  <si>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</si>
  <si>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</si>
  <si>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</si>
  <si>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</si>
  <si>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</si>
  <si>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</si>
  <si>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</si>
  <si>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</si>
  <si>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</si>
  <si>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</si>
  <si>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</si>
  <si>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</si>
  <si>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</si>
  <si>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</si>
  <si>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</si>
  <si>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</si>
  <si>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</si>
  <si>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</si>
  <si>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</si>
  <si>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</si>
  <si>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</si>
  <si>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</si>
  <si>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</si>
  <si>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</si>
  <si>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</si>
  <si>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</si>
  <si>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</si>
  <si>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</si>
  <si>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</si>
  <si>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</si>
  <si>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</si>
  <si>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</si>
  <si>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</si>
  <si>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</si>
  <si>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</si>
  <si>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</si>
  <si>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</si>
  <si>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</si>
  <si>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</si>
  <si>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</si>
  <si>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</si>
  <si>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</si>
  <si>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</si>
  <si>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</si>
  <si>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</si>
  <si>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</si>
  <si>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</si>
  <si>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</si>
  <si>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</si>
  <si>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</si>
  <si>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</si>
  <si>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</si>
  <si>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</si>
  <si>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</si>
  <si>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</si>
  <si>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</si>
  <si>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</si>
  <si>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</si>
  <si>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</si>
  <si>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</si>
  <si>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</si>
  <si>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</si>
  <si>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</si>
  <si>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</si>
  <si>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</si>
  <si>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</si>
  <si>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</si>
  <si>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</si>
  <si>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</si>
  <si>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</si>
  <si>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</si>
  <si>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</si>
  <si>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</si>
  <si>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</si>
  <si>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</si>
  <si>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</si>
  <si>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</si>
  <si>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</si>
  <si>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</si>
  <si>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</si>
  <si>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</si>
  <si>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</si>
  <si>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</si>
  <si>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</si>
  <si>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</si>
  <si>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</si>
  <si>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</si>
  <si>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</si>
  <si>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</si>
  <si>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</si>
  <si>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</si>
  <si>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</si>
  <si>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</si>
  <si>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</si>
  <si>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</si>
  <si>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</si>
  <si>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</si>
  <si>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</si>
  <si>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</si>
  <si>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</si>
  <si>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</si>
  <si>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</si>
  <si>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</si>
  <si>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</si>
  <si>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</si>
  <si>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</si>
  <si>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</si>
  <si>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</si>
  <si>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</si>
  <si>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</si>
  <si>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</si>
  <si>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</si>
  <si>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</si>
  <si>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</si>
  <si>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</si>
  <si>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</si>
  <si>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</si>
  <si>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</si>
  <si>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</si>
  <si>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</si>
  <si>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</si>
  <si>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</si>
  <si>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</si>
  <si>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</si>
  <si>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</si>
  <si>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</si>
  <si>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</si>
  <si>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</si>
  <si>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</si>
  <si>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</si>
  <si>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</si>
  <si>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</si>
  <si>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</si>
  <si>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</si>
  <si>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</si>
  <si>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</si>
  <si>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</si>
  <si>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</si>
  <si>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</si>
  <si>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</si>
  <si>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</si>
  <si>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</si>
  <si>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</si>
  <si>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</si>
  <si>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</si>
  <si>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</si>
  <si>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</si>
  <si>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</si>
  <si>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</si>
  <si>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</si>
  <si>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</si>
  <si>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</si>
  <si>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</si>
  <si>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</si>
  <si>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</si>
  <si>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</si>
  <si>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</si>
  <si>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</si>
  <si>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</si>
  <si>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</si>
  <si>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</si>
  <si>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</si>
  <si>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</si>
  <si>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</si>
  <si>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</si>
  <si>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</si>
  <si>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</si>
  <si>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</si>
  <si>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</si>
  <si>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</si>
  <si>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</si>
  <si>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</si>
  <si>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</si>
  <si>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</si>
  <si>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</si>
  <si>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</si>
  <si>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</si>
  <si>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</si>
  <si>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</si>
  <si>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</si>
  <si>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</si>
  <si>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</si>
  <si>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</si>
  <si>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</si>
  <si>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</si>
  <si>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</si>
  <si>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</si>
  <si>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</si>
  <si>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</si>
  <si>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</si>
  <si>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</si>
  <si>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</si>
  <si>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</si>
  <si>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</si>
  <si>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</si>
  <si>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</si>
  <si>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</si>
  <si>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</si>
  <si>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</si>
  <si>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</si>
  <si>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</si>
  <si>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</si>
  <si>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</si>
  <si>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</si>
  <si>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</si>
  <si>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</si>
  <si>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</si>
  <si>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</si>
  <si>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</si>
  <si>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</si>
  <si>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</si>
  <si>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</si>
  <si>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</si>
  <si>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</si>
  <si>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</si>
  <si>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</si>
  <si>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</si>
  <si>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</si>
  <si>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</si>
  <si>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</si>
  <si>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</si>
  <si>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</si>
  <si>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</si>
  <si>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</si>
  <si>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</si>
  <si>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</si>
  <si>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</si>
  <si>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</si>
  <si>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</si>
  <si>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</si>
  <si>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</si>
  <si>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</si>
  <si>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</si>
  <si>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</si>
  <si>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</si>
  <si>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</si>
  <si>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</si>
  <si>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</si>
  <si>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</si>
  <si>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</si>
  <si>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</si>
  <si>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</si>
  <si>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</si>
  <si>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</si>
  <si>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</si>
  <si>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</si>
  <si>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</si>
  <si>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</si>
  <si>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</si>
  <si>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</si>
  <si>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</si>
  <si>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</si>
  <si>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</si>
  <si>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</si>
  <si>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</si>
  <si>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</si>
  <si>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</si>
  <si>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</si>
  <si>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</si>
  <si>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</si>
  <si>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</si>
  <si>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</si>
  <si>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</si>
  <si>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</si>
  <si>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</si>
  <si>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</si>
  <si>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</si>
  <si>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</si>
  <si>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</si>
  <si>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</si>
  <si>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</si>
  <si>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</si>
  <si>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</si>
  <si>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</si>
  <si>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</si>
  <si>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</si>
  <si>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</si>
  <si>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</si>
  <si>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</si>
  <si>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</si>
  <si>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</si>
  <si>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</si>
  <si>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</si>
  <si>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</si>
  <si>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</si>
  <si>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</si>
  <si>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</si>
  <si>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</si>
  <si>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</si>
  <si>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</si>
  <si>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</si>
  <si>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</si>
  <si>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</si>
  <si>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</si>
  <si>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</si>
  <si>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</si>
  <si>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</si>
  <si>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</si>
  <si>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</si>
  <si>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</si>
  <si>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</si>
  <si>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</si>
  <si>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</si>
  <si>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</si>
  <si>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</si>
  <si>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</si>
  <si>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</si>
  <si>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</si>
  <si>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</si>
  <si>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</si>
  <si>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</si>
  <si>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</si>
  <si>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</si>
  <si>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</si>
  <si>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</si>
  <si>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</si>
  <si>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</si>
  <si>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</si>
  <si>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</si>
  <si>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</si>
  <si>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</si>
  <si>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</si>
  <si>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</si>
  <si>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</si>
  <si>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</si>
  <si>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</si>
  <si>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</si>
  <si>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</si>
  <si>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</si>
  <si>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</si>
  <si>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</si>
  <si>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</si>
  <si>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</si>
  <si>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</si>
  <si>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</si>
  <si>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</si>
  <si>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</si>
  <si>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</si>
  <si>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</si>
  <si>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</si>
  <si>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</si>
  <si>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</si>
  <si>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</si>
  <si>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</si>
  <si>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</si>
  <si>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</si>
  <si>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</si>
  <si>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</si>
  <si>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</si>
  <si>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</si>
  <si>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</si>
  <si>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</si>
  <si>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</si>
  <si>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</si>
  <si>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</si>
  <si>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</si>
  <si>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</si>
  <si>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</si>
  <si>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</si>
  <si>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</si>
  <si>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</si>
  <si>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</si>
  <si>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</si>
  <si>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</si>
  <si>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</si>
  <si>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</si>
  <si>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</si>
  <si>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</si>
  <si>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</si>
  <si>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</si>
  <si>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</si>
  <si>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</si>
  <si>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</si>
  <si>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</si>
  <si>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</si>
  <si>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</si>
  <si>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</si>
  <si>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</si>
  <si>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</si>
  <si>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</si>
  <si>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</si>
  <si>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</si>
  <si>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</si>
  <si>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</si>
  <si>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</si>
  <si>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</si>
  <si>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</si>
  <si>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</si>
  <si>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</si>
  <si>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</si>
  <si>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</si>
  <si>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</si>
  <si>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</si>
  <si>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</si>
  <si>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</si>
  <si>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</si>
  <si>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</si>
  <si>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</si>
  <si>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</si>
  <si>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</si>
  <si>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</si>
  <si>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</si>
  <si>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</si>
  <si>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</si>
  <si>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</si>
  <si>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</si>
  <si>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</si>
  <si>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</si>
  <si>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</si>
  <si>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</si>
  <si>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</si>
  <si>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</si>
  <si>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</si>
  <si>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</si>
  <si>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</si>
  <si>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</si>
  <si>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</si>
  <si>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</si>
  <si>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</si>
  <si>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</si>
  <si>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</si>
  <si>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</si>
  <si>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</si>
  <si>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</si>
  <si>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</si>
  <si>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</si>
  <si>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</si>
  <si>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</si>
  <si>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</si>
  <si>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</si>
  <si>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</si>
  <si>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</si>
  <si>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</si>
  <si>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</si>
  <si>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</si>
  <si>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</si>
  <si>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</si>
  <si>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</si>
  <si>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</si>
  <si>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</si>
  <si>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</si>
  <si>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</si>
  <si>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</si>
  <si>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</si>
  <si>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</si>
  <si>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</si>
  <si>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</si>
  <si>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</si>
  <si>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</si>
  <si>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</si>
  <si>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</si>
  <si>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</si>
  <si>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</si>
  <si>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</si>
  <si>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</si>
  <si>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</si>
  <si>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</si>
  <si>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</si>
  <si>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</si>
  <si>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</si>
  <si>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</si>
  <si>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</si>
  <si>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</si>
  <si>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</si>
  <si>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</si>
  <si>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</si>
  <si>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</si>
  <si>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</si>
  <si>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</si>
  <si>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</si>
  <si>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</si>
  <si>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</si>
  <si>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</si>
  <si>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</si>
  <si>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</si>
  <si>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</si>
  <si>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</si>
  <si>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</si>
  <si>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</si>
  <si>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</si>
  <si>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</si>
  <si>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</si>
  <si>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</si>
  <si>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</si>
  <si>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</si>
  <si>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</si>
  <si>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</si>
  <si>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</si>
  <si>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</si>
  <si>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</si>
  <si>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</si>
  <si>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</si>
  <si>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</si>
  <si>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</si>
  <si>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</si>
  <si>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</si>
  <si>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</si>
  <si>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</si>
  <si>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</si>
  <si>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</si>
  <si>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</si>
  <si>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</si>
  <si>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</si>
  <si>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</si>
  <si>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</si>
  <si>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</si>
  <si>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</si>
  <si>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</si>
  <si>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</si>
  <si>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</si>
  <si>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</si>
  <si>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</si>
  <si>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</si>
  <si>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</si>
  <si>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</si>
  <si>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</si>
  <si>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</si>
  <si>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</si>
  <si>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</si>
  <si>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</si>
  <si>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</si>
  <si>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</si>
  <si>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</si>
  <si>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</si>
  <si>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</si>
  <si>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</si>
  <si>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</si>
  <si>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</si>
  <si>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</si>
  <si>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</si>
  <si>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</si>
  <si>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</si>
  <si>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</si>
  <si>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</si>
  <si>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</si>
  <si>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</si>
  <si>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</si>
  <si>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</si>
  <si>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</si>
  <si>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</si>
  <si>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</si>
  <si>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</si>
  <si>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</si>
  <si>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</si>
  <si>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</si>
  <si>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</si>
  <si>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</si>
  <si>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</si>
  <si>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</si>
  <si>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</si>
  <si>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</si>
  <si>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</si>
  <si>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</si>
  <si>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</si>
  <si>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</si>
  <si>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</si>
  <si>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</si>
  <si>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</si>
  <si>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</si>
  <si>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</si>
  <si>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</si>
  <si>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</si>
  <si>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</si>
  <si>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</si>
  <si>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</si>
  <si>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</si>
  <si>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</si>
  <si>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</si>
  <si>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</si>
  <si>
    <t>27/9/1398</t>
  </si>
  <si>
    <t>بدهی به حسین 27/9/98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</si>
</sst>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I31" zoomScale="85" zoomScaleNormal="85" workbookViewId="0">
      <selection activeCell="K52" sqref="K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847209867.86464453</v>
      </c>
      <c r="M21" s="168" t="s">
        <v>4292</v>
      </c>
      <c r="N21" s="113">
        <f t="shared" ref="N21:N25" si="9">O21*P21</f>
        <v>544905655</v>
      </c>
      <c r="O21" s="99">
        <v>1638814</v>
      </c>
      <c r="P21" s="185">
        <f>P47</f>
        <v>332.5</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574522</v>
      </c>
      <c r="O22" s="99">
        <v>95</v>
      </c>
      <c r="P22" s="185">
        <f>P44</f>
        <v>6047.6</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5171320.7</v>
      </c>
      <c r="O23" s="99">
        <v>791</v>
      </c>
      <c r="P23" s="185">
        <f>P46</f>
        <v>6537.7</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741057549.86464453</v>
      </c>
      <c r="G24" s="95">
        <f t="shared" si="0"/>
        <v>-460751204.48270589</v>
      </c>
      <c r="H24" s="11"/>
      <c r="I24" s="96"/>
      <c r="J24" s="96"/>
      <c r="K24" s="213"/>
      <c r="L24" s="117"/>
      <c r="M24" s="213" t="s">
        <v>5213</v>
      </c>
      <c r="N24" s="113">
        <f t="shared" si="9"/>
        <v>0</v>
      </c>
      <c r="O24" s="99">
        <v>0</v>
      </c>
      <c r="P24" s="185">
        <f>P48</f>
        <v>3456</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132063697.60000001</v>
      </c>
      <c r="O25" s="99">
        <v>156808</v>
      </c>
      <c r="P25" s="185">
        <f>P45</f>
        <v>842.2</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1691137.6</v>
      </c>
      <c r="O28" s="69">
        <v>2008</v>
      </c>
      <c r="P28" s="99">
        <f>P45</f>
        <v>842.2</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374951.2</v>
      </c>
      <c r="O29" s="69">
        <v>62</v>
      </c>
      <c r="P29" s="99">
        <f>P44</f>
        <v>6047.6</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8244039.7000000002</v>
      </c>
      <c r="O30" s="69">
        <v>1261</v>
      </c>
      <c r="P30" s="99">
        <f>P46</f>
        <v>6537.7</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129189882.5</v>
      </c>
      <c r="O31" s="69">
        <v>388541</v>
      </c>
      <c r="P31" s="99">
        <f>P47</f>
        <v>332.5</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-847209867.86464453</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-1995000</v>
      </c>
      <c r="M44" s="21" t="s">
        <v>4380</v>
      </c>
      <c r="N44" s="117">
        <f t="shared" ref="N44:N50" si="16">O44*P44</f>
        <v>0</v>
      </c>
      <c r="O44" s="69">
        <v>0</v>
      </c>
      <c r="P44" s="69">
        <v>6047.6</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-15480000</v>
      </c>
      <c r="M45" s="19" t="s">
        <v>4398</v>
      </c>
      <c r="N45" s="117">
        <f t="shared" si="16"/>
        <v>78101417</v>
      </c>
      <c r="O45" s="69">
        <v>92735</v>
      </c>
      <c r="P45" s="69">
        <v>842.2</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20868338.399999999</v>
      </c>
      <c r="O46" s="69">
        <v>3192</v>
      </c>
      <c r="P46" s="69">
        <v>6537.7</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40880210</v>
      </c>
      <c r="M47" s="19" t="s">
        <v>4174</v>
      </c>
      <c r="N47" s="113">
        <f t="shared" si="16"/>
        <v>994645820</v>
      </c>
      <c r="O47" s="99">
        <v>2991416</v>
      </c>
      <c r="P47" s="99">
        <v>332.5</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3456</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443000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12900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5423</v>
      </c>
      <c r="L51" s="117">
        <v>-200000</v>
      </c>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-26481729.501750246</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741057549.86464453</v>
      </c>
      <c r="M60" s="168"/>
      <c r="N60" s="113">
        <f>SUM(N16:N59)</f>
        <v>982044673.33360541</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841057549.86464453</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1668741357.5</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255825964.30000007</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13323.308270676691</v>
      </c>
      <c r="G102" s="199">
        <f>P47</f>
        <v>332.5</v>
      </c>
      <c r="H102" s="199" t="s">
        <v>4773</v>
      </c>
      <c r="I102" s="199" t="s">
        <v>4772</v>
      </c>
      <c r="J102" s="214" t="s">
        <v>4234</v>
      </c>
      <c r="K102" s="199">
        <v>175</v>
      </c>
      <c r="L102" s="215">
        <f t="shared" ref="L102:L107" si="28">K102*$L$110</f>
        <v>775250000</v>
      </c>
      <c r="M102" s="215">
        <f>N21+N31+N47</f>
        <v>1668741357.5</v>
      </c>
      <c r="N102" s="183">
        <f t="shared" ref="N102:N106" si="29">L102-M102</f>
        <v>-893491357.5</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5260.0332462597953</v>
      </c>
      <c r="G105" s="213">
        <f>P45</f>
        <v>842.2</v>
      </c>
      <c r="H105" s="213" t="s">
        <v>4665</v>
      </c>
      <c r="I105" s="213" t="s">
        <v>4664</v>
      </c>
      <c r="J105" s="32" t="s">
        <v>4398</v>
      </c>
      <c r="K105" s="213">
        <v>43</v>
      </c>
      <c r="L105" s="1">
        <f t="shared" si="28"/>
        <v>190490000</v>
      </c>
      <c r="M105" s="1">
        <f>N45+N25</f>
        <v>210165114.60000002</v>
      </c>
      <c r="N105" s="113">
        <f t="shared" si="29"/>
        <v>-19675114.600000024</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4430000</v>
      </c>
      <c r="M106" s="215">
        <f>0</f>
        <v>0</v>
      </c>
      <c r="N106" s="183">
        <f t="shared" si="29"/>
        <v>4430000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198</v>
      </c>
      <c r="L107" s="258">
        <f t="shared" si="28"/>
        <v>877140000</v>
      </c>
      <c r="M107" s="258">
        <v>0</v>
      </c>
      <c r="N107" s="86">
        <f>L107-M107</f>
        <v>877140000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417</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4430000</v>
      </c>
      <c r="M110" s="1">
        <f>K110*L110</f>
        <v>0</v>
      </c>
      <c r="N110" s="113">
        <f>SUM(N102:N108)-M110</f>
        <v>-1596472.1000000238</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47682191</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332.5</v>
      </c>
      <c r="H119" s="213" t="s">
        <v>4234</v>
      </c>
      <c r="I119" s="213">
        <v>129827</v>
      </c>
      <c r="J119" s="1">
        <f>I119*G119</f>
        <v>43167477.5</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842.2</v>
      </c>
      <c r="H120" s="213" t="s">
        <v>4398</v>
      </c>
      <c r="I120" s="213">
        <v>1205</v>
      </c>
      <c r="J120" s="1">
        <f t="shared" ref="J120:J121" si="33">I120*G120</f>
        <v>1014851</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6537.7</v>
      </c>
      <c r="H121" s="213" t="s">
        <v>4384</v>
      </c>
      <c r="I121" s="213">
        <v>1399</v>
      </c>
      <c r="J121" s="1">
        <f t="shared" si="33"/>
        <v>9146242.2999999989</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33406155.799999997</v>
      </c>
      <c r="J123" s="1">
        <f>SUM(J119:J122)</f>
        <v>53328570.799999997</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332.5</v>
      </c>
      <c r="H127" s="213" t="s">
        <v>4234</v>
      </c>
      <c r="I127" s="213">
        <v>50896</v>
      </c>
      <c r="J127" s="1">
        <f>G127*I127</f>
        <v>16922920</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842.2</v>
      </c>
      <c r="H128" s="213" t="s">
        <v>4398</v>
      </c>
      <c r="I128" s="213">
        <v>2304</v>
      </c>
      <c r="J128" s="1">
        <f t="shared" ref="J128:J129" si="40">G128*I128</f>
        <v>1940428.8</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6047.6</v>
      </c>
      <c r="H129" s="213" t="s">
        <v>4380</v>
      </c>
      <c r="I129" s="213">
        <v>715</v>
      </c>
      <c r="J129" s="1">
        <f t="shared" si="40"/>
        <v>4324034</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6868239.8000000007</v>
      </c>
      <c r="J131" s="1">
        <f>SUM(J127:J130)</f>
        <v>23187382.800000001</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332.5</v>
      </c>
      <c r="H135" s="213" t="s">
        <v>4234</v>
      </c>
      <c r="I135" s="213">
        <v>46582</v>
      </c>
      <c r="J135" s="1">
        <f>G135*I135</f>
        <v>15488515</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5693515</v>
      </c>
      <c r="J137" s="1">
        <f>SUM(J135:J136)</f>
        <v>25488515</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332.5</v>
      </c>
      <c r="H141" s="99" t="s">
        <v>4234</v>
      </c>
      <c r="I141" s="99">
        <v>39042</v>
      </c>
      <c r="J141" s="1">
        <f>G141*I141</f>
        <v>12981465</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6537.7</v>
      </c>
      <c r="H142" s="99" t="s">
        <v>4384</v>
      </c>
      <c r="I142" s="99">
        <v>1150</v>
      </c>
      <c r="J142" s="1">
        <f>G142*I142</f>
        <v>7518355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499820</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428236730.4000001</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921274838.34642088</v>
      </c>
      <c r="T194" s="168"/>
      <c r="U194" s="168">
        <f>$Q$192*$T$192*S194/$R$221</f>
        <v>359.85771476006488</v>
      </c>
      <c r="V194" s="95">
        <f>S194+U194</f>
        <v>921275198.20413566</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847209867.86464453</v>
      </c>
      <c r="T195" s="168"/>
      <c r="U195" s="213">
        <f>$Q$192*$T$192*S195/$R$221</f>
        <v>330.92731319913389</v>
      </c>
      <c r="V195" s="95">
        <f t="shared" ref="V195:V196" si="61">S195+U195</f>
        <v>847210198.79195774</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26481729.501750246</v>
      </c>
      <c r="T196" s="168"/>
      <c r="U196" s="213">
        <f>$Q$192*$T$192*S196/$R$221</f>
        <v>10.343986685339885</v>
      </c>
      <c r="V196" s="95">
        <f t="shared" si="61"/>
        <v>26481739.845736932</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125115030.98718448</v>
      </c>
      <c r="T197" s="168"/>
      <c r="U197" s="213">
        <f>$Q$192*$T$192*S197/$R$221</f>
        <v>48.870985355461301</v>
      </c>
      <c r="V197" s="95">
        <f>S197+U197</f>
        <v>125115079.85816984</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238559643.04642081</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12096749.488934726</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1093615575.4000001</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682715195.30000007</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139500011</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1920081466.7000003</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1093615634.4000001</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602583307.4000001</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500460560.47408187</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525.51455591661863</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114.17381178975367</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1920081466.7000003</v>
      </c>
      <c r="V364" s="95">
        <f>U364-T364</f>
        <v>991522100.70000029</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822223698.30000019</v>
      </c>
    </row>
    <row r="369" spans="17:40">
      <c r="Q369" s="99" t="s">
        <v>5298</v>
      </c>
      <c r="R369" s="95">
        <v>-400000</v>
      </c>
      <c r="T369" t="s">
        <v>25</v>
      </c>
      <c r="AI369" t="s">
        <v>4133</v>
      </c>
      <c r="AJ369" s="114">
        <f>AJ368-AJ364</f>
        <v>370135846.30000019</v>
      </c>
    </row>
    <row r="370" spans="17:40">
      <c r="Q370" s="99" t="s">
        <v>5306</v>
      </c>
      <c r="R370" s="95">
        <v>5649</v>
      </c>
      <c r="T370" t="s">
        <v>25</v>
      </c>
      <c r="AI370" t="s">
        <v>941</v>
      </c>
      <c r="AJ370" s="114">
        <f>AN364</f>
        <v>55183682.001566999</v>
      </c>
    </row>
    <row r="371" spans="17:40">
      <c r="Q371" s="99" t="s">
        <v>5308</v>
      </c>
      <c r="R371" s="95">
        <v>460000</v>
      </c>
      <c r="AI371" t="s">
        <v>4062</v>
      </c>
      <c r="AJ371" s="114">
        <f>AJ369-AJ370</f>
        <v>314952164.29843318</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27" zoomScale="90" zoomScaleNormal="90" workbookViewId="0">
      <selection activeCell="S246" sqref="S24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5403</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220">
        <f t="shared" si="59"/>
        <v>1717183393</v>
      </c>
      <c r="O247" s="113">
        <f>M247-M246+3020635</f>
        <v>34687945</v>
      </c>
      <c r="P247" s="113">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5422</v>
      </c>
      <c r="L250" s="84">
        <v>1091024771</v>
      </c>
      <c r="M250" s="84">
        <v>681049309</v>
      </c>
      <c r="N250" s="35">
        <f t="shared" si="59"/>
        <v>1772074080</v>
      </c>
      <c r="O250" s="113">
        <f t="shared" si="60"/>
        <v>8981721</v>
      </c>
      <c r="P250" s="113">
        <f t="shared" si="61"/>
        <v>24252506</v>
      </c>
      <c r="Q250" s="229">
        <v>0</v>
      </c>
    </row>
    <row r="251" spans="9:19">
      <c r="I251" s="213"/>
      <c r="J251" s="113">
        <f t="shared" si="58"/>
        <v>-1091024771</v>
      </c>
      <c r="K251" s="213"/>
      <c r="L251" s="84"/>
      <c r="M251" s="84"/>
      <c r="N251" s="113">
        <f t="shared" si="59"/>
        <v>0</v>
      </c>
      <c r="O251" s="113">
        <f t="shared" si="60"/>
        <v>-681049309</v>
      </c>
      <c r="P251" s="113">
        <f t="shared" si="61"/>
        <v>-1772074080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2019-12-18T16:10:00Z</dcterms:modified>
</cp:coreProperties>
</file>