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آذر 96" sheetId="28" r:id="rId1"/>
    <sheet name="آبان 96" sheetId="27" r:id="rId2"/>
    <sheet name="سارا" sheetId="20" r:id="rId3"/>
    <sheet name="مسکن مریم یاران" sheetId="13" r:id="rId4"/>
    <sheet name="مسکن ایلیا" sheetId="15" r:id="rId5"/>
    <sheet name="برنامه 5 ساله" sheetId="18" r:id="rId6"/>
    <sheet name="مسکن مریم سید الشهدا" sheetId="14" r:id="rId7"/>
    <sheet name="مسکن علی سید الشهدا" sheetId="16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</sheets>
  <calcPr calcId="145621"/>
</workbook>
</file>

<file path=xl/calcChain.xml><?xml version="1.0" encoding="utf-8"?>
<calcChain xmlns="http://schemas.openxmlformats.org/spreadsheetml/2006/main">
  <c r="H30" i="28" l="1"/>
  <c r="D138" i="20"/>
  <c r="G42" i="10" l="1"/>
  <c r="N44" i="18" l="1"/>
  <c r="F170" i="15" l="1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D186" i="15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S21" i="18"/>
  <c r="F169" i="15" l="1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B24" i="28"/>
  <c r="G2" i="28" l="1"/>
  <c r="G25" i="28" s="1"/>
  <c r="D136" i="20"/>
  <c r="I2" i="28" l="1"/>
  <c r="I25" i="28" s="1"/>
  <c r="I30" i="28" s="1"/>
  <c r="D24" i="28"/>
  <c r="D135" i="20"/>
  <c r="D134" i="20"/>
  <c r="D42" i="27" l="1"/>
  <c r="S20" i="18"/>
  <c r="S19" i="18"/>
  <c r="S25" i="18" l="1"/>
  <c r="D133" i="20"/>
  <c r="B24" i="27"/>
  <c r="G39" i="10" l="1"/>
  <c r="G41" i="10"/>
  <c r="G40" i="10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E104" i="13"/>
  <c r="E103" i="13" s="1"/>
  <c r="E102" i="13" s="1"/>
  <c r="E101" i="13" s="1"/>
  <c r="E100" i="13" s="1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K139" i="20"/>
  <c r="K140" i="20"/>
  <c r="K141" i="20"/>
  <c r="K142" i="20"/>
  <c r="K143" i="20"/>
  <c r="J139" i="20"/>
  <c r="J140" i="20"/>
  <c r="J141" i="20"/>
  <c r="J142" i="20"/>
  <c r="J143" i="20"/>
  <c r="I139" i="20"/>
  <c r="I140" i="20"/>
  <c r="I141" i="20"/>
  <c r="I142" i="20"/>
  <c r="I143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G143" i="20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I129" i="20" s="1"/>
  <c r="D130" i="20"/>
  <c r="I30" i="26"/>
  <c r="H30" i="26"/>
  <c r="I25" i="26"/>
  <c r="H25" i="26"/>
  <c r="G25" i="26"/>
  <c r="J138" i="20" l="1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K132" i="20"/>
  <c r="K131" i="20"/>
  <c r="B144" i="20"/>
  <c r="E158" i="15"/>
  <c r="E159" i="15"/>
  <c r="E160" i="15"/>
  <c r="E161" i="15"/>
  <c r="E162" i="15"/>
  <c r="E163" i="15"/>
  <c r="E164" i="15"/>
  <c r="E165" i="15"/>
  <c r="E166" i="15"/>
  <c r="D164" i="15"/>
  <c r="D163" i="15" s="1"/>
  <c r="D162" i="15" s="1"/>
  <c r="D161" i="15" s="1"/>
  <c r="D160" i="15" s="1"/>
  <c r="D159" i="15" s="1"/>
  <c r="D158" i="15" s="1"/>
  <c r="D157" i="15" s="1"/>
  <c r="D156" i="15" s="1"/>
  <c r="B187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D131" i="20"/>
  <c r="E3" i="18" l="1"/>
  <c r="D4" i="18"/>
  <c r="L45" i="18"/>
  <c r="N6" i="18" s="1"/>
  <c r="N11" i="18" l="1"/>
  <c r="N10" i="18"/>
  <c r="G38" i="10" l="1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C144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D155" i="15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S42" i="10"/>
  <c r="S45" i="10" s="1"/>
  <c r="S41" i="10" s="1"/>
  <c r="T41" i="10" s="1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T42" i="10"/>
  <c r="Q74" i="10"/>
  <c r="Q75" i="10"/>
  <c r="Q76" i="10"/>
  <c r="Q73" i="10"/>
  <c r="Q78" i="10" s="1"/>
  <c r="R42" i="10"/>
  <c r="R41" i="10"/>
  <c r="B105" i="13"/>
  <c r="N16" i="18" s="1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S58" i="10" l="1"/>
  <c r="S57" i="10"/>
  <c r="S56" i="10"/>
  <c r="S55" i="10"/>
  <c r="S54" i="10"/>
  <c r="S53" i="10"/>
  <c r="S52" i="10"/>
  <c r="Q43" i="10"/>
  <c r="U41" i="10" s="1"/>
  <c r="V41" i="10" s="1"/>
  <c r="V42" i="10"/>
  <c r="W42" i="10" s="1"/>
  <c r="D142" i="15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S63" i="10" l="1"/>
  <c r="S43" i="10"/>
  <c r="W41" i="10"/>
  <c r="U51" i="10" s="1"/>
  <c r="U52" i="10" s="1"/>
  <c r="H25" i="24"/>
  <c r="C24" i="24"/>
  <c r="D2" i="24"/>
  <c r="G2" i="24"/>
  <c r="G25" i="24" s="1"/>
  <c r="H121" i="20"/>
  <c r="U55" i="10" l="1"/>
  <c r="H30" i="24"/>
  <c r="I2" i="24"/>
  <c r="I25" i="24" s="1"/>
  <c r="I30" i="24" s="1"/>
  <c r="D24" i="24"/>
  <c r="G128" i="20" l="1"/>
  <c r="K129" i="20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27" i="20" l="1"/>
  <c r="J128" i="20"/>
  <c r="K128" i="20"/>
  <c r="I128" i="20"/>
  <c r="F137" i="15"/>
  <c r="F136" i="15"/>
  <c r="G126" i="20" l="1"/>
  <c r="I127" i="20"/>
  <c r="K127" i="20"/>
  <c r="J127" i="20"/>
  <c r="G125" i="20" l="1"/>
  <c r="K126" i="20"/>
  <c r="J126" i="20"/>
  <c r="H120" i="20"/>
  <c r="J125" i="20" l="1"/>
  <c r="G124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23" i="20" l="1"/>
  <c r="J124" i="20"/>
  <c r="D42" i="22"/>
  <c r="G122" i="20" l="1"/>
  <c r="J123" i="20"/>
  <c r="G30" i="10"/>
  <c r="G31" i="10"/>
  <c r="G32" i="10"/>
  <c r="G33" i="10"/>
  <c r="G34" i="10"/>
  <c r="G35" i="10"/>
  <c r="G29" i="10"/>
  <c r="J122" i="20" l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F130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44" i="20" l="1"/>
  <c r="N17" i="18" s="1"/>
  <c r="N25" i="18" s="1"/>
  <c r="I119" i="20"/>
  <c r="K119" i="20"/>
  <c r="J116" i="20"/>
  <c r="E49" i="13"/>
  <c r="G50" i="13"/>
  <c r="I126" i="20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46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7" i="18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8" i="18" s="1"/>
  <c r="E21" i="16"/>
  <c r="G21" i="16" s="1"/>
  <c r="B27" i="14"/>
  <c r="E21" i="14"/>
  <c r="E20" i="14" s="1"/>
  <c r="K16" i="18" l="1"/>
  <c r="K17" i="18"/>
  <c r="E33" i="13"/>
  <c r="G34" i="13"/>
  <c r="I97" i="20"/>
  <c r="K97" i="20"/>
  <c r="J97" i="20"/>
  <c r="E20" i="16"/>
  <c r="E19" i="16" s="1"/>
  <c r="E18" i="16" s="1"/>
  <c r="F108" i="15"/>
  <c r="C20" i="18"/>
  <c r="G19" i="16"/>
  <c r="E19" i="14"/>
  <c r="G20" i="14"/>
  <c r="G21" i="14"/>
  <c r="K18" i="18" l="1"/>
  <c r="F11" i="18"/>
  <c r="G20" i="16"/>
  <c r="E32" i="13"/>
  <c r="G33" i="13"/>
  <c r="K96" i="20"/>
  <c r="I96" i="20"/>
  <c r="J96" i="20"/>
  <c r="F107" i="15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S14" i="10" l="1"/>
  <c r="E28" i="13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E8" i="16"/>
  <c r="G9" i="16"/>
  <c r="G10" i="14"/>
  <c r="E9" i="14"/>
  <c r="G13" i="6"/>
  <c r="H16" i="6"/>
  <c r="G16" i="6"/>
  <c r="E12" i="18" l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G11" i="18"/>
  <c r="G23" i="13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05" i="13" l="1"/>
  <c r="G108" i="13" s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44" i="20" s="1"/>
  <c r="J2" i="20"/>
  <c r="J144" i="20" s="1"/>
  <c r="I2" i="20"/>
  <c r="I144" i="20" s="1"/>
  <c r="I147" i="20" s="1"/>
  <c r="F13" i="15"/>
  <c r="J147" i="20" l="1"/>
  <c r="K147" i="20"/>
  <c r="F12" i="15"/>
  <c r="J151" i="20" l="1"/>
  <c r="K15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87" i="15" l="1"/>
  <c r="F190" i="15" s="1"/>
</calcChain>
</file>

<file path=xl/sharedStrings.xml><?xml version="1.0" encoding="utf-8"?>
<sst xmlns="http://schemas.openxmlformats.org/spreadsheetml/2006/main" count="1980" uniqueCount="838">
  <si>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</si>
  <si>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</si>
  <si>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</si>
  <si>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</si>
  <si>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</si>
  <si>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</si>
  <si>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</si>
  <si>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</si>
  <si>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</si>
  <si>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</si>
  <si>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</si>
  <si>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</si>
  <si>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</si>
  <si>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</si>
  <si>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</si>
  <si>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</si>
  <si>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</si>
  <si>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</si>
  <si>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</si>
  <si>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</si>
  <si>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</si>
  <si>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</si>
  <si>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</si>
  <si>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</si>
  <si>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</si>
  <si>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</si>
  <si>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</si>
  <si>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</si>
  <si>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</si>
  <si>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</si>
  <si>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</si>
  <si>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</si>
  <si>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</si>
  <si>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</si>
  <si>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</si>
  <si>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</si>
  <si>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</si>
  <si>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</si>
  <si>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</si>
  <si>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</si>
  <si>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</si>
  <si>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</si>
  <si>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</si>
  <si>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</si>
  <si>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</si>
  <si>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</si>
  <si>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</si>
  <si>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</si>
  <si>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</si>
  <si>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</si>
  <si>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</si>
  <si>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</si>
  <si>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</si>
  <si>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</si>
  <si>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</si>
  <si>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</si>
  <si>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</si>
  <si>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</si>
  <si>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</si>
  <si>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</si>
  <si>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</si>
  <si>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</si>
  <si>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</si>
  <si>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</si>
  <si>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</si>
  <si>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</si>
  <si>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</si>
  <si>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</si>
  <si>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</si>
  <si>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</si>
  <si>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</si>
  <si>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</si>
  <si>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</si>
  <si>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</si>
  <si>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</si>
  <si>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</si>
  <si>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</si>
  <si>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</si>
  <si>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</si>
  <si>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</si>
  <si>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</si>
  <si>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</si>
  <si>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</si>
  <si>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</si>
  <si>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</si>
  <si>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</si>
  <si>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</si>
  <si>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</si>
  <si>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</si>
  <si>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</si>
  <si>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</si>
  <si>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</si>
  <si>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</si>
  <si>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</si>
  <si>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</si>
  <si>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</si>
  <si>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</si>
  <si>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</si>
  <si>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</si>
  <si>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</si>
  <si>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</si>
  <si>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</si>
  <si>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</si>
  <si>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</si>
  <si>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</si>
  <si>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</si>
  <si>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</si>
  <si>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</si>
  <si>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</si>
  <si>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</si>
  <si>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</si>
  <si>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</si>
  <si>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</si>
  <si>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</si>
  <si>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</si>
  <si>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</si>
  <si>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</si>
  <si>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</si>
  <si>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</si>
  <si>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</si>
  <si>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</si>
  <si>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</si>
  <si>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</si>
  <si>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</si>
  <si>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</si>
  <si>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</si>
  <si>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</si>
  <si>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</si>
  <si>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</si>
  <si>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</si>
  <si>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</si>
  <si>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</si>
  <si>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</si>
  <si>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</si>
  <si>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</si>
  <si>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</si>
  <si>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</si>
  <si>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</si>
  <si>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</si>
  <si>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</si>
  <si>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</si>
  <si>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</si>
  <si>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</si>
  <si>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</si>
  <si>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</si>
  <si>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</si>
  <si>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</si>
  <si>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</si>
  <si>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</si>
  <si>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</si>
  <si>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</si>
  <si>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</si>
  <si>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</si>
  <si>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</si>
  <si>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</si>
  <si>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</si>
  <si>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</si>
  <si>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</si>
  <si>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</si>
  <si>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</si>
  <si>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</si>
  <si>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</si>
  <si>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</si>
  <si>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</si>
  <si>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</si>
  <si>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</si>
  <si>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</si>
  <si>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</si>
  <si>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</si>
  <si>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</si>
  <si>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</si>
  <si>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</si>
  <si>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</si>
  <si>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</si>
  <si>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</si>
  <si>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</si>
  <si>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</si>
  <si>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</si>
  <si>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</si>
  <si>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</si>
  <si>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</si>
  <si>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</si>
  <si>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</si>
  <si>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</si>
  <si>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</si>
  <si>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</si>
  <si>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</si>
  <si>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</si>
  <si>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</si>
  <si>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</si>
  <si>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</si>
  <si>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</si>
  <si>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</si>
  <si>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</si>
  <si>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</si>
  <si>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</si>
  <si>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</si>
  <si>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</si>
  <si>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</si>
  <si>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</si>
  <si>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</si>
  <si>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</si>
  <si>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</si>
  <si>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</si>
  <si>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</si>
  <si>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</si>
  <si>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</si>
  <si>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</si>
  <si>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</si>
  <si>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</si>
  <si>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</si>
  <si>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</si>
  <si>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</si>
  <si>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</si>
  <si>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</si>
  <si>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</si>
  <si>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</si>
  <si>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</si>
  <si>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</si>
  <si>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</si>
  <si>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</si>
  <si>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</si>
  <si>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</si>
  <si>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</si>
  <si>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</si>
  <si>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</si>
  <si>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</si>
  <si>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</si>
  <si>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</si>
  <si>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</si>
  <si>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</si>
  <si>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</si>
  <si>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</si>
  <si>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</si>
  <si>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</si>
  <si>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</si>
  <si>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</si>
  <si>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</si>
  <si>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</si>
  <si>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</si>
  <si>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</si>
  <si>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</si>
  <si>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</si>
  <si>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</si>
  <si>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</si>
  <si>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</si>
  <si>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</si>
  <si>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</si>
  <si>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</si>
  <si>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</si>
  <si>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</si>
  <si>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</si>
  <si>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</si>
  <si>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</si>
  <si>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</si>
  <si>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</si>
  <si>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</si>
  <si>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</si>
  <si>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</si>
  <si>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</si>
  <si>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</si>
  <si>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</si>
  <si>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</si>
  <si>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</si>
  <si>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</si>
  <si>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</si>
  <si>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</si>
  <si>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</si>
  <si>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</si>
  <si>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</si>
  <si>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</si>
  <si>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</si>
  <si>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</si>
  <si>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</si>
  <si>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</si>
  <si>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</si>
  <si>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</si>
  <si>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</si>
  <si>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</si>
  <si>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</si>
  <si>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</si>
  <si>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</si>
  <si>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</si>
  <si>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</si>
  <si>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</si>
  <si>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</si>
  <si>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</si>
  <si>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</si>
  <si>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</si>
  <si>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</si>
  <si>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</si>
  <si>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</si>
  <si>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</si>
  <si>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</si>
  <si>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</si>
  <si>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</si>
  <si>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</si>
  <si>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</si>
  <si>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</si>
  <si>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</si>
  <si>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</si>
  <si>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</si>
  <si>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</si>
  <si>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</si>
  <si>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</si>
  <si>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</si>
  <si>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</si>
  <si>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</si>
  <si>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</si>
  <si>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</si>
  <si>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</si>
  <si>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</si>
  <si>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</si>
  <si>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</si>
  <si>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</si>
  <si>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</si>
  <si>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</si>
  <si>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</si>
  <si>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</si>
  <si>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</si>
  <si>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</si>
  <si>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</si>
  <si>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</si>
  <si>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</si>
  <si>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</si>
  <si>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</si>
  <si>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</si>
  <si>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</si>
  <si>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</si>
  <si>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</si>
  <si>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</si>
  <si>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</si>
  <si>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</si>
  <si>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</si>
  <si>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</si>
  <si>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</si>
  <si>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</si>
  <si>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</si>
  <si>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</si>
  <si>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</si>
  <si>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</si>
  <si>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</si>
  <si>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</si>
  <si>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</si>
  <si>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</si>
  <si>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</si>
  <si>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</si>
  <si>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</si>
  <si>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</si>
  <si>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</si>
  <si>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</si>
  <si>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</si>
  <si>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</si>
  <si>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</si>
  <si>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</si>
  <si>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</si>
  <si>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</si>
  <si>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</si>
  <si>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</si>
  <si>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</si>
  <si>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</si>
  <si>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</si>
  <si>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</si>
  <si>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</si>
  <si>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</si>
  <si>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</si>
  <si>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</si>
  <si>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</si>
  <si>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</si>
  <si>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</si>
  <si>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</si>
  <si>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</si>
  <si>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</si>
  <si>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</si>
  <si>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</si>
  <si>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</si>
  <si>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</si>
  <si>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</si>
  <si>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</si>
  <si>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</si>
  <si>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</si>
  <si>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</si>
  <si>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</si>
  <si>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</si>
  <si>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</si>
  <si>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</si>
  <si>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</si>
  <si>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</si>
  <si>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</si>
  <si>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</si>
  <si>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</si>
  <si>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</si>
  <si>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</si>
  <si>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</si>
  <si>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</si>
  <si>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</si>
  <si>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</si>
  <si>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</si>
  <si>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</si>
  <si>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</si>
  <si>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</si>
  <si>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</si>
  <si>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</si>
  <si>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</si>
  <si>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</si>
  <si>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</si>
  <si>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</si>
  <si>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</si>
  <si>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</si>
  <si>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</si>
  <si>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</si>
  <si>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</si>
  <si>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</si>
  <si>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</si>
  <si>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</si>
  <si>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</si>
  <si>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</si>
  <si>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</si>
  <si>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</si>
  <si>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</si>
  <si>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</si>
  <si>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</si>
  <si>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</si>
  <si>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</si>
  <si>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</si>
  <si>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</si>
  <si>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</si>
  <si>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</si>
  <si>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</si>
  <si>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</si>
  <si>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</si>
  <si>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</si>
  <si>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</si>
  <si>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</si>
  <si>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</si>
  <si>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</si>
  <si>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</si>
  <si>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</si>
  <si>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</si>
  <si>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</si>
  <si>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</si>
  <si>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</si>
  <si>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</si>
  <si>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</si>
  <si>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</si>
  <si>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</si>
  <si>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</si>
  <si>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</si>
  <si>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</si>
  <si>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</si>
  <si>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</si>
  <si>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</si>
  <si>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</si>
  <si>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</si>
  <si>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</si>
  <si>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</si>
  <si>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</si>
  <si>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</si>
  <si>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</si>
  <si>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</si>
  <si>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</si>
  <si>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</si>
  <si>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</si>
  <si>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</si>
  <si>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</si>
  <si>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</si>
  <si>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</si>
  <si>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</si>
  <si>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</si>
  <si>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</si>
  <si>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</si>
  <si>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</si>
  <si>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</si>
  <si>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</si>
  <si>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</si>
  <si>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</si>
  <si>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</si>
  <si>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</si>
  <si>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</si>
  <si>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</si>
  <si>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</si>
  <si>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</si>
  <si>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</si>
  <si>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</si>
  <si>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</si>
  <si>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</si>
  <si>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</si>
  <si>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</si>
  <si>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</si>
  <si>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</si>
  <si>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</si>
  <si>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</si>
  <si>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</si>
  <si>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</si>
  <si>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</si>
  <si>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</si>
  <si>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</si>
  <si>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</si>
  <si>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</si>
  <si>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</si>
  <si>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</si>
  <si>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</si>
  <si>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</si>
  <si>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</si>
  <si>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</si>
  <si>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</si>
  <si>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</si>
  <si>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</si>
  <si>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</si>
  <si>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</si>
  <si>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</si>
  <si>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</si>
  <si>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</si>
  <si>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</si>
  <si>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</si>
  <si>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</si>
  <si>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</si>
  <si>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</si>
  <si>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</si>
  <si>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</si>
  <si>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</si>
  <si>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</si>
  <si>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</si>
  <si>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</si>
  <si>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</si>
  <si>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</si>
  <si>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</si>
  <si>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</si>
  <si>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</si>
  <si>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</si>
  <si>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</si>
  <si>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</si>
  <si>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</si>
  <si>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</si>
  <si>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</si>
  <si>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</si>
  <si>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</si>
  <si>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</si>
  <si>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</si>
  <si>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</si>
  <si>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</si>
  <si>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</si>
  <si>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</si>
  <si>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</si>
  <si>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</si>
  <si>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</si>
  <si>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</si>
  <si>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</si>
  <si>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</si>
  <si>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</si>
  <si>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</si>
  <si>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</si>
  <si>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</si>
  <si>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</si>
  <si>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</si>
  <si>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</si>
  <si>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</si>
  <si>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</si>
  <si>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</si>
  <si>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</si>
  <si>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</si>
  <si>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</si>
  <si>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</si>
  <si>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</si>
  <si>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</si>
  <si>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</si>
  <si>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</si>
  <si>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</si>
  <si>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</si>
  <si>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</si>
  <si>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</si>
  <si>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</si>
  <si>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</si>
  <si>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</si>
  <si>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</si>
  <si>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</si>
  <si>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</si>
  <si>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</si>
  <si>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</si>
  <si>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</si>
  <si>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</si>
  <si>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</si>
  <si>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</si>
  <si>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</si>
  <si>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</si>
  <si>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</si>
  <si>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</si>
  <si>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</si>
  <si>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</si>
  <si>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</si>
  <si>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</si>
  <si>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</si>
  <si>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</si>
  <si>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</si>
  <si>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</si>
  <si>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</si>
  <si>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</si>
  <si>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</si>
  <si>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</si>
  <si>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</si>
  <si>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</si>
  <si>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</si>
  <si>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</si>
  <si>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</si>
  <si>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</si>
  <si>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</si>
  <si>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</si>
  <si>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</si>
  <si>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</si>
  <si>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</si>
  <si>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</si>
  <si>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</si>
  <si>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</si>
  <si>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</si>
  <si>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</si>
  <si>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</si>
  <si>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</si>
  <si>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</si>
  <si>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</si>
  <si>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</si>
  <si>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</si>
  <si>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</si>
  <si>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</si>
  <si>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</si>
  <si>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</si>
  <si>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</si>
  <si>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</si>
  <si>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</si>
  <si>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</si>
  <si>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</si>
  <si>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</si>
  <si>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</si>
  <si>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</si>
  <si>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موجود</t>
  </si>
  <si>
    <t>روز</t>
  </si>
  <si>
    <t>امتیاز مورد نیاز</t>
  </si>
  <si>
    <t>امتیاز با منابع موجود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</si>
  <si>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</si>
  <si>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</si>
  <si>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</si>
  <si>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</si>
  <si>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</si>
  <si>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</si>
  <si>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</si>
  <si>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حقوق و سود مرداد</t>
  </si>
  <si>
    <t>حقوق و سود شهریور</t>
  </si>
  <si>
    <t>حقوق و سود مهر</t>
  </si>
  <si>
    <t>حقوق و سود آبان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</si>
  <si>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</si>
  <si>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</si>
  <si>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</si>
  <si>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</si>
  <si>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</si>
  <si>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</si>
  <si>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</si>
  <si>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</si>
  <si>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</si>
  <si>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</si>
  <si>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</si>
  <si>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</si>
  <si>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</si>
  <si>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</si>
  <si>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</si>
  <si>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</si>
  <si>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</si>
  <si>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</si>
  <si>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</si>
  <si>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</si>
  <si>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</si>
  <si>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</si>
  <si>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</si>
  <si>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</si>
  <si>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</si>
  <si>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</si>
  <si>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</si>
  <si>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</si>
  <si>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</si>
  <si>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</si>
  <si>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حساب ایلیا</t>
  </si>
  <si>
    <t>موجودی 75 روز اول</t>
  </si>
  <si>
    <t>امتیاز 75 روز اول</t>
  </si>
  <si>
    <t>کسری امتیاز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</si>
  <si>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</si>
  <si>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</si>
  <si>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</si>
  <si>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</si>
  <si>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</si>
  <si>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</si>
  <si>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</si>
  <si>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</si>
  <si>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</si>
  <si>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</si>
  <si>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</si>
  <si>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</si>
  <si>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</si>
  <si>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</si>
  <si>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</si>
  <si>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</si>
  <si>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</si>
  <si>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</si>
  <si>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</si>
  <si>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</si>
  <si>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</si>
  <si>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</si>
  <si>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</si>
  <si>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</si>
  <si>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</si>
  <si>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</si>
  <si>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</si>
  <si>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</si>
  <si>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</si>
  <si>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</si>
  <si>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</si>
  <si>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</si>
  <si>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</si>
  <si>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</si>
  <si>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</si>
  <si>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</si>
  <si>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</si>
  <si>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</si>
  <si>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</si>
  <si>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</si>
  <si>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</si>
  <si>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</si>
  <si>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</si>
  <si>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</si>
  <si>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</si>
  <si>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</si>
  <si>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</si>
  <si>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</si>
  <si>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</si>
  <si>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</si>
  <si>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</si>
  <si>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</si>
  <si>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</si>
  <si>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15/7/96</t>
  </si>
  <si>
    <t>16/7/1396</t>
  </si>
  <si>
    <t>حواله اچ سی علی مهر انصراف</t>
  </si>
  <si>
    <t xml:space="preserve">حقوق </t>
  </si>
  <si>
    <t>15/8/1396</t>
  </si>
  <si>
    <t>حقوق سال 96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</si>
  <si>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</si>
  <si>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</si>
  <si>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</si>
  <si>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</si>
  <si>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</si>
  <si>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</si>
  <si>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</si>
  <si>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تاریخ 24/7/96 مبلغ 30 میلیون تومن به مریم دادم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</si>
  <si>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</si>
  <si>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</si>
  <si>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</si>
  <si>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</si>
  <si>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</si>
  <si>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</si>
  <si>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</si>
  <si>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</si>
  <si>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</si>
  <si>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</si>
  <si>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</si>
  <si>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</si>
  <si>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برنامه سال 96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</si>
  <si>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</si>
  <si>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</si>
  <si>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</si>
  <si>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</si>
  <si>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</si>
  <si>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</si>
  <si>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</si>
  <si>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</si>
  <si>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</si>
  <si>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</si>
  <si>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</si>
  <si>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</si>
  <si>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</si>
  <si>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</si>
  <si>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</si>
  <si>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</si>
  <si>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</si>
  <si>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</si>
  <si>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</si>
  <si>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</si>
  <si>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</si>
  <si>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</si>
  <si>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</si>
  <si>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 xml:space="preserve">تاریخ 9/8/96 24 میلیون از حواله اچ سی پس داد </t>
  </si>
  <si>
    <t>9/8/1396</t>
  </si>
  <si>
    <t>مبلغ اولیه</t>
  </si>
  <si>
    <t>تاریخ 9/8/96 24 میلیون برگرداند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</si>
  <si>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</si>
  <si>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</si>
  <si>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</si>
  <si>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</si>
  <si>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</si>
  <si>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</si>
  <si>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</si>
  <si>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</si>
  <si>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</si>
  <si>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</si>
  <si>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</si>
  <si>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</si>
  <si>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</si>
  <si>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</si>
  <si>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</si>
  <si>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</si>
  <si>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</si>
  <si>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</si>
  <si>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</si>
  <si>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</si>
  <si>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</si>
  <si>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</si>
  <si>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</si>
  <si>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</si>
  <si>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</si>
  <si>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</si>
  <si>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</si>
  <si>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تاریخ 4/9/96 2.5 میلیون برگرداند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</si>
  <si>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</si>
  <si>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</si>
  <si>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</si>
  <si>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</si>
  <si>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</si>
  <si>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</si>
  <si>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</si>
  <si>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سنسور فشار روغن کنار فیلتر روغن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</si>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</sst>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" fontId="0" fillId="0" borderId="0" xfId="0" applyNumberFormat="1"/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164" fontId="0" fillId="15" borderId="1" xfId="0" applyNumberFormat="1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E35" sqref="E3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811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651</v>
      </c>
      <c r="B3" s="39">
        <v>290900</v>
      </c>
      <c r="C3" s="39">
        <v>97359</v>
      </c>
      <c r="D3" s="3">
        <f t="shared" ref="D3:D22" si="0">B3-C3</f>
        <v>193541</v>
      </c>
      <c r="E3" s="23" t="s">
        <v>810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834</v>
      </c>
      <c r="B4" s="18">
        <v>-1000500</v>
      </c>
      <c r="C4" s="18">
        <v>-1000500</v>
      </c>
      <c r="D4" s="3">
        <f t="shared" si="0"/>
        <v>0</v>
      </c>
      <c r="E4" s="11" t="s">
        <v>835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794</v>
      </c>
      <c r="B5" s="18">
        <v>0</v>
      </c>
      <c r="C5" s="18">
        <v>0</v>
      </c>
      <c r="D5" s="3">
        <f t="shared" si="0"/>
        <v>0</v>
      </c>
      <c r="E5" s="20"/>
      <c r="F5">
        <v>17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805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33800170</v>
      </c>
      <c r="C24" s="3">
        <f>SUM(C2:C22)</f>
        <v>10246828</v>
      </c>
      <c r="D24" s="3">
        <f>SUM(D2:D22)</f>
        <v>23553342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290900</v>
      </c>
      <c r="H30" s="18">
        <f>G30*H25/G25</f>
        <v>91531.426321453866</v>
      </c>
      <c r="I30" s="18">
        <f>G30*I25/G25</f>
        <v>199368.57367854612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817</v>
      </c>
      <c r="G31" s="9" t="s">
        <v>809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828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836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416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417</v>
      </c>
      <c r="B6" s="18">
        <v>3000000</v>
      </c>
      <c r="C6" s="18">
        <v>3000000</v>
      </c>
      <c r="D6" s="3">
        <f t="shared" si="0"/>
        <v>0</v>
      </c>
      <c r="E6" s="19" t="s">
        <v>415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346</v>
      </c>
      <c r="B7" s="18">
        <v>1120000</v>
      </c>
      <c r="C7" s="18">
        <v>1120000</v>
      </c>
      <c r="D7" s="3">
        <f t="shared" si="0"/>
        <v>0</v>
      </c>
      <c r="E7" s="19" t="s">
        <v>415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-3000000</v>
      </c>
      <c r="C8" s="18">
        <v>0</v>
      </c>
      <c r="D8" s="3">
        <f t="shared" si="0"/>
        <v>-3000000</v>
      </c>
      <c r="E8" s="19" t="s">
        <v>347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304</v>
      </c>
    </row>
    <row r="37" spans="4:5" x14ac:dyDescent="0.25">
      <c r="D37" s="7">
        <v>242000</v>
      </c>
      <c r="E37" t="s">
        <v>325</v>
      </c>
    </row>
    <row r="38" spans="4:5" x14ac:dyDescent="0.25">
      <c r="D38" s="7">
        <v>-40000</v>
      </c>
      <c r="E38" t="s">
        <v>332</v>
      </c>
    </row>
    <row r="39" spans="4:5" x14ac:dyDescent="0.25">
      <c r="D39" s="7">
        <v>200000</v>
      </c>
      <c r="E39" t="s">
        <v>342</v>
      </c>
    </row>
    <row r="40" spans="4:5" x14ac:dyDescent="0.25">
      <c r="D40" s="7">
        <v>73500</v>
      </c>
      <c r="E40" t="s">
        <v>343</v>
      </c>
    </row>
    <row r="41" spans="4:5" x14ac:dyDescent="0.25">
      <c r="D41" s="7">
        <v>-67000</v>
      </c>
      <c r="E41" t="s">
        <v>344</v>
      </c>
    </row>
    <row r="42" spans="4:5" x14ac:dyDescent="0.25">
      <c r="D42" s="7">
        <v>9000000</v>
      </c>
      <c r="E42" t="s">
        <v>345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763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650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768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777</v>
      </c>
      <c r="B4" s="18">
        <v>-1210700</v>
      </c>
      <c r="C4" s="18">
        <v>0</v>
      </c>
      <c r="D4" s="3">
        <f t="shared" si="0"/>
        <v>-1210700</v>
      </c>
      <c r="E4" s="11" t="s">
        <v>778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794</v>
      </c>
      <c r="B5" s="18">
        <v>-97300</v>
      </c>
      <c r="C5" s="18">
        <v>0</v>
      </c>
      <c r="D5" s="3">
        <f t="shared" si="0"/>
        <v>-97300</v>
      </c>
      <c r="E5" s="20" t="s">
        <v>799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805</v>
      </c>
      <c r="B6" s="18">
        <v>-1000000</v>
      </c>
      <c r="C6" s="18">
        <v>-1000000</v>
      </c>
      <c r="D6" s="3">
        <f t="shared" si="0"/>
        <v>0</v>
      </c>
      <c r="E6" s="19" t="s">
        <v>806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779</v>
      </c>
      <c r="G31" s="9" t="s">
        <v>809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789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802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807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406</v>
      </c>
      <c r="B3" s="18">
        <v>90494</v>
      </c>
      <c r="C3" s="18">
        <v>75115</v>
      </c>
      <c r="D3" s="3">
        <f t="shared" ref="D3:D22" si="0">B3-C3</f>
        <v>15379</v>
      </c>
      <c r="E3" s="23" t="s">
        <v>403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412</v>
      </c>
      <c r="B4" s="18">
        <v>-1700700</v>
      </c>
      <c r="C4" s="18">
        <v>0</v>
      </c>
      <c r="D4" s="3">
        <f t="shared" si="0"/>
        <v>-1700700</v>
      </c>
      <c r="E4" s="20" t="s">
        <v>418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430</v>
      </c>
      <c r="B5" s="18">
        <v>-1000500</v>
      </c>
      <c r="C5" s="18">
        <v>0</v>
      </c>
      <c r="D5" s="3">
        <f t="shared" si="0"/>
        <v>-1000500</v>
      </c>
      <c r="E5" s="20" t="s">
        <v>431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442</v>
      </c>
      <c r="B6" s="18">
        <v>20000000</v>
      </c>
      <c r="C6" s="18">
        <v>0</v>
      </c>
      <c r="D6" s="3">
        <f t="shared" si="0"/>
        <v>20000000</v>
      </c>
      <c r="E6" s="19" t="s">
        <v>443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409</v>
      </c>
      <c r="G31" s="9" t="s">
        <v>411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410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419</v>
      </c>
    </row>
    <row r="34" spans="4:7" x14ac:dyDescent="0.25">
      <c r="D34" s="42">
        <v>595000</v>
      </c>
      <c r="E34" s="41" t="s">
        <v>420</v>
      </c>
    </row>
    <row r="35" spans="4:7" x14ac:dyDescent="0.25">
      <c r="D35" s="42">
        <v>-1210000</v>
      </c>
      <c r="E35" s="41" t="s">
        <v>421</v>
      </c>
    </row>
    <row r="36" spans="4:7" x14ac:dyDescent="0.25">
      <c r="D36" s="42">
        <v>-22000000</v>
      </c>
      <c r="E36" s="40" t="s">
        <v>422</v>
      </c>
    </row>
    <row r="37" spans="4:7" x14ac:dyDescent="0.25">
      <c r="D37" s="42">
        <v>3000000</v>
      </c>
      <c r="E37" s="41" t="s">
        <v>423</v>
      </c>
    </row>
    <row r="38" spans="4:7" x14ac:dyDescent="0.25">
      <c r="D38" s="7">
        <v>3000000</v>
      </c>
      <c r="E38" s="41" t="s">
        <v>426</v>
      </c>
      <c r="G38">
        <f>G25*11/36500</f>
        <v>198245.23852054795</v>
      </c>
    </row>
    <row r="39" spans="4:7" x14ac:dyDescent="0.25">
      <c r="D39" s="7">
        <v>-6000000</v>
      </c>
      <c r="E39" s="41" t="s">
        <v>436</v>
      </c>
    </row>
    <row r="40" spans="4:7" x14ac:dyDescent="0.25">
      <c r="D40" s="7">
        <v>6000000</v>
      </c>
      <c r="E40" s="41" t="s">
        <v>440</v>
      </c>
    </row>
    <row r="41" spans="4:7" x14ac:dyDescent="0.25">
      <c r="D41" s="7">
        <v>120000</v>
      </c>
      <c r="E41" s="41" t="s">
        <v>441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448</v>
      </c>
    </row>
    <row r="44" spans="4:7" x14ac:dyDescent="0.25">
      <c r="D44" s="7">
        <v>50000</v>
      </c>
      <c r="E44" s="41" t="s">
        <v>460</v>
      </c>
    </row>
    <row r="45" spans="4:7" x14ac:dyDescent="0.25">
      <c r="D45" s="7">
        <v>-102000</v>
      </c>
      <c r="E45" s="41" t="s">
        <v>466</v>
      </c>
    </row>
    <row r="46" spans="4:7" x14ac:dyDescent="0.25">
      <c r="D46" s="7">
        <v>660000</v>
      </c>
      <c r="E46" s="41" t="s">
        <v>467</v>
      </c>
    </row>
    <row r="47" spans="4:7" x14ac:dyDescent="0.25">
      <c r="D47" s="7">
        <v>1000000</v>
      </c>
      <c r="E47" s="41" t="s">
        <v>470</v>
      </c>
    </row>
    <row r="48" spans="4:7" x14ac:dyDescent="0.25">
      <c r="D48" s="7">
        <v>-509000</v>
      </c>
      <c r="E48" s="41" t="s">
        <v>471</v>
      </c>
    </row>
    <row r="49" spans="4:5" x14ac:dyDescent="0.25">
      <c r="D49" s="7">
        <v>-168500</v>
      </c>
      <c r="E49" s="41" t="s">
        <v>472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493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498</v>
      </c>
      <c r="B4" s="18">
        <v>-28400000</v>
      </c>
      <c r="C4" s="18">
        <v>0</v>
      </c>
      <c r="D4" s="3">
        <f t="shared" si="0"/>
        <v>-28400000</v>
      </c>
      <c r="E4" s="20" t="s">
        <v>499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430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442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346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484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506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7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512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516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512</v>
      </c>
      <c r="B4" s="18">
        <v>-5700</v>
      </c>
      <c r="C4" s="18">
        <v>-2500</v>
      </c>
      <c r="D4" s="3">
        <f t="shared" si="0"/>
        <v>-3200</v>
      </c>
      <c r="E4" s="19" t="s">
        <v>515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529</v>
      </c>
      <c r="B5" s="18">
        <v>0</v>
      </c>
      <c r="C5" s="18">
        <v>500000</v>
      </c>
      <c r="D5" s="3">
        <f t="shared" si="0"/>
        <v>-500000</v>
      </c>
      <c r="E5" s="20" t="s">
        <v>530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535</v>
      </c>
      <c r="B6" s="18">
        <v>-160000</v>
      </c>
      <c r="C6" s="18">
        <v>0</v>
      </c>
      <c r="D6" s="3">
        <f t="shared" si="0"/>
        <v>-160000</v>
      </c>
      <c r="E6" s="20" t="s">
        <v>536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442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346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531</v>
      </c>
      <c r="G32" s="9" t="s">
        <v>411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532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533</v>
      </c>
    </row>
    <row r="35" spans="2:17" x14ac:dyDescent="0.25">
      <c r="D35" s="42">
        <v>5000</v>
      </c>
      <c r="E35" s="41" t="s">
        <v>532</v>
      </c>
    </row>
    <row r="36" spans="2:17" x14ac:dyDescent="0.25">
      <c r="D36" s="42">
        <v>-800000</v>
      </c>
      <c r="E36" s="41" t="s">
        <v>534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538</v>
      </c>
    </row>
    <row r="39" spans="2:17" x14ac:dyDescent="0.25">
      <c r="D39" s="7">
        <v>200000</v>
      </c>
      <c r="E39" s="41" t="s">
        <v>539</v>
      </c>
    </row>
    <row r="40" spans="2:17" x14ac:dyDescent="0.25">
      <c r="D40" s="7">
        <v>255000</v>
      </c>
      <c r="E40" s="41" t="s">
        <v>544</v>
      </c>
    </row>
    <row r="41" spans="2:17" x14ac:dyDescent="0.25">
      <c r="D41" s="7">
        <v>-200000</v>
      </c>
      <c r="E41" s="41" t="s">
        <v>545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4" sqref="E4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546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553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556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580</v>
      </c>
      <c r="B4" s="18">
        <v>39399500</v>
      </c>
      <c r="C4" s="18">
        <v>0</v>
      </c>
      <c r="D4" s="3">
        <f t="shared" si="0"/>
        <v>39399500</v>
      </c>
      <c r="E4" s="20" t="s">
        <v>583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558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559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560</v>
      </c>
    </row>
    <row r="35" spans="4:17" x14ac:dyDescent="0.25">
      <c r="D35" s="42">
        <v>200000</v>
      </c>
      <c r="E35" s="41" t="s">
        <v>565</v>
      </c>
    </row>
    <row r="36" spans="4:17" x14ac:dyDescent="0.25">
      <c r="D36" s="42">
        <v>1000000</v>
      </c>
      <c r="E36" s="41" t="s">
        <v>579</v>
      </c>
    </row>
    <row r="37" spans="4:17" x14ac:dyDescent="0.25">
      <c r="D37" s="7">
        <v>600000</v>
      </c>
      <c r="E37" s="41" t="s">
        <v>584</v>
      </c>
    </row>
    <row r="38" spans="4:17" x14ac:dyDescent="0.25">
      <c r="D38" s="7">
        <v>-40000</v>
      </c>
      <c r="E38" s="41" t="s">
        <v>589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590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587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591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2000000</v>
      </c>
      <c r="C4" s="18">
        <v>0</v>
      </c>
      <c r="D4" s="3">
        <f t="shared" si="0"/>
        <v>2000000</v>
      </c>
      <c r="E4" s="20" t="s">
        <v>599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626</v>
      </c>
      <c r="B5" s="18">
        <v>2600000</v>
      </c>
      <c r="C5" s="18">
        <v>0</v>
      </c>
      <c r="D5" s="3">
        <f t="shared" si="0"/>
        <v>2600000</v>
      </c>
      <c r="E5" s="20" t="s">
        <v>627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600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607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617</v>
      </c>
    </row>
    <row r="35" spans="4:17" x14ac:dyDescent="0.25">
      <c r="D35" s="42">
        <v>200000</v>
      </c>
      <c r="E35" s="41" t="s">
        <v>621</v>
      </c>
    </row>
    <row r="36" spans="4:17" x14ac:dyDescent="0.25">
      <c r="D36" s="42">
        <v>-120000</v>
      </c>
      <c r="E36" s="41" t="s">
        <v>622</v>
      </c>
    </row>
    <row r="37" spans="4:17" x14ac:dyDescent="0.25">
      <c r="D37" s="7">
        <v>200000</v>
      </c>
      <c r="E37" s="41" t="s">
        <v>623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626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631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656</v>
      </c>
      <c r="B4" s="18">
        <v>0</v>
      </c>
      <c r="C4" s="18">
        <v>800000</v>
      </c>
      <c r="D4" s="3">
        <f t="shared" si="0"/>
        <v>-800000</v>
      </c>
      <c r="E4" s="11" t="s">
        <v>657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674</v>
      </c>
      <c r="B5" s="18">
        <v>-3000000</v>
      </c>
      <c r="C5" s="18">
        <v>0</v>
      </c>
      <c r="D5" s="3">
        <f t="shared" si="0"/>
        <v>-3000000</v>
      </c>
      <c r="E5" s="20" t="s">
        <v>676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655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663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664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666</v>
      </c>
    </row>
    <row r="35" spans="4:17" x14ac:dyDescent="0.25">
      <c r="D35" s="42">
        <v>27470</v>
      </c>
      <c r="E35" s="41" t="s">
        <v>673</v>
      </c>
    </row>
    <row r="36" spans="4:17" x14ac:dyDescent="0.25">
      <c r="D36" s="42">
        <v>334000</v>
      </c>
      <c r="E36" s="41" t="s">
        <v>684</v>
      </c>
    </row>
    <row r="37" spans="4:17" x14ac:dyDescent="0.25">
      <c r="D37" s="7">
        <v>400000</v>
      </c>
      <c r="E37" s="41" t="s">
        <v>690</v>
      </c>
    </row>
    <row r="38" spans="4:17" x14ac:dyDescent="0.25">
      <c r="D38" s="7">
        <v>200000</v>
      </c>
      <c r="E38" s="41" t="s">
        <v>695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698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648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694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648</v>
      </c>
      <c r="B4" s="18">
        <v>42000000</v>
      </c>
      <c r="C4" s="18">
        <v>0</v>
      </c>
      <c r="D4" s="3">
        <f t="shared" si="0"/>
        <v>42000000</v>
      </c>
      <c r="E4" s="11" t="s">
        <v>500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718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697</v>
      </c>
      <c r="G31" s="9" t="s">
        <v>411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702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706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713</v>
      </c>
    </row>
    <row r="35" spans="4:17" x14ac:dyDescent="0.25">
      <c r="D35" s="42">
        <v>141950</v>
      </c>
      <c r="E35" s="41" t="s">
        <v>714</v>
      </c>
    </row>
    <row r="36" spans="4:17" x14ac:dyDescent="0.25">
      <c r="D36" s="42">
        <v>800500</v>
      </c>
      <c r="E36" s="41" t="s">
        <v>717</v>
      </c>
    </row>
    <row r="37" spans="4:17" x14ac:dyDescent="0.25">
      <c r="D37" s="7">
        <v>-100000</v>
      </c>
      <c r="E37" s="41" t="s">
        <v>721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698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649</v>
      </c>
      <c r="B3" s="39">
        <v>771374</v>
      </c>
      <c r="C3" s="39">
        <v>120697</v>
      </c>
      <c r="D3" s="3">
        <f t="shared" ref="D3:D22" si="0">B3-C3</f>
        <v>650677</v>
      </c>
      <c r="E3" s="23" t="s">
        <v>719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730</v>
      </c>
      <c r="B4" s="18">
        <v>2500000</v>
      </c>
      <c r="C4" s="18">
        <v>0</v>
      </c>
      <c r="D4" s="3">
        <f t="shared" si="0"/>
        <v>2500000</v>
      </c>
      <c r="E4" s="11" t="s">
        <v>731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747</v>
      </c>
      <c r="B5" s="18">
        <v>-1000000</v>
      </c>
      <c r="C5" s="18">
        <v>-1000000</v>
      </c>
      <c r="D5" s="3">
        <f t="shared" si="0"/>
        <v>0</v>
      </c>
      <c r="E5" s="20" t="s">
        <v>769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751</v>
      </c>
      <c r="B6" s="18">
        <v>-50000000</v>
      </c>
      <c r="C6" s="18">
        <v>0</v>
      </c>
      <c r="D6" s="3">
        <f t="shared" si="0"/>
        <v>-50000000</v>
      </c>
      <c r="E6" s="19" t="s">
        <v>752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724</v>
      </c>
      <c r="G31" s="9" t="s">
        <v>411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753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706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713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714</v>
      </c>
    </row>
    <row r="36" spans="4:17" x14ac:dyDescent="0.25">
      <c r="D36" s="42">
        <v>0</v>
      </c>
      <c r="E36" s="41" t="s">
        <v>717</v>
      </c>
    </row>
    <row r="37" spans="4:17" x14ac:dyDescent="0.25">
      <c r="D37" s="7">
        <v>0</v>
      </c>
      <c r="E37" s="41" t="s">
        <v>721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zoomScaleNormal="100" workbookViewId="0">
      <pane ySplit="1" topLeftCell="A125" activePane="bottomLeft" state="frozen"/>
      <selection pane="bottomLeft" activeCell="F139" sqref="F13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21.140625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486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487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609</v>
      </c>
      <c r="H2" s="36">
        <f>IF(B2&gt;0,1,0)</f>
        <v>1</v>
      </c>
      <c r="I2" s="11">
        <f>B2*(G2-H2)</f>
        <v>10153600</v>
      </c>
      <c r="J2" s="53">
        <f>C2*(G2-H2)</f>
        <v>10153600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608</v>
      </c>
      <c r="H3" s="36">
        <f t="shared" ref="H3:H66" si="2">IF(B3&gt;0,1,0)</f>
        <v>1</v>
      </c>
      <c r="I3" s="11">
        <f t="shared" ref="I3:I66" si="3">B3*(G3-H3)</f>
        <v>12079300000</v>
      </c>
      <c r="J3" s="53">
        <f t="shared" ref="J3:J66" si="4">C3*(G3-H3)</f>
        <v>6911909000</v>
      </c>
      <c r="K3" s="53">
        <f t="shared" ref="K3:K66" si="5">D3*(G3-H3)</f>
        <v>5167391000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608</v>
      </c>
      <c r="H4" s="36">
        <f t="shared" si="2"/>
        <v>0</v>
      </c>
      <c r="I4" s="11">
        <f t="shared" si="3"/>
        <v>0</v>
      </c>
      <c r="J4" s="53">
        <f t="shared" si="4"/>
        <v>5168000</v>
      </c>
      <c r="K4" s="53">
        <f t="shared" si="5"/>
        <v>-5168000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606</v>
      </c>
      <c r="H5" s="36">
        <f t="shared" si="2"/>
        <v>1</v>
      </c>
      <c r="I5" s="11">
        <f t="shared" si="3"/>
        <v>1210000000</v>
      </c>
      <c r="J5" s="53">
        <f t="shared" si="4"/>
        <v>0</v>
      </c>
      <c r="K5" s="53">
        <f t="shared" si="5"/>
        <v>1210000000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599</v>
      </c>
      <c r="H6" s="36">
        <f t="shared" si="2"/>
        <v>0</v>
      </c>
      <c r="I6" s="11">
        <f t="shared" si="3"/>
        <v>-2995000</v>
      </c>
      <c r="J6" s="53">
        <f t="shared" si="4"/>
        <v>0</v>
      </c>
      <c r="K6" s="53">
        <f t="shared" si="5"/>
        <v>-2995000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595</v>
      </c>
      <c r="H7" s="36">
        <f t="shared" si="2"/>
        <v>0</v>
      </c>
      <c r="I7" s="11">
        <f t="shared" si="3"/>
        <v>-714297500</v>
      </c>
      <c r="J7" s="53">
        <f t="shared" si="4"/>
        <v>0</v>
      </c>
      <c r="K7" s="53">
        <f t="shared" si="5"/>
        <v>-714297500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594</v>
      </c>
      <c r="H8" s="36">
        <f t="shared" si="2"/>
        <v>0</v>
      </c>
      <c r="I8" s="11">
        <f t="shared" si="3"/>
        <v>-118800000</v>
      </c>
      <c r="J8" s="53">
        <f t="shared" si="4"/>
        <v>0</v>
      </c>
      <c r="K8" s="53">
        <f t="shared" si="5"/>
        <v>-118800000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592</v>
      </c>
      <c r="H9" s="36">
        <f t="shared" si="2"/>
        <v>0</v>
      </c>
      <c r="I9" s="11">
        <f t="shared" si="3"/>
        <v>-417656000</v>
      </c>
      <c r="J9" s="53">
        <f t="shared" si="4"/>
        <v>0</v>
      </c>
      <c r="K9" s="53">
        <f t="shared" si="5"/>
        <v>-417656000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583</v>
      </c>
      <c r="H10" s="36">
        <f t="shared" si="2"/>
        <v>0</v>
      </c>
      <c r="I10" s="11">
        <f t="shared" si="3"/>
        <v>-116600000</v>
      </c>
      <c r="J10" s="53">
        <f t="shared" si="4"/>
        <v>0</v>
      </c>
      <c r="K10" s="53">
        <f t="shared" si="5"/>
        <v>-116600000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583</v>
      </c>
      <c r="H11" s="36">
        <f t="shared" si="2"/>
        <v>1</v>
      </c>
      <c r="I11" s="11">
        <f t="shared" si="3"/>
        <v>582000000</v>
      </c>
      <c r="J11" s="53">
        <f t="shared" si="4"/>
        <v>0</v>
      </c>
      <c r="K11" s="53">
        <f t="shared" si="5"/>
        <v>582000000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579</v>
      </c>
      <c r="H12" s="36">
        <f t="shared" si="2"/>
        <v>0</v>
      </c>
      <c r="I12" s="11">
        <f t="shared" si="3"/>
        <v>-173700000</v>
      </c>
      <c r="J12" s="53">
        <f t="shared" si="4"/>
        <v>0</v>
      </c>
      <c r="K12" s="53">
        <f t="shared" si="5"/>
        <v>-173700000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574</v>
      </c>
      <c r="H13" s="36">
        <f t="shared" si="2"/>
        <v>0</v>
      </c>
      <c r="I13" s="11">
        <f t="shared" si="3"/>
        <v>-35588000</v>
      </c>
      <c r="J13" s="53">
        <f t="shared" si="4"/>
        <v>0</v>
      </c>
      <c r="K13" s="53">
        <f t="shared" si="5"/>
        <v>-35588000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574</v>
      </c>
      <c r="H14" s="36">
        <f t="shared" si="2"/>
        <v>1</v>
      </c>
      <c r="I14" s="11">
        <f t="shared" si="3"/>
        <v>1146000000</v>
      </c>
      <c r="J14" s="53">
        <f t="shared" si="4"/>
        <v>0</v>
      </c>
      <c r="K14" s="53">
        <f t="shared" si="5"/>
        <v>1146000000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573</v>
      </c>
      <c r="H15" s="36">
        <f t="shared" si="2"/>
        <v>1</v>
      </c>
      <c r="I15" s="11">
        <f t="shared" si="3"/>
        <v>1029600000</v>
      </c>
      <c r="J15" s="53">
        <f t="shared" si="4"/>
        <v>0</v>
      </c>
      <c r="K15" s="53">
        <f t="shared" si="5"/>
        <v>1029600000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573</v>
      </c>
      <c r="H16" s="36">
        <f t="shared" si="2"/>
        <v>0</v>
      </c>
      <c r="I16" s="11">
        <f t="shared" si="3"/>
        <v>-114600000</v>
      </c>
      <c r="J16" s="53">
        <f t="shared" si="4"/>
        <v>0</v>
      </c>
      <c r="K16" s="53">
        <f t="shared" si="5"/>
        <v>-114600000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569</v>
      </c>
      <c r="H17" s="36">
        <f t="shared" si="2"/>
        <v>0</v>
      </c>
      <c r="I17" s="11">
        <f t="shared" si="3"/>
        <v>-1138000000</v>
      </c>
      <c r="J17" s="53">
        <f t="shared" si="4"/>
        <v>0</v>
      </c>
      <c r="K17" s="53">
        <f t="shared" si="5"/>
        <v>-1138000000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568</v>
      </c>
      <c r="H18" s="36">
        <f t="shared" si="2"/>
        <v>0</v>
      </c>
      <c r="I18" s="11">
        <f t="shared" si="3"/>
        <v>-170400000</v>
      </c>
      <c r="J18" s="53">
        <f t="shared" si="4"/>
        <v>0</v>
      </c>
      <c r="K18" s="53">
        <f t="shared" si="5"/>
        <v>-170400000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567</v>
      </c>
      <c r="H19" s="36">
        <f t="shared" si="2"/>
        <v>0</v>
      </c>
      <c r="I19" s="11">
        <f t="shared" si="3"/>
        <v>-113400000</v>
      </c>
      <c r="J19" s="53">
        <f t="shared" si="4"/>
        <v>0</v>
      </c>
      <c r="K19" s="53">
        <f t="shared" si="5"/>
        <v>-113400000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565</v>
      </c>
      <c r="H20" s="36">
        <f t="shared" si="2"/>
        <v>1</v>
      </c>
      <c r="I20" s="11">
        <f t="shared" si="3"/>
        <v>152894196</v>
      </c>
      <c r="J20" s="53">
        <f t="shared" si="4"/>
        <v>83162928</v>
      </c>
      <c r="K20" s="53">
        <f t="shared" si="5"/>
        <v>69731268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563</v>
      </c>
      <c r="H21" s="36">
        <f t="shared" si="2"/>
        <v>0</v>
      </c>
      <c r="I21" s="11">
        <f t="shared" si="3"/>
        <v>-847709100</v>
      </c>
      <c r="J21" s="53">
        <f t="shared" si="4"/>
        <v>0</v>
      </c>
      <c r="K21" s="53">
        <f t="shared" si="5"/>
        <v>-847709100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560</v>
      </c>
      <c r="H22" s="36">
        <f t="shared" si="2"/>
        <v>1</v>
      </c>
      <c r="I22" s="11">
        <f t="shared" si="3"/>
        <v>1677000000</v>
      </c>
      <c r="J22" s="53">
        <f t="shared" si="4"/>
        <v>0</v>
      </c>
      <c r="K22" s="53">
        <f t="shared" si="5"/>
        <v>1677000000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559</v>
      </c>
      <c r="H23" s="36">
        <f t="shared" si="2"/>
        <v>1</v>
      </c>
      <c r="I23" s="11">
        <f t="shared" si="3"/>
        <v>558000000</v>
      </c>
      <c r="J23" s="53">
        <f t="shared" si="4"/>
        <v>0</v>
      </c>
      <c r="K23" s="53">
        <f t="shared" si="5"/>
        <v>558000000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558</v>
      </c>
      <c r="H24" s="36">
        <f t="shared" si="2"/>
        <v>0</v>
      </c>
      <c r="I24" s="11">
        <f t="shared" si="3"/>
        <v>-1674502200</v>
      </c>
      <c r="J24" s="53">
        <f t="shared" si="4"/>
        <v>0</v>
      </c>
      <c r="K24" s="53">
        <f t="shared" si="5"/>
        <v>-1674502200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543</v>
      </c>
      <c r="H25" s="36">
        <f t="shared" si="2"/>
        <v>1</v>
      </c>
      <c r="I25" s="11">
        <f t="shared" si="3"/>
        <v>813000000</v>
      </c>
      <c r="J25" s="53">
        <f t="shared" si="4"/>
        <v>0</v>
      </c>
      <c r="K25" s="53">
        <f t="shared" si="5"/>
        <v>813000000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535</v>
      </c>
      <c r="H26" s="36">
        <f t="shared" si="2"/>
        <v>0</v>
      </c>
      <c r="I26" s="11">
        <f t="shared" si="3"/>
        <v>-87740000</v>
      </c>
      <c r="J26" s="53">
        <f t="shared" si="4"/>
        <v>0</v>
      </c>
      <c r="K26" s="53">
        <f t="shared" si="5"/>
        <v>-87740000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534</v>
      </c>
      <c r="H27" s="36">
        <f t="shared" si="2"/>
        <v>1</v>
      </c>
      <c r="I27" s="11">
        <f t="shared" si="3"/>
        <v>106276469</v>
      </c>
      <c r="J27" s="53">
        <f t="shared" si="4"/>
        <v>57251129</v>
      </c>
      <c r="K27" s="53">
        <f t="shared" si="5"/>
        <v>49025340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532</v>
      </c>
      <c r="H28" s="36">
        <f t="shared" si="2"/>
        <v>0</v>
      </c>
      <c r="I28" s="11">
        <f t="shared" si="3"/>
        <v>-117572000</v>
      </c>
      <c r="J28" s="53">
        <f t="shared" si="4"/>
        <v>-117572000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532</v>
      </c>
      <c r="H29" s="36">
        <f t="shared" si="2"/>
        <v>0</v>
      </c>
      <c r="I29" s="11">
        <f t="shared" si="3"/>
        <v>-266266000</v>
      </c>
      <c r="J29" s="53">
        <f t="shared" si="4"/>
        <v>0</v>
      </c>
      <c r="K29" s="53">
        <f t="shared" si="5"/>
        <v>-266266000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532</v>
      </c>
      <c r="H30" s="36">
        <f t="shared" si="2"/>
        <v>0</v>
      </c>
      <c r="I30" s="11">
        <f t="shared" si="3"/>
        <v>-7980000000</v>
      </c>
      <c r="J30" s="53">
        <f t="shared" si="4"/>
        <v>-7980000000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515</v>
      </c>
      <c r="H31" s="36">
        <f t="shared" si="2"/>
        <v>0</v>
      </c>
      <c r="I31" s="11">
        <f t="shared" si="3"/>
        <v>-1550613500</v>
      </c>
      <c r="J31" s="53">
        <f t="shared" si="4"/>
        <v>0</v>
      </c>
      <c r="K31" s="53">
        <f t="shared" si="5"/>
        <v>-1550613500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513</v>
      </c>
      <c r="H32" s="36">
        <f t="shared" si="2"/>
        <v>0</v>
      </c>
      <c r="I32" s="11">
        <f t="shared" si="3"/>
        <v>-1542026700</v>
      </c>
      <c r="J32" s="53">
        <f t="shared" si="4"/>
        <v>0</v>
      </c>
      <c r="K32" s="53">
        <f t="shared" si="5"/>
        <v>-1542026700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512</v>
      </c>
      <c r="H33" s="36">
        <f t="shared" si="2"/>
        <v>0</v>
      </c>
      <c r="I33" s="11">
        <f t="shared" si="3"/>
        <v>-458496000</v>
      </c>
      <c r="J33" s="53">
        <f t="shared" si="4"/>
        <v>0</v>
      </c>
      <c r="K33" s="53">
        <f t="shared" si="5"/>
        <v>-458496000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512</v>
      </c>
      <c r="H34" s="36">
        <f t="shared" si="2"/>
        <v>0</v>
      </c>
      <c r="I34" s="11">
        <f t="shared" si="3"/>
        <v>0</v>
      </c>
      <c r="J34" s="53">
        <f t="shared" si="4"/>
        <v>512000000</v>
      </c>
      <c r="K34" s="53">
        <f t="shared" si="5"/>
        <v>-512000000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503</v>
      </c>
      <c r="H35" s="36">
        <f t="shared" si="2"/>
        <v>1</v>
      </c>
      <c r="I35" s="11">
        <f t="shared" si="3"/>
        <v>26340944</v>
      </c>
      <c r="J35" s="53">
        <f t="shared" si="4"/>
        <v>-10874826</v>
      </c>
      <c r="K35" s="53">
        <f t="shared" si="5"/>
        <v>37215770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503</v>
      </c>
      <c r="H36" s="36">
        <f t="shared" si="2"/>
        <v>0</v>
      </c>
      <c r="I36" s="11">
        <f t="shared" si="3"/>
        <v>0</v>
      </c>
      <c r="J36" s="53">
        <f t="shared" si="4"/>
        <v>10896489</v>
      </c>
      <c r="K36" s="53">
        <f t="shared" si="5"/>
        <v>-10896489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493</v>
      </c>
      <c r="H37" s="36">
        <f t="shared" si="2"/>
        <v>0</v>
      </c>
      <c r="I37" s="11">
        <f t="shared" si="3"/>
        <v>-27115000</v>
      </c>
      <c r="J37" s="53">
        <f t="shared" si="4"/>
        <v>0</v>
      </c>
      <c r="K37" s="53">
        <f t="shared" si="5"/>
        <v>-27115000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492</v>
      </c>
      <c r="H38" s="36">
        <f t="shared" si="2"/>
        <v>1</v>
      </c>
      <c r="I38" s="11">
        <f t="shared" si="3"/>
        <v>1473000000</v>
      </c>
      <c r="J38" s="53">
        <f t="shared" si="4"/>
        <v>1473000000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491</v>
      </c>
      <c r="H39" s="36">
        <f t="shared" si="2"/>
        <v>1</v>
      </c>
      <c r="I39" s="11">
        <f t="shared" si="3"/>
        <v>1225000000</v>
      </c>
      <c r="J39" s="53">
        <f t="shared" si="4"/>
        <v>1225000000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491</v>
      </c>
      <c r="H40" s="36">
        <f t="shared" si="2"/>
        <v>0</v>
      </c>
      <c r="I40" s="11">
        <f t="shared" si="3"/>
        <v>-24550000</v>
      </c>
      <c r="J40" s="53">
        <f t="shared" si="4"/>
        <v>0</v>
      </c>
      <c r="K40" s="53">
        <f t="shared" si="5"/>
        <v>-24550000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491</v>
      </c>
      <c r="H41" s="36">
        <f t="shared" si="2"/>
        <v>1</v>
      </c>
      <c r="I41" s="11">
        <f t="shared" si="3"/>
        <v>1470000000</v>
      </c>
      <c r="J41" s="53">
        <f t="shared" si="4"/>
        <v>0</v>
      </c>
      <c r="K41" s="53">
        <f t="shared" si="5"/>
        <v>1470000000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488</v>
      </c>
      <c r="H42" s="36">
        <f t="shared" si="2"/>
        <v>0</v>
      </c>
      <c r="I42" s="11">
        <f t="shared" si="3"/>
        <v>-43529600</v>
      </c>
      <c r="J42" s="53">
        <f t="shared" si="4"/>
        <v>0</v>
      </c>
      <c r="K42" s="53">
        <f t="shared" si="5"/>
        <v>-43529600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484</v>
      </c>
      <c r="H43" s="36">
        <f t="shared" si="2"/>
        <v>0</v>
      </c>
      <c r="I43" s="11">
        <f t="shared" si="3"/>
        <v>-96800000</v>
      </c>
      <c r="J43" s="53">
        <f t="shared" si="4"/>
        <v>0</v>
      </c>
      <c r="K43" s="53">
        <f t="shared" si="5"/>
        <v>-96800000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482</v>
      </c>
      <c r="H44" s="36">
        <f t="shared" si="2"/>
        <v>0</v>
      </c>
      <c r="I44" s="11">
        <f t="shared" si="3"/>
        <v>-96400000</v>
      </c>
      <c r="J44" s="53">
        <f t="shared" si="4"/>
        <v>0</v>
      </c>
      <c r="K44" s="53">
        <f t="shared" si="5"/>
        <v>-96400000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482</v>
      </c>
      <c r="H45" s="36">
        <f t="shared" si="2"/>
        <v>0</v>
      </c>
      <c r="I45" s="11">
        <f t="shared" si="3"/>
        <v>-269920000</v>
      </c>
      <c r="J45" s="53">
        <f t="shared" si="4"/>
        <v>0</v>
      </c>
      <c r="K45" s="53">
        <f t="shared" si="5"/>
        <v>-269920000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478</v>
      </c>
      <c r="H46" s="36">
        <f t="shared" si="2"/>
        <v>0</v>
      </c>
      <c r="I46" s="11">
        <f t="shared" si="3"/>
        <v>-337229000</v>
      </c>
      <c r="J46" s="53">
        <f t="shared" si="4"/>
        <v>0</v>
      </c>
      <c r="K46" s="53">
        <f t="shared" si="5"/>
        <v>-337229000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472</v>
      </c>
      <c r="H47" s="36">
        <f t="shared" si="2"/>
        <v>1</v>
      </c>
      <c r="I47" s="11">
        <f t="shared" si="3"/>
        <v>19407084</v>
      </c>
      <c r="J47" s="53">
        <f t="shared" si="4"/>
        <v>3161823</v>
      </c>
      <c r="K47" s="53">
        <f t="shared" si="5"/>
        <v>16245261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472</v>
      </c>
      <c r="H48" s="36">
        <f t="shared" si="2"/>
        <v>1</v>
      </c>
      <c r="I48" s="11">
        <f t="shared" si="3"/>
        <v>802913700</v>
      </c>
      <c r="J48" s="53">
        <f t="shared" si="4"/>
        <v>0</v>
      </c>
      <c r="K48" s="53">
        <f t="shared" si="5"/>
        <v>802913700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463</v>
      </c>
      <c r="H49" s="36">
        <f t="shared" si="2"/>
        <v>0</v>
      </c>
      <c r="I49" s="11">
        <f t="shared" si="3"/>
        <v>-71765000</v>
      </c>
      <c r="J49" s="53">
        <f t="shared" si="4"/>
        <v>0</v>
      </c>
      <c r="K49" s="53">
        <f t="shared" si="5"/>
        <v>-71765000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463</v>
      </c>
      <c r="H50" s="36">
        <f t="shared" si="2"/>
        <v>0</v>
      </c>
      <c r="I50" s="11">
        <f t="shared" si="3"/>
        <v>-63894000</v>
      </c>
      <c r="J50" s="53">
        <f t="shared" si="4"/>
        <v>0</v>
      </c>
      <c r="K50" s="53">
        <f t="shared" si="5"/>
        <v>-63894000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463</v>
      </c>
      <c r="H51" s="36">
        <f t="shared" si="2"/>
        <v>0</v>
      </c>
      <c r="I51" s="11">
        <f t="shared" si="3"/>
        <v>-342620000</v>
      </c>
      <c r="J51" s="53">
        <f t="shared" si="4"/>
        <v>0</v>
      </c>
      <c r="K51" s="53">
        <f t="shared" si="5"/>
        <v>-342620000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463</v>
      </c>
      <c r="H52" s="36">
        <f t="shared" si="2"/>
        <v>0</v>
      </c>
      <c r="I52" s="11">
        <f t="shared" si="3"/>
        <v>-92600000</v>
      </c>
      <c r="J52" s="53">
        <f t="shared" si="4"/>
        <v>0</v>
      </c>
      <c r="K52" s="53">
        <f t="shared" si="5"/>
        <v>-92600000</v>
      </c>
    </row>
    <row r="53" spans="1:11" ht="6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462</v>
      </c>
      <c r="H53" s="36">
        <f t="shared" si="2"/>
        <v>0</v>
      </c>
      <c r="I53" s="11">
        <f t="shared" si="3"/>
        <v>-487410000</v>
      </c>
      <c r="J53" s="53">
        <f t="shared" si="4"/>
        <v>0</v>
      </c>
      <c r="K53" s="53">
        <f t="shared" si="5"/>
        <v>-487410000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462</v>
      </c>
      <c r="H54" s="36">
        <f t="shared" si="2"/>
        <v>0</v>
      </c>
      <c r="I54" s="11">
        <f t="shared" si="3"/>
        <v>-92400000</v>
      </c>
      <c r="J54" s="53">
        <f t="shared" si="4"/>
        <v>0</v>
      </c>
      <c r="K54" s="53">
        <f t="shared" si="5"/>
        <v>-92400000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462</v>
      </c>
      <c r="H55" s="36">
        <f t="shared" si="2"/>
        <v>0</v>
      </c>
      <c r="I55" s="11">
        <f t="shared" si="3"/>
        <v>-462231000</v>
      </c>
      <c r="J55" s="53">
        <f t="shared" si="4"/>
        <v>0</v>
      </c>
      <c r="K55" s="53">
        <f t="shared" si="5"/>
        <v>-462231000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462</v>
      </c>
      <c r="H56" s="36">
        <f t="shared" si="2"/>
        <v>0</v>
      </c>
      <c r="I56" s="11">
        <f t="shared" si="3"/>
        <v>-17556000</v>
      </c>
      <c r="J56" s="53">
        <f t="shared" si="4"/>
        <v>0</v>
      </c>
      <c r="K56" s="53">
        <f t="shared" si="5"/>
        <v>-17556000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462</v>
      </c>
      <c r="H57" s="36">
        <f t="shared" si="2"/>
        <v>0</v>
      </c>
      <c r="I57" s="11">
        <f t="shared" si="3"/>
        <v>-48510000</v>
      </c>
      <c r="J57" s="53">
        <f t="shared" si="4"/>
        <v>0</v>
      </c>
      <c r="K57" s="53">
        <f t="shared" si="5"/>
        <v>-48510000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462</v>
      </c>
      <c r="H58" s="36">
        <f t="shared" si="2"/>
        <v>0</v>
      </c>
      <c r="I58" s="11">
        <f t="shared" si="3"/>
        <v>-27720000</v>
      </c>
      <c r="J58" s="53">
        <f t="shared" si="4"/>
        <v>0</v>
      </c>
      <c r="K58" s="53">
        <f t="shared" si="5"/>
        <v>-27720000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459</v>
      </c>
      <c r="H59" s="36">
        <f t="shared" si="2"/>
        <v>1</v>
      </c>
      <c r="I59" s="11">
        <f t="shared" si="3"/>
        <v>458000000</v>
      </c>
      <c r="J59" s="53">
        <f t="shared" si="4"/>
        <v>458000000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458</v>
      </c>
      <c r="H60" s="36">
        <f t="shared" si="2"/>
        <v>1</v>
      </c>
      <c r="I60" s="11">
        <f t="shared" si="3"/>
        <v>1599500000</v>
      </c>
      <c r="J60" s="53">
        <f t="shared" si="4"/>
        <v>1599500000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456</v>
      </c>
      <c r="H61" s="36">
        <f t="shared" si="2"/>
        <v>1</v>
      </c>
      <c r="I61" s="11">
        <f t="shared" si="3"/>
        <v>455000000</v>
      </c>
      <c r="J61" s="53">
        <f t="shared" si="4"/>
        <v>455000000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456</v>
      </c>
      <c r="H62" s="36">
        <f t="shared" si="2"/>
        <v>1</v>
      </c>
      <c r="I62" s="11">
        <f t="shared" si="3"/>
        <v>1365000000</v>
      </c>
      <c r="J62" s="53">
        <f t="shared" si="4"/>
        <v>1365000000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454</v>
      </c>
      <c r="H63" s="36">
        <f t="shared" si="2"/>
        <v>0</v>
      </c>
      <c r="I63" s="11">
        <f t="shared" si="3"/>
        <v>-90800000</v>
      </c>
      <c r="J63" s="53">
        <f t="shared" si="4"/>
        <v>0</v>
      </c>
      <c r="K63" s="53">
        <f t="shared" si="5"/>
        <v>-90800000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449</v>
      </c>
      <c r="H64" s="36">
        <f t="shared" si="2"/>
        <v>0</v>
      </c>
      <c r="I64" s="11">
        <f t="shared" si="3"/>
        <v>-22450000</v>
      </c>
      <c r="J64" s="53">
        <f t="shared" si="4"/>
        <v>0</v>
      </c>
      <c r="K64" s="53">
        <f t="shared" si="5"/>
        <v>-22450000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445</v>
      </c>
      <c r="H65" s="36">
        <f t="shared" si="2"/>
        <v>0</v>
      </c>
      <c r="I65" s="11">
        <f t="shared" si="3"/>
        <v>-89000000</v>
      </c>
      <c r="J65" s="53">
        <f t="shared" si="4"/>
        <v>0</v>
      </c>
      <c r="K65" s="53">
        <f t="shared" si="5"/>
        <v>-89000000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442</v>
      </c>
      <c r="H66" s="36">
        <f t="shared" si="2"/>
        <v>0</v>
      </c>
      <c r="I66" s="11">
        <f t="shared" si="3"/>
        <v>-75140000</v>
      </c>
      <c r="J66" s="53">
        <f t="shared" si="4"/>
        <v>0</v>
      </c>
      <c r="K66" s="53">
        <f t="shared" si="5"/>
        <v>-75140000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43" si="7">G68+F67</f>
        <v>441</v>
      </c>
      <c r="H67" s="36">
        <f t="shared" ref="H67:H131" si="8">IF(B67&gt;0,1,0)</f>
        <v>1</v>
      </c>
      <c r="I67" s="11">
        <f t="shared" ref="I67:I119" si="9">B67*(G67-H67)</f>
        <v>40183000</v>
      </c>
      <c r="J67" s="53">
        <f t="shared" ref="J67:J131" si="10">C67*(G67-H67)</f>
        <v>28918120</v>
      </c>
      <c r="K67" s="53">
        <f t="shared" ref="K67:K131" si="11">D67*(G67-H67)</f>
        <v>11264880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423</v>
      </c>
      <c r="H68" s="36">
        <f t="shared" si="8"/>
        <v>0</v>
      </c>
      <c r="I68" s="11">
        <f t="shared" si="9"/>
        <v>-61335000</v>
      </c>
      <c r="J68" s="53">
        <f t="shared" si="10"/>
        <v>0</v>
      </c>
      <c r="K68" s="53">
        <f t="shared" si="11"/>
        <v>-61335000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416</v>
      </c>
      <c r="H69" s="36">
        <f t="shared" si="8"/>
        <v>1</v>
      </c>
      <c r="I69" s="11">
        <f t="shared" si="9"/>
        <v>406700000</v>
      </c>
      <c r="J69" s="53">
        <f t="shared" si="10"/>
        <v>0</v>
      </c>
      <c r="K69" s="53">
        <f t="shared" si="11"/>
        <v>406700000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413</v>
      </c>
      <c r="H70" s="36">
        <f t="shared" si="8"/>
        <v>0</v>
      </c>
      <c r="I70" s="11">
        <f t="shared" si="9"/>
        <v>-18998000</v>
      </c>
      <c r="J70" s="53">
        <f t="shared" si="10"/>
        <v>0</v>
      </c>
      <c r="K70" s="53">
        <f t="shared" si="11"/>
        <v>-18998000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411</v>
      </c>
      <c r="H71" s="36">
        <f t="shared" si="8"/>
        <v>1</v>
      </c>
      <c r="I71" s="11">
        <f t="shared" si="9"/>
        <v>47288580</v>
      </c>
      <c r="J71" s="53">
        <f t="shared" si="10"/>
        <v>42562920</v>
      </c>
      <c r="K71" s="53">
        <f t="shared" si="11"/>
        <v>4725660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410</v>
      </c>
      <c r="H72" s="36">
        <f t="shared" si="8"/>
        <v>0</v>
      </c>
      <c r="I72" s="11">
        <f t="shared" si="9"/>
        <v>-62307290</v>
      </c>
      <c r="J72" s="53">
        <f t="shared" si="10"/>
        <v>0</v>
      </c>
      <c r="K72" s="53">
        <f t="shared" si="11"/>
        <v>-62307290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409</v>
      </c>
      <c r="H73" s="36">
        <f t="shared" si="8"/>
        <v>0</v>
      </c>
      <c r="I73" s="11">
        <f t="shared" si="9"/>
        <v>-329449500</v>
      </c>
      <c r="J73" s="53">
        <f t="shared" si="10"/>
        <v>0</v>
      </c>
      <c r="K73" s="53">
        <f t="shared" si="11"/>
        <v>-329449500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402</v>
      </c>
      <c r="H74" s="36">
        <f t="shared" si="8"/>
        <v>1</v>
      </c>
      <c r="I74" s="11">
        <f t="shared" si="9"/>
        <v>2804995000</v>
      </c>
      <c r="J74" s="53">
        <f t="shared" si="10"/>
        <v>0</v>
      </c>
      <c r="K74" s="53">
        <f t="shared" si="11"/>
        <v>2804995000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401</v>
      </c>
      <c r="H75" s="36">
        <f t="shared" si="8"/>
        <v>1</v>
      </c>
      <c r="I75" s="11">
        <f t="shared" si="9"/>
        <v>1200000000</v>
      </c>
      <c r="J75" s="53">
        <f t="shared" si="10"/>
        <v>0</v>
      </c>
      <c r="K75" s="53">
        <f t="shared" si="11"/>
        <v>1200000000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399</v>
      </c>
      <c r="H76" s="36">
        <f t="shared" si="8"/>
        <v>1</v>
      </c>
      <c r="I76" s="11">
        <f t="shared" si="9"/>
        <v>1194000000</v>
      </c>
      <c r="J76" s="53">
        <f t="shared" si="10"/>
        <v>0</v>
      </c>
      <c r="K76" s="53">
        <f t="shared" si="11"/>
        <v>1194000000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398</v>
      </c>
      <c r="H77" s="36">
        <f t="shared" si="8"/>
        <v>1</v>
      </c>
      <c r="I77" s="11">
        <f t="shared" si="9"/>
        <v>1191000000</v>
      </c>
      <c r="J77" s="53">
        <f t="shared" si="10"/>
        <v>0</v>
      </c>
      <c r="K77" s="53">
        <f t="shared" si="11"/>
        <v>1191000000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397</v>
      </c>
      <c r="H78" s="36">
        <f t="shared" si="8"/>
        <v>0</v>
      </c>
      <c r="I78" s="11">
        <f t="shared" si="9"/>
        <v>-1270400000</v>
      </c>
      <c r="J78" s="53">
        <f t="shared" si="10"/>
        <v>-1270400000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396</v>
      </c>
      <c r="H79" s="36">
        <f t="shared" si="8"/>
        <v>0</v>
      </c>
      <c r="I79" s="11">
        <f t="shared" si="9"/>
        <v>-316800000</v>
      </c>
      <c r="J79" s="53">
        <f t="shared" si="10"/>
        <v>-316800000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395</v>
      </c>
      <c r="H80" s="36">
        <f t="shared" si="8"/>
        <v>0</v>
      </c>
      <c r="I80" s="11">
        <f t="shared" si="9"/>
        <v>-19115235</v>
      </c>
      <c r="J80" s="53">
        <f t="shared" si="10"/>
        <v>0</v>
      </c>
      <c r="K80" s="53">
        <f t="shared" si="11"/>
        <v>-19115235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394</v>
      </c>
      <c r="H81" s="36">
        <f t="shared" si="8"/>
        <v>0</v>
      </c>
      <c r="I81" s="11">
        <f t="shared" si="9"/>
        <v>-55160000</v>
      </c>
      <c r="J81" s="53">
        <f t="shared" si="10"/>
        <v>0</v>
      </c>
      <c r="K81" s="53">
        <f t="shared" si="11"/>
        <v>-55160000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393</v>
      </c>
      <c r="H82" s="36">
        <f t="shared" si="8"/>
        <v>0</v>
      </c>
      <c r="I82" s="11">
        <f t="shared" si="9"/>
        <v>-98250000</v>
      </c>
      <c r="J82" s="53">
        <f t="shared" si="10"/>
        <v>0</v>
      </c>
      <c r="K82" s="53">
        <f t="shared" si="11"/>
        <v>-98250000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392</v>
      </c>
      <c r="H83" s="36">
        <f t="shared" si="8"/>
        <v>0</v>
      </c>
      <c r="I83" s="11">
        <f t="shared" si="9"/>
        <v>-78400000</v>
      </c>
      <c r="J83" s="53">
        <f t="shared" si="10"/>
        <v>0</v>
      </c>
      <c r="K83" s="53">
        <f t="shared" si="11"/>
        <v>-78400000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389</v>
      </c>
      <c r="H84" s="36">
        <f t="shared" si="8"/>
        <v>1</v>
      </c>
      <c r="I84" s="11">
        <f t="shared" si="9"/>
        <v>634457600</v>
      </c>
      <c r="J84" s="53">
        <f t="shared" si="10"/>
        <v>0</v>
      </c>
      <c r="K84" s="53">
        <f t="shared" si="11"/>
        <v>634457600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38" si="12">B85-C85</f>
        <v>2500000</v>
      </c>
      <c r="E85" s="20" t="s">
        <v>173</v>
      </c>
      <c r="F85" s="36">
        <v>4</v>
      </c>
      <c r="G85" s="36">
        <f t="shared" si="7"/>
        <v>385</v>
      </c>
      <c r="H85" s="36">
        <f t="shared" si="8"/>
        <v>1</v>
      </c>
      <c r="I85" s="11">
        <f t="shared" si="9"/>
        <v>960000000</v>
      </c>
      <c r="J85" s="53">
        <f t="shared" si="10"/>
        <v>0</v>
      </c>
      <c r="K85" s="53">
        <f t="shared" si="11"/>
        <v>960000000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381</v>
      </c>
      <c r="H86" s="36">
        <f t="shared" si="8"/>
        <v>1</v>
      </c>
      <c r="I86" s="11">
        <f t="shared" si="9"/>
        <v>70794000</v>
      </c>
      <c r="J86" s="53">
        <f t="shared" si="10"/>
        <v>32281000</v>
      </c>
      <c r="K86" s="53">
        <f t="shared" si="11"/>
        <v>38513000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378</v>
      </c>
      <c r="H87" s="36">
        <f t="shared" si="8"/>
        <v>0</v>
      </c>
      <c r="I87" s="11">
        <f t="shared" si="9"/>
        <v>-75600000</v>
      </c>
      <c r="J87" s="53">
        <f t="shared" si="10"/>
        <v>0</v>
      </c>
      <c r="K87" s="53">
        <f t="shared" si="11"/>
        <v>-75600000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377</v>
      </c>
      <c r="H88" s="36">
        <f t="shared" si="8"/>
        <v>0</v>
      </c>
      <c r="I88" s="11">
        <f t="shared" si="9"/>
        <v>-44486000</v>
      </c>
      <c r="J88" s="53">
        <f t="shared" si="10"/>
        <v>-26013000</v>
      </c>
      <c r="K88" s="53">
        <f t="shared" si="11"/>
        <v>-18473000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369</v>
      </c>
      <c r="H89" s="36">
        <f t="shared" si="8"/>
        <v>0</v>
      </c>
      <c r="I89" s="11">
        <f t="shared" si="9"/>
        <v>-1181132100</v>
      </c>
      <c r="J89" s="53">
        <f t="shared" si="10"/>
        <v>0</v>
      </c>
      <c r="K89" s="53">
        <f t="shared" si="11"/>
        <v>-1181132100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368</v>
      </c>
      <c r="H90" s="36">
        <f t="shared" si="8"/>
        <v>0</v>
      </c>
      <c r="I90" s="11">
        <f t="shared" si="9"/>
        <v>-1177931200</v>
      </c>
      <c r="J90" s="53">
        <f t="shared" si="10"/>
        <v>0</v>
      </c>
      <c r="K90" s="53">
        <f t="shared" si="11"/>
        <v>-1177931200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367</v>
      </c>
      <c r="H91" s="36">
        <f t="shared" si="8"/>
        <v>0</v>
      </c>
      <c r="I91" s="11">
        <f t="shared" si="9"/>
        <v>-1174730300</v>
      </c>
      <c r="J91" s="53">
        <f t="shared" si="10"/>
        <v>0</v>
      </c>
      <c r="K91" s="53">
        <f t="shared" si="11"/>
        <v>-1174730300</v>
      </c>
    </row>
    <row r="92" spans="1:11" ht="45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366</v>
      </c>
      <c r="H92" s="36">
        <f t="shared" si="8"/>
        <v>0</v>
      </c>
      <c r="I92" s="11">
        <f t="shared" si="9"/>
        <v>-1171529400</v>
      </c>
      <c r="J92" s="53">
        <f t="shared" si="10"/>
        <v>0</v>
      </c>
      <c r="K92" s="53">
        <f t="shared" si="11"/>
        <v>-1171529400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365</v>
      </c>
      <c r="H93" s="36">
        <f t="shared" si="8"/>
        <v>0</v>
      </c>
      <c r="I93" s="11">
        <f t="shared" si="9"/>
        <v>-1168328500</v>
      </c>
      <c r="J93" s="53">
        <f t="shared" si="10"/>
        <v>0</v>
      </c>
      <c r="K93" s="53">
        <f t="shared" si="11"/>
        <v>-1168328500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364</v>
      </c>
      <c r="H94" s="36">
        <f t="shared" si="8"/>
        <v>0</v>
      </c>
      <c r="I94" s="11">
        <f t="shared" si="9"/>
        <v>-1165127600</v>
      </c>
      <c r="J94" s="53">
        <f t="shared" si="10"/>
        <v>0</v>
      </c>
      <c r="K94" s="53">
        <f t="shared" si="11"/>
        <v>-1165127600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362</v>
      </c>
      <c r="H95" s="36">
        <f t="shared" si="8"/>
        <v>0</v>
      </c>
      <c r="I95" s="11">
        <f t="shared" si="9"/>
        <v>-433167752</v>
      </c>
      <c r="J95" s="53">
        <f t="shared" si="10"/>
        <v>0</v>
      </c>
      <c r="K95" s="53">
        <f t="shared" si="11"/>
        <v>-433167752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352</v>
      </c>
      <c r="H96" s="36">
        <f t="shared" si="8"/>
        <v>0</v>
      </c>
      <c r="I96" s="11">
        <f t="shared" si="9"/>
        <v>-70400000</v>
      </c>
      <c r="J96" s="53">
        <f t="shared" si="10"/>
        <v>0</v>
      </c>
      <c r="K96" s="53">
        <f t="shared" si="11"/>
        <v>-70400000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351</v>
      </c>
      <c r="H97" s="36">
        <f t="shared" si="8"/>
        <v>1</v>
      </c>
      <c r="I97" s="11">
        <f t="shared" si="9"/>
        <v>55845300</v>
      </c>
      <c r="J97" s="53">
        <f t="shared" si="10"/>
        <v>24124100</v>
      </c>
      <c r="K97" s="53">
        <f t="shared" si="11"/>
        <v>31721200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346</v>
      </c>
      <c r="H98" s="36">
        <f t="shared" si="8"/>
        <v>1</v>
      </c>
      <c r="I98" s="11">
        <f t="shared" si="9"/>
        <v>39456960</v>
      </c>
      <c r="J98" s="53">
        <f t="shared" si="10"/>
        <v>0</v>
      </c>
      <c r="K98" s="53">
        <f t="shared" si="11"/>
        <v>39456960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343</v>
      </c>
      <c r="H99" s="36">
        <f t="shared" si="8"/>
        <v>0</v>
      </c>
      <c r="I99" s="11">
        <f t="shared" si="9"/>
        <v>-454475000</v>
      </c>
      <c r="J99" s="53">
        <f t="shared" si="10"/>
        <v>0</v>
      </c>
      <c r="K99" s="53">
        <f t="shared" si="11"/>
        <v>-454475000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338</v>
      </c>
      <c r="H100" s="36">
        <f t="shared" si="8"/>
        <v>1</v>
      </c>
      <c r="I100" s="11">
        <f t="shared" si="9"/>
        <v>446525000</v>
      </c>
      <c r="J100" s="53">
        <f t="shared" si="10"/>
        <v>0</v>
      </c>
      <c r="K100" s="53">
        <f t="shared" si="11"/>
        <v>446525000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321</v>
      </c>
      <c r="H101" s="36">
        <f t="shared" si="8"/>
        <v>1</v>
      </c>
      <c r="I101" s="11">
        <f t="shared" si="9"/>
        <v>21390400</v>
      </c>
      <c r="J101" s="53">
        <f t="shared" si="10"/>
        <v>21390400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318</v>
      </c>
      <c r="H102" s="36">
        <f t="shared" si="8"/>
        <v>1</v>
      </c>
      <c r="I102" s="11">
        <f t="shared" si="9"/>
        <v>951000000</v>
      </c>
      <c r="J102" s="53">
        <f t="shared" si="10"/>
        <v>0</v>
      </c>
      <c r="K102" s="53">
        <f t="shared" si="11"/>
        <v>951000000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416</v>
      </c>
      <c r="F103" s="36">
        <v>10</v>
      </c>
      <c r="G103" s="36">
        <f t="shared" si="7"/>
        <v>311</v>
      </c>
      <c r="H103" s="36">
        <f t="shared" si="8"/>
        <v>0</v>
      </c>
      <c r="I103" s="11">
        <f t="shared" si="9"/>
        <v>-311000000</v>
      </c>
      <c r="J103" s="53">
        <f t="shared" si="10"/>
        <v>-311000000</v>
      </c>
      <c r="K103" s="53">
        <f t="shared" si="11"/>
        <v>0</v>
      </c>
    </row>
    <row r="104" spans="1:11" x14ac:dyDescent="0.25">
      <c r="A104" s="17" t="s">
        <v>417</v>
      </c>
      <c r="B104" s="18">
        <v>3000000</v>
      </c>
      <c r="C104" s="18">
        <v>3000000</v>
      </c>
      <c r="D104" s="3">
        <f t="shared" si="12"/>
        <v>0</v>
      </c>
      <c r="E104" s="19" t="s">
        <v>415</v>
      </c>
      <c r="F104" s="36">
        <v>1</v>
      </c>
      <c r="G104" s="36">
        <f t="shared" si="7"/>
        <v>301</v>
      </c>
      <c r="H104" s="36">
        <f t="shared" si="8"/>
        <v>1</v>
      </c>
      <c r="I104" s="11">
        <f t="shared" si="9"/>
        <v>900000000</v>
      </c>
      <c r="J104" s="53">
        <f t="shared" si="10"/>
        <v>900000000</v>
      </c>
      <c r="K104" s="53">
        <f t="shared" si="11"/>
        <v>0</v>
      </c>
    </row>
    <row r="105" spans="1:11" x14ac:dyDescent="0.25">
      <c r="A105" s="17" t="s">
        <v>346</v>
      </c>
      <c r="B105" s="18">
        <v>1120000</v>
      </c>
      <c r="C105" s="18">
        <v>1120000</v>
      </c>
      <c r="D105" s="3">
        <f t="shared" si="12"/>
        <v>0</v>
      </c>
      <c r="E105" s="19" t="s">
        <v>415</v>
      </c>
      <c r="F105" s="36">
        <v>0</v>
      </c>
      <c r="G105" s="36">
        <f t="shared" si="7"/>
        <v>300</v>
      </c>
      <c r="H105" s="36">
        <f t="shared" si="8"/>
        <v>1</v>
      </c>
      <c r="I105" s="11">
        <f t="shared" si="9"/>
        <v>334880000</v>
      </c>
      <c r="J105" s="53">
        <f t="shared" si="10"/>
        <v>334880000</v>
      </c>
      <c r="K105" s="53">
        <f t="shared" si="11"/>
        <v>0</v>
      </c>
    </row>
    <row r="106" spans="1:11" x14ac:dyDescent="0.25">
      <c r="A106" s="17" t="s">
        <v>346</v>
      </c>
      <c r="B106" s="18">
        <v>-3000000</v>
      </c>
      <c r="C106" s="18">
        <v>0</v>
      </c>
      <c r="D106" s="3">
        <f t="shared" si="12"/>
        <v>-3000000</v>
      </c>
      <c r="E106" s="19" t="s">
        <v>347</v>
      </c>
      <c r="F106" s="36">
        <v>9</v>
      </c>
      <c r="G106" s="36">
        <f t="shared" si="7"/>
        <v>300</v>
      </c>
      <c r="H106" s="36">
        <f t="shared" si="8"/>
        <v>0</v>
      </c>
      <c r="I106" s="11">
        <f t="shared" si="9"/>
        <v>-900000000</v>
      </c>
      <c r="J106" s="53">
        <f t="shared" si="10"/>
        <v>0</v>
      </c>
      <c r="K106" s="53">
        <f t="shared" si="11"/>
        <v>-900000000</v>
      </c>
    </row>
    <row r="107" spans="1:11" x14ac:dyDescent="0.25">
      <c r="A107" s="20" t="s">
        <v>406</v>
      </c>
      <c r="B107" s="18">
        <v>90494</v>
      </c>
      <c r="C107" s="18">
        <v>75115</v>
      </c>
      <c r="D107" s="3">
        <f t="shared" si="12"/>
        <v>15379</v>
      </c>
      <c r="E107" s="23" t="s">
        <v>403</v>
      </c>
      <c r="F107" s="36">
        <v>2</v>
      </c>
      <c r="G107" s="36">
        <f t="shared" si="7"/>
        <v>291</v>
      </c>
      <c r="H107" s="36">
        <f t="shared" si="8"/>
        <v>1</v>
      </c>
      <c r="I107" s="11">
        <f t="shared" si="9"/>
        <v>26243260</v>
      </c>
      <c r="J107" s="53">
        <f t="shared" si="10"/>
        <v>21783350</v>
      </c>
      <c r="K107" s="53">
        <f t="shared" si="11"/>
        <v>4459910</v>
      </c>
    </row>
    <row r="108" spans="1:11" x14ac:dyDescent="0.25">
      <c r="A108" s="20" t="s">
        <v>412</v>
      </c>
      <c r="B108" s="18">
        <v>-1700700</v>
      </c>
      <c r="C108" s="18">
        <v>0</v>
      </c>
      <c r="D108" s="3">
        <f t="shared" si="12"/>
        <v>-1700700</v>
      </c>
      <c r="E108" s="20" t="s">
        <v>418</v>
      </c>
      <c r="F108" s="36">
        <v>4</v>
      </c>
      <c r="G108" s="36">
        <f t="shared" si="7"/>
        <v>289</v>
      </c>
      <c r="H108" s="36">
        <f t="shared" si="8"/>
        <v>0</v>
      </c>
      <c r="I108" s="11">
        <f t="shared" si="9"/>
        <v>-491502300</v>
      </c>
      <c r="J108" s="53">
        <f t="shared" si="10"/>
        <v>0</v>
      </c>
      <c r="K108" s="53">
        <f t="shared" si="11"/>
        <v>-491502300</v>
      </c>
    </row>
    <row r="109" spans="1:11" x14ac:dyDescent="0.25">
      <c r="A109" s="30" t="s">
        <v>430</v>
      </c>
      <c r="B109" s="18">
        <v>-1000500</v>
      </c>
      <c r="C109" s="18">
        <v>0</v>
      </c>
      <c r="D109" s="3">
        <f t="shared" si="12"/>
        <v>-1000500</v>
      </c>
      <c r="E109" s="20" t="s">
        <v>431</v>
      </c>
      <c r="F109" s="36">
        <v>3</v>
      </c>
      <c r="G109" s="36">
        <f t="shared" si="7"/>
        <v>285</v>
      </c>
      <c r="H109" s="36">
        <f t="shared" si="8"/>
        <v>0</v>
      </c>
      <c r="I109" s="11">
        <f t="shared" si="9"/>
        <v>-285142500</v>
      </c>
      <c r="J109" s="53">
        <f t="shared" si="10"/>
        <v>0</v>
      </c>
      <c r="K109" s="53">
        <f t="shared" si="11"/>
        <v>-285142500</v>
      </c>
    </row>
    <row r="110" spans="1:11" x14ac:dyDescent="0.25">
      <c r="A110" s="17" t="s">
        <v>442</v>
      </c>
      <c r="B110" s="18">
        <v>20000000</v>
      </c>
      <c r="C110" s="18">
        <v>0</v>
      </c>
      <c r="D110" s="3">
        <f t="shared" si="12"/>
        <v>20000000</v>
      </c>
      <c r="E110" s="19" t="s">
        <v>443</v>
      </c>
      <c r="F110" s="36">
        <v>20</v>
      </c>
      <c r="G110" s="36">
        <f t="shared" si="7"/>
        <v>282</v>
      </c>
      <c r="H110" s="36">
        <f t="shared" si="8"/>
        <v>1</v>
      </c>
      <c r="I110" s="11">
        <f t="shared" si="9"/>
        <v>5620000000</v>
      </c>
      <c r="J110" s="53">
        <f t="shared" si="10"/>
        <v>0</v>
      </c>
      <c r="K110" s="53">
        <f t="shared" si="11"/>
        <v>5620000000</v>
      </c>
    </row>
    <row r="111" spans="1:11" x14ac:dyDescent="0.25">
      <c r="A111" s="20" t="s">
        <v>493</v>
      </c>
      <c r="B111" s="39">
        <v>174678</v>
      </c>
      <c r="C111" s="39">
        <v>87363</v>
      </c>
      <c r="D111" s="35">
        <f t="shared" si="12"/>
        <v>87315</v>
      </c>
      <c r="E111" s="23" t="s">
        <v>476</v>
      </c>
      <c r="F111" s="36">
        <v>16</v>
      </c>
      <c r="G111" s="36">
        <f t="shared" si="7"/>
        <v>262</v>
      </c>
      <c r="H111" s="36">
        <f t="shared" si="8"/>
        <v>1</v>
      </c>
      <c r="I111" s="11">
        <f t="shared" si="9"/>
        <v>45590958</v>
      </c>
      <c r="J111" s="53">
        <f t="shared" si="10"/>
        <v>22801743</v>
      </c>
      <c r="K111" s="53">
        <f t="shared" si="11"/>
        <v>22789215</v>
      </c>
    </row>
    <row r="112" spans="1:11" x14ac:dyDescent="0.25">
      <c r="A112" s="17" t="s">
        <v>498</v>
      </c>
      <c r="B112" s="18">
        <v>-28400000</v>
      </c>
      <c r="C112" s="18">
        <v>0</v>
      </c>
      <c r="D112" s="3">
        <f t="shared" si="12"/>
        <v>-28400000</v>
      </c>
      <c r="E112" s="20" t="s">
        <v>499</v>
      </c>
      <c r="F112" s="36">
        <v>15</v>
      </c>
      <c r="G112" s="36">
        <f t="shared" si="7"/>
        <v>246</v>
      </c>
      <c r="H112" s="36">
        <f t="shared" si="8"/>
        <v>0</v>
      </c>
      <c r="I112" s="11">
        <f t="shared" si="9"/>
        <v>-6986400000</v>
      </c>
      <c r="J112" s="53">
        <f t="shared" si="10"/>
        <v>0</v>
      </c>
      <c r="K112" s="53">
        <f t="shared" si="11"/>
        <v>-6986400000</v>
      </c>
    </row>
    <row r="113" spans="1:15" x14ac:dyDescent="0.25">
      <c r="A113" s="17" t="s">
        <v>512</v>
      </c>
      <c r="B113" s="39">
        <v>163040</v>
      </c>
      <c r="C113" s="39">
        <v>122511</v>
      </c>
      <c r="D113" s="35">
        <f t="shared" si="12"/>
        <v>40529</v>
      </c>
      <c r="E113" s="5" t="s">
        <v>513</v>
      </c>
      <c r="F113" s="36">
        <v>0</v>
      </c>
      <c r="G113" s="36">
        <f t="shared" si="7"/>
        <v>231</v>
      </c>
      <c r="H113" s="36">
        <f t="shared" si="8"/>
        <v>1</v>
      </c>
      <c r="I113" s="11">
        <f t="shared" si="9"/>
        <v>37499200</v>
      </c>
      <c r="J113" s="53">
        <f t="shared" si="10"/>
        <v>28177530</v>
      </c>
      <c r="K113" s="53">
        <f t="shared" si="11"/>
        <v>9321670</v>
      </c>
    </row>
    <row r="114" spans="1:15" x14ac:dyDescent="0.25">
      <c r="A114" s="17" t="s">
        <v>512</v>
      </c>
      <c r="B114" s="18">
        <v>-5700</v>
      </c>
      <c r="C114" s="18">
        <v>-2500</v>
      </c>
      <c r="D114" s="3">
        <f t="shared" si="12"/>
        <v>-3200</v>
      </c>
      <c r="E114" s="19" t="s">
        <v>515</v>
      </c>
      <c r="F114" s="36">
        <v>13</v>
      </c>
      <c r="G114" s="36">
        <f t="shared" si="7"/>
        <v>231</v>
      </c>
      <c r="H114" s="36">
        <f t="shared" si="8"/>
        <v>0</v>
      </c>
      <c r="I114" s="11">
        <f t="shared" si="9"/>
        <v>-1316700</v>
      </c>
      <c r="J114" s="53">
        <f t="shared" si="10"/>
        <v>-577500</v>
      </c>
      <c r="K114" s="53">
        <f t="shared" si="11"/>
        <v>-739200</v>
      </c>
    </row>
    <row r="115" spans="1:15" x14ac:dyDescent="0.25">
      <c r="A115" s="17" t="s">
        <v>529</v>
      </c>
      <c r="B115" s="18">
        <v>0</v>
      </c>
      <c r="C115" s="18">
        <v>500000</v>
      </c>
      <c r="D115" s="3">
        <f t="shared" si="12"/>
        <v>-500000</v>
      </c>
      <c r="E115" s="19" t="s">
        <v>530</v>
      </c>
      <c r="F115" s="36">
        <v>8</v>
      </c>
      <c r="G115" s="36">
        <f t="shared" si="7"/>
        <v>218</v>
      </c>
      <c r="H115" s="36">
        <f t="shared" si="8"/>
        <v>0</v>
      </c>
      <c r="I115" s="11">
        <f t="shared" si="9"/>
        <v>0</v>
      </c>
      <c r="J115" s="53">
        <f t="shared" si="10"/>
        <v>109000000</v>
      </c>
      <c r="K115" s="53">
        <f t="shared" si="11"/>
        <v>-109000000</v>
      </c>
    </row>
    <row r="116" spans="1:15" x14ac:dyDescent="0.25">
      <c r="A116" s="11" t="s">
        <v>535</v>
      </c>
      <c r="B116" s="18">
        <v>-160000</v>
      </c>
      <c r="C116" s="18">
        <v>0</v>
      </c>
      <c r="D116" s="18">
        <f t="shared" si="12"/>
        <v>-160000</v>
      </c>
      <c r="E116" s="11" t="s">
        <v>536</v>
      </c>
      <c r="F116" s="36">
        <v>9</v>
      </c>
      <c r="G116" s="36">
        <f t="shared" si="7"/>
        <v>210</v>
      </c>
      <c r="H116" s="36">
        <f t="shared" si="8"/>
        <v>0</v>
      </c>
      <c r="I116" s="11">
        <f t="shared" si="9"/>
        <v>-33600000</v>
      </c>
      <c r="J116" s="53">
        <f t="shared" si="10"/>
        <v>0</v>
      </c>
      <c r="K116" s="53">
        <f t="shared" si="11"/>
        <v>-33600000</v>
      </c>
    </row>
    <row r="117" spans="1:15" x14ac:dyDescent="0.25">
      <c r="A117" s="11" t="s">
        <v>553</v>
      </c>
      <c r="B117" s="39">
        <v>1480</v>
      </c>
      <c r="C117" s="39">
        <v>106941</v>
      </c>
      <c r="D117" s="39">
        <f t="shared" si="12"/>
        <v>-105461</v>
      </c>
      <c r="E117" s="23" t="s">
        <v>554</v>
      </c>
      <c r="F117" s="36">
        <v>22</v>
      </c>
      <c r="G117" s="36">
        <f t="shared" si="7"/>
        <v>201</v>
      </c>
      <c r="H117" s="36">
        <f t="shared" si="8"/>
        <v>1</v>
      </c>
      <c r="I117" s="11">
        <f t="shared" si="9"/>
        <v>296000</v>
      </c>
      <c r="J117" s="53">
        <f t="shared" si="10"/>
        <v>21388200</v>
      </c>
      <c r="K117" s="53">
        <f t="shared" si="11"/>
        <v>-21092200</v>
      </c>
      <c r="N117" s="3"/>
    </row>
    <row r="118" spans="1:15" x14ac:dyDescent="0.25">
      <c r="A118" s="11" t="s">
        <v>581</v>
      </c>
      <c r="B118" s="18">
        <v>39399500</v>
      </c>
      <c r="C118" s="18">
        <v>0</v>
      </c>
      <c r="D118" s="18">
        <f t="shared" si="12"/>
        <v>39399500</v>
      </c>
      <c r="E118" s="11" t="s">
        <v>583</v>
      </c>
      <c r="F118" s="36">
        <v>9</v>
      </c>
      <c r="G118" s="36">
        <f t="shared" si="7"/>
        <v>179</v>
      </c>
      <c r="H118" s="36">
        <f t="shared" si="8"/>
        <v>1</v>
      </c>
      <c r="I118" s="11">
        <f t="shared" si="9"/>
        <v>7013111000</v>
      </c>
      <c r="J118" s="53">
        <f t="shared" si="10"/>
        <v>0</v>
      </c>
      <c r="K118" s="53">
        <f t="shared" si="11"/>
        <v>7013111000</v>
      </c>
      <c r="O118" s="7"/>
    </row>
    <row r="119" spans="1:15" x14ac:dyDescent="0.25">
      <c r="A119" s="11" t="s">
        <v>587</v>
      </c>
      <c r="B119" s="39">
        <v>95521</v>
      </c>
      <c r="C119" s="39">
        <v>110054</v>
      </c>
      <c r="D119" s="39">
        <f t="shared" si="12"/>
        <v>-14533</v>
      </c>
      <c r="E119" s="23" t="s">
        <v>592</v>
      </c>
      <c r="F119" s="36">
        <v>4</v>
      </c>
      <c r="G119" s="36">
        <f t="shared" si="7"/>
        <v>170</v>
      </c>
      <c r="H119" s="36">
        <f t="shared" si="8"/>
        <v>1</v>
      </c>
      <c r="I119" s="11">
        <f t="shared" si="9"/>
        <v>16143049</v>
      </c>
      <c r="J119" s="53">
        <f t="shared" si="10"/>
        <v>18599126</v>
      </c>
      <c r="K119" s="53">
        <f t="shared" si="11"/>
        <v>-2456077</v>
      </c>
    </row>
    <row r="120" spans="1:15" x14ac:dyDescent="0.25">
      <c r="A120" s="11" t="s">
        <v>598</v>
      </c>
      <c r="B120" s="18">
        <v>2000000</v>
      </c>
      <c r="C120" s="18">
        <v>0</v>
      </c>
      <c r="D120" s="18">
        <f t="shared" si="12"/>
        <v>2000000</v>
      </c>
      <c r="E120" s="11" t="s">
        <v>599</v>
      </c>
      <c r="F120" s="11">
        <v>26</v>
      </c>
      <c r="G120" s="36">
        <f t="shared" si="7"/>
        <v>166</v>
      </c>
      <c r="H120" s="11">
        <f t="shared" si="8"/>
        <v>1</v>
      </c>
      <c r="I120" s="11">
        <f t="shared" ref="I120:I143" si="13">B120*(G120-H120)</f>
        <v>330000000</v>
      </c>
      <c r="J120" s="11">
        <f t="shared" si="10"/>
        <v>0</v>
      </c>
      <c r="K120" s="11">
        <f t="shared" si="11"/>
        <v>330000000</v>
      </c>
      <c r="N120" s="7"/>
    </row>
    <row r="121" spans="1:15" x14ac:dyDescent="0.25">
      <c r="A121" s="11" t="s">
        <v>626</v>
      </c>
      <c r="B121" s="18">
        <v>2600000</v>
      </c>
      <c r="C121" s="18">
        <v>0</v>
      </c>
      <c r="D121" s="18">
        <f t="shared" si="12"/>
        <v>2600000</v>
      </c>
      <c r="E121" s="11" t="s">
        <v>627</v>
      </c>
      <c r="F121" s="11">
        <v>1</v>
      </c>
      <c r="G121" s="36">
        <f t="shared" si="7"/>
        <v>140</v>
      </c>
      <c r="H121" s="11">
        <f t="shared" si="8"/>
        <v>1</v>
      </c>
      <c r="I121" s="11">
        <f t="shared" si="13"/>
        <v>361400000</v>
      </c>
      <c r="J121" s="11">
        <f t="shared" si="10"/>
        <v>0</v>
      </c>
      <c r="K121" s="11">
        <f t="shared" si="11"/>
        <v>361400000</v>
      </c>
    </row>
    <row r="122" spans="1:15" x14ac:dyDescent="0.25">
      <c r="A122" s="11" t="s">
        <v>630</v>
      </c>
      <c r="B122" s="39">
        <v>384551</v>
      </c>
      <c r="C122" s="39">
        <v>110908</v>
      </c>
      <c r="D122" s="39">
        <f t="shared" si="12"/>
        <v>273643</v>
      </c>
      <c r="E122" s="23" t="s">
        <v>631</v>
      </c>
      <c r="F122" s="11">
        <v>1</v>
      </c>
      <c r="G122" s="36">
        <f t="shared" si="7"/>
        <v>139</v>
      </c>
      <c r="H122" s="11">
        <f t="shared" si="8"/>
        <v>1</v>
      </c>
      <c r="I122" s="11">
        <f t="shared" si="13"/>
        <v>53068038</v>
      </c>
      <c r="J122" s="11">
        <f t="shared" si="10"/>
        <v>15305304</v>
      </c>
      <c r="K122" s="11">
        <f t="shared" si="11"/>
        <v>37762734</v>
      </c>
      <c r="N122" t="s">
        <v>25</v>
      </c>
    </row>
    <row r="123" spans="1:15" x14ac:dyDescent="0.25">
      <c r="A123" s="11" t="s">
        <v>656</v>
      </c>
      <c r="B123" s="18">
        <v>0</v>
      </c>
      <c r="C123" s="18">
        <v>800000</v>
      </c>
      <c r="D123" s="18">
        <f t="shared" si="12"/>
        <v>-800000</v>
      </c>
      <c r="E123" s="11" t="s">
        <v>657</v>
      </c>
      <c r="F123" s="11">
        <v>14</v>
      </c>
      <c r="G123" s="36">
        <f t="shared" si="7"/>
        <v>138</v>
      </c>
      <c r="H123" s="11">
        <f t="shared" si="8"/>
        <v>0</v>
      </c>
      <c r="I123" s="11">
        <f t="shared" si="13"/>
        <v>0</v>
      </c>
      <c r="J123" s="11">
        <f t="shared" si="10"/>
        <v>110400000</v>
      </c>
      <c r="K123" s="11">
        <f t="shared" si="11"/>
        <v>-110400000</v>
      </c>
    </row>
    <row r="124" spans="1:15" x14ac:dyDescent="0.25">
      <c r="A124" s="11" t="s">
        <v>674</v>
      </c>
      <c r="B124" s="18">
        <v>-3000000</v>
      </c>
      <c r="C124" s="18">
        <v>0</v>
      </c>
      <c r="D124" s="18">
        <f t="shared" si="12"/>
        <v>-3000000</v>
      </c>
      <c r="E124" s="11" t="s">
        <v>676</v>
      </c>
      <c r="F124" s="11">
        <v>15</v>
      </c>
      <c r="G124" s="36">
        <f t="shared" si="7"/>
        <v>124</v>
      </c>
      <c r="H124" s="11">
        <f t="shared" si="8"/>
        <v>0</v>
      </c>
      <c r="I124" s="11">
        <f t="shared" si="13"/>
        <v>-372000000</v>
      </c>
      <c r="J124" s="11">
        <f t="shared" si="10"/>
        <v>0</v>
      </c>
      <c r="K124" s="11">
        <f t="shared" si="11"/>
        <v>-372000000</v>
      </c>
    </row>
    <row r="125" spans="1:15" x14ac:dyDescent="0.25">
      <c r="A125" s="11" t="s">
        <v>648</v>
      </c>
      <c r="B125" s="18">
        <v>400710</v>
      </c>
      <c r="C125" s="18">
        <v>118875</v>
      </c>
      <c r="D125" s="18">
        <f t="shared" si="12"/>
        <v>281835</v>
      </c>
      <c r="E125" s="11" t="s">
        <v>693</v>
      </c>
      <c r="F125" s="11">
        <v>0</v>
      </c>
      <c r="G125" s="36">
        <f t="shared" si="7"/>
        <v>109</v>
      </c>
      <c r="H125" s="11">
        <f t="shared" si="8"/>
        <v>1</v>
      </c>
      <c r="I125" s="11">
        <f t="shared" si="13"/>
        <v>43276680</v>
      </c>
      <c r="J125" s="11">
        <f t="shared" si="10"/>
        <v>12838500</v>
      </c>
      <c r="K125" s="11">
        <f t="shared" si="11"/>
        <v>30438180</v>
      </c>
    </row>
    <row r="126" spans="1:15" x14ac:dyDescent="0.25">
      <c r="A126" s="11" t="s">
        <v>648</v>
      </c>
      <c r="B126" s="18">
        <v>42000000</v>
      </c>
      <c r="C126" s="18">
        <v>0</v>
      </c>
      <c r="D126" s="18">
        <f t="shared" si="12"/>
        <v>42000000</v>
      </c>
      <c r="E126" s="11" t="s">
        <v>500</v>
      </c>
      <c r="F126" s="11">
        <v>25</v>
      </c>
      <c r="G126" s="36">
        <f t="shared" si="7"/>
        <v>109</v>
      </c>
      <c r="H126" s="11">
        <f t="shared" si="8"/>
        <v>1</v>
      </c>
      <c r="I126" s="11">
        <f t="shared" si="13"/>
        <v>4536000000</v>
      </c>
      <c r="J126" s="11">
        <f t="shared" si="10"/>
        <v>0</v>
      </c>
      <c r="K126" s="11">
        <f t="shared" si="11"/>
        <v>4536000000</v>
      </c>
    </row>
    <row r="127" spans="1:15" x14ac:dyDescent="0.25">
      <c r="A127" s="11" t="s">
        <v>718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84</v>
      </c>
      <c r="H127" s="11">
        <f t="shared" si="8"/>
        <v>0</v>
      </c>
      <c r="I127" s="11">
        <f t="shared" si="13"/>
        <v>-420000</v>
      </c>
      <c r="J127" s="11">
        <f t="shared" si="10"/>
        <v>0</v>
      </c>
      <c r="K127" s="11">
        <f t="shared" si="11"/>
        <v>-420000</v>
      </c>
    </row>
    <row r="128" spans="1:15" x14ac:dyDescent="0.25">
      <c r="A128" s="11" t="s">
        <v>649</v>
      </c>
      <c r="B128" s="18">
        <v>771374</v>
      </c>
      <c r="C128" s="18">
        <v>120697</v>
      </c>
      <c r="D128" s="18">
        <f t="shared" si="12"/>
        <v>650677</v>
      </c>
      <c r="E128" s="11" t="s">
        <v>720</v>
      </c>
      <c r="F128" s="11">
        <v>3</v>
      </c>
      <c r="G128" s="36">
        <f t="shared" si="7"/>
        <v>78</v>
      </c>
      <c r="H128" s="11">
        <f t="shared" si="8"/>
        <v>1</v>
      </c>
      <c r="I128" s="11">
        <f t="shared" si="13"/>
        <v>59395798</v>
      </c>
      <c r="J128" s="11">
        <f t="shared" si="10"/>
        <v>9293669</v>
      </c>
      <c r="K128" s="11">
        <f t="shared" si="11"/>
        <v>50102129</v>
      </c>
    </row>
    <row r="129" spans="1:11" x14ac:dyDescent="0.25">
      <c r="A129" s="11" t="s">
        <v>730</v>
      </c>
      <c r="B129" s="18">
        <v>2500000</v>
      </c>
      <c r="C129" s="18">
        <v>0</v>
      </c>
      <c r="D129" s="18">
        <f t="shared" si="12"/>
        <v>2500000</v>
      </c>
      <c r="E129" s="11" t="s">
        <v>731</v>
      </c>
      <c r="F129" s="11">
        <v>14</v>
      </c>
      <c r="G129" s="36">
        <f t="shared" si="7"/>
        <v>75</v>
      </c>
      <c r="H129" s="11">
        <f t="shared" si="8"/>
        <v>1</v>
      </c>
      <c r="I129" s="11">
        <f t="shared" si="13"/>
        <v>185000000</v>
      </c>
      <c r="J129" s="11">
        <f t="shared" si="10"/>
        <v>0</v>
      </c>
      <c r="K129" s="11">
        <f t="shared" si="11"/>
        <v>185000000</v>
      </c>
    </row>
    <row r="130" spans="1:11" x14ac:dyDescent="0.25">
      <c r="A130" s="11" t="s">
        <v>747</v>
      </c>
      <c r="B130" s="18">
        <v>-1000000</v>
      </c>
      <c r="C130" s="18">
        <v>-1000000</v>
      </c>
      <c r="D130" s="18">
        <f t="shared" si="12"/>
        <v>0</v>
      </c>
      <c r="E130" s="11" t="s">
        <v>769</v>
      </c>
      <c r="F130" s="11">
        <v>5</v>
      </c>
      <c r="G130" s="36">
        <f t="shared" si="7"/>
        <v>61</v>
      </c>
      <c r="H130" s="11">
        <f t="shared" si="8"/>
        <v>0</v>
      </c>
      <c r="I130" s="11">
        <f t="shared" si="13"/>
        <v>-61000000</v>
      </c>
      <c r="J130" s="11">
        <f t="shared" si="10"/>
        <v>-61000000</v>
      </c>
      <c r="K130" s="11">
        <f t="shared" si="11"/>
        <v>0</v>
      </c>
    </row>
    <row r="131" spans="1:11" x14ac:dyDescent="0.25">
      <c r="A131" s="11" t="s">
        <v>751</v>
      </c>
      <c r="B131" s="18">
        <v>-50000000</v>
      </c>
      <c r="C131" s="18">
        <v>0</v>
      </c>
      <c r="D131" s="18">
        <f t="shared" si="12"/>
        <v>-50000000</v>
      </c>
      <c r="E131" s="11" t="s">
        <v>752</v>
      </c>
      <c r="F131" s="11">
        <v>8</v>
      </c>
      <c r="G131" s="36">
        <f t="shared" si="7"/>
        <v>56</v>
      </c>
      <c r="H131" s="11">
        <f t="shared" si="8"/>
        <v>0</v>
      </c>
      <c r="I131" s="11">
        <f t="shared" si="13"/>
        <v>-2800000000</v>
      </c>
      <c r="J131" s="11">
        <f t="shared" si="10"/>
        <v>0</v>
      </c>
      <c r="K131" s="11">
        <f t="shared" si="11"/>
        <v>-2800000000</v>
      </c>
    </row>
    <row r="132" spans="1:11" x14ac:dyDescent="0.25">
      <c r="A132" s="11" t="s">
        <v>650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7"/>
        <v>48</v>
      </c>
      <c r="H132" s="11">
        <f t="shared" ref="H132:H143" si="14">IF(B132&gt;0,1,0)</f>
        <v>1</v>
      </c>
      <c r="I132" s="11">
        <f t="shared" si="13"/>
        <v>28871489</v>
      </c>
      <c r="J132" s="11">
        <f t="shared" ref="J132:J143" si="15">C132*(G132-H132)</f>
        <v>4980637</v>
      </c>
      <c r="K132" s="11">
        <f t="shared" ref="K132:K143" si="16">D132*(G132-H132)</f>
        <v>23890852</v>
      </c>
    </row>
    <row r="133" spans="1:11" x14ac:dyDescent="0.25">
      <c r="A133" s="11" t="s">
        <v>777</v>
      </c>
      <c r="B133" s="18">
        <v>-1210700</v>
      </c>
      <c r="C133" s="18">
        <v>0</v>
      </c>
      <c r="D133" s="18">
        <f t="shared" si="12"/>
        <v>-1210700</v>
      </c>
      <c r="E133" s="11" t="s">
        <v>778</v>
      </c>
      <c r="F133" s="11">
        <v>9</v>
      </c>
      <c r="G133" s="36">
        <f t="shared" si="7"/>
        <v>44</v>
      </c>
      <c r="H133" s="11">
        <f t="shared" si="14"/>
        <v>0</v>
      </c>
      <c r="I133" s="11">
        <f t="shared" si="13"/>
        <v>-53270800</v>
      </c>
      <c r="J133" s="11">
        <f t="shared" si="15"/>
        <v>0</v>
      </c>
      <c r="K133" s="11">
        <f t="shared" si="16"/>
        <v>-53270800</v>
      </c>
    </row>
    <row r="134" spans="1:11" x14ac:dyDescent="0.25">
      <c r="A134" s="11" t="s">
        <v>794</v>
      </c>
      <c r="B134" s="18">
        <v>-65000</v>
      </c>
      <c r="C134" s="18">
        <v>0</v>
      </c>
      <c r="D134" s="18">
        <f t="shared" si="12"/>
        <v>-65000</v>
      </c>
      <c r="E134" s="11" t="s">
        <v>797</v>
      </c>
      <c r="F134" s="11">
        <v>0</v>
      </c>
      <c r="G134" s="36">
        <f t="shared" si="7"/>
        <v>35</v>
      </c>
      <c r="H134" s="11">
        <f t="shared" si="14"/>
        <v>0</v>
      </c>
      <c r="I134" s="11">
        <f t="shared" si="13"/>
        <v>-2275000</v>
      </c>
      <c r="J134" s="11">
        <f t="shared" si="15"/>
        <v>0</v>
      </c>
      <c r="K134" s="11">
        <f t="shared" si="16"/>
        <v>-2275000</v>
      </c>
    </row>
    <row r="135" spans="1:11" x14ac:dyDescent="0.25">
      <c r="A135" s="11" t="s">
        <v>794</v>
      </c>
      <c r="B135" s="18">
        <v>-32300</v>
      </c>
      <c r="C135" s="18">
        <v>0</v>
      </c>
      <c r="D135" s="18">
        <f t="shared" si="12"/>
        <v>-32300</v>
      </c>
      <c r="E135" s="11" t="s">
        <v>798</v>
      </c>
      <c r="F135" s="11">
        <v>8</v>
      </c>
      <c r="G135" s="36">
        <f t="shared" si="7"/>
        <v>35</v>
      </c>
      <c r="H135" s="11">
        <f t="shared" si="14"/>
        <v>0</v>
      </c>
      <c r="I135" s="11">
        <f t="shared" si="13"/>
        <v>-1130500</v>
      </c>
      <c r="J135" s="11">
        <f t="shared" si="15"/>
        <v>0</v>
      </c>
      <c r="K135" s="11">
        <f t="shared" si="16"/>
        <v>-1130500</v>
      </c>
    </row>
    <row r="136" spans="1:11" x14ac:dyDescent="0.25">
      <c r="A136" s="11" t="s">
        <v>805</v>
      </c>
      <c r="B136" s="18">
        <v>-1000000</v>
      </c>
      <c r="C136" s="18">
        <v>-1000000</v>
      </c>
      <c r="D136" s="18">
        <f t="shared" si="12"/>
        <v>0</v>
      </c>
      <c r="E136" s="11" t="s">
        <v>806</v>
      </c>
      <c r="F136" s="11">
        <v>9</v>
      </c>
      <c r="G136" s="36">
        <f t="shared" si="7"/>
        <v>27</v>
      </c>
      <c r="H136" s="11">
        <f t="shared" si="14"/>
        <v>0</v>
      </c>
      <c r="I136" s="11">
        <f t="shared" si="13"/>
        <v>-27000000</v>
      </c>
      <c r="J136" s="11">
        <f t="shared" si="15"/>
        <v>-27000000</v>
      </c>
      <c r="K136" s="11">
        <f t="shared" si="16"/>
        <v>0</v>
      </c>
    </row>
    <row r="137" spans="1:11" x14ac:dyDescent="0.25">
      <c r="A137" s="11" t="s">
        <v>651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7"/>
        <v>18</v>
      </c>
      <c r="H137" s="11">
        <f t="shared" si="14"/>
        <v>1</v>
      </c>
      <c r="I137" s="11">
        <f t="shared" si="13"/>
        <v>4944841</v>
      </c>
      <c r="J137" s="11">
        <f t="shared" si="15"/>
        <v>1655103</v>
      </c>
      <c r="K137" s="11">
        <f t="shared" si="16"/>
        <v>3289738</v>
      </c>
    </row>
    <row r="138" spans="1:11" x14ac:dyDescent="0.25">
      <c r="A138" s="11" t="s">
        <v>834</v>
      </c>
      <c r="B138" s="18">
        <v>-1000500</v>
      </c>
      <c r="C138" s="18">
        <v>-1000500</v>
      </c>
      <c r="D138" s="18">
        <f t="shared" si="12"/>
        <v>0</v>
      </c>
      <c r="E138" s="11" t="s">
        <v>835</v>
      </c>
      <c r="F138" s="11">
        <v>1</v>
      </c>
      <c r="G138" s="36">
        <f t="shared" si="7"/>
        <v>1</v>
      </c>
      <c r="H138" s="11">
        <f t="shared" si="14"/>
        <v>0</v>
      </c>
      <c r="I138" s="11">
        <f t="shared" si="13"/>
        <v>-1000500</v>
      </c>
      <c r="J138" s="11">
        <f t="shared" si="15"/>
        <v>-1000500</v>
      </c>
      <c r="K138" s="11">
        <f t="shared" si="16"/>
        <v>0</v>
      </c>
    </row>
    <row r="139" spans="1:11" x14ac:dyDescent="0.25">
      <c r="A139" s="11"/>
      <c r="B139" s="18"/>
      <c r="C139" s="18"/>
      <c r="D139" s="18"/>
      <c r="E139" s="11"/>
      <c r="F139" s="11"/>
      <c r="G139" s="36">
        <f t="shared" si="7"/>
        <v>0</v>
      </c>
      <c r="H139" s="11">
        <f t="shared" si="14"/>
        <v>0</v>
      </c>
      <c r="I139" s="11">
        <f t="shared" si="13"/>
        <v>0</v>
      </c>
      <c r="J139" s="11">
        <f t="shared" si="15"/>
        <v>0</v>
      </c>
      <c r="K139" s="11">
        <f t="shared" si="16"/>
        <v>0</v>
      </c>
    </row>
    <row r="140" spans="1:11" x14ac:dyDescent="0.25">
      <c r="A140" s="11" t="s">
        <v>25</v>
      </c>
      <c r="B140" s="18"/>
      <c r="C140" s="18"/>
      <c r="D140" s="18"/>
      <c r="E140" s="11"/>
      <c r="F140" s="11"/>
      <c r="G140" s="36">
        <f t="shared" si="7"/>
        <v>0</v>
      </c>
      <c r="H140" s="11">
        <f t="shared" si="14"/>
        <v>0</v>
      </c>
      <c r="I140" s="11">
        <f t="shared" si="13"/>
        <v>0</v>
      </c>
      <c r="J140" s="11">
        <f t="shared" si="15"/>
        <v>0</v>
      </c>
      <c r="K140" s="11">
        <f t="shared" si="16"/>
        <v>0</v>
      </c>
    </row>
    <row r="141" spans="1:11" x14ac:dyDescent="0.25">
      <c r="A141" s="11"/>
      <c r="B141" s="18"/>
      <c r="C141" s="18"/>
      <c r="D141" s="18"/>
      <c r="E141" s="11"/>
      <c r="F141" s="11"/>
      <c r="G141" s="36">
        <f t="shared" si="7"/>
        <v>0</v>
      </c>
      <c r="H141" s="11">
        <f t="shared" si="14"/>
        <v>0</v>
      </c>
      <c r="I141" s="11">
        <f t="shared" si="13"/>
        <v>0</v>
      </c>
      <c r="J141" s="11">
        <f t="shared" si="15"/>
        <v>0</v>
      </c>
      <c r="K141" s="11">
        <f t="shared" si="16"/>
        <v>0</v>
      </c>
    </row>
    <row r="142" spans="1:11" x14ac:dyDescent="0.25">
      <c r="A142" s="11"/>
      <c r="B142" s="18"/>
      <c r="C142" s="18"/>
      <c r="D142" s="18"/>
      <c r="E142" s="11"/>
      <c r="F142" s="11">
        <v>0</v>
      </c>
      <c r="G142" s="36">
        <f t="shared" si="7"/>
        <v>0</v>
      </c>
      <c r="H142" s="11">
        <f t="shared" si="14"/>
        <v>0</v>
      </c>
      <c r="I142" s="11">
        <f t="shared" si="13"/>
        <v>0</v>
      </c>
      <c r="J142" s="11">
        <f t="shared" si="15"/>
        <v>0</v>
      </c>
      <c r="K142" s="11">
        <f t="shared" si="16"/>
        <v>0</v>
      </c>
    </row>
    <row r="143" spans="1:11" x14ac:dyDescent="0.25">
      <c r="A143" s="11"/>
      <c r="B143" s="18"/>
      <c r="C143" s="18"/>
      <c r="D143" s="18"/>
      <c r="E143" s="11"/>
      <c r="F143" s="11">
        <v>0</v>
      </c>
      <c r="G143" s="36">
        <f t="shared" si="7"/>
        <v>0</v>
      </c>
      <c r="H143" s="11">
        <f t="shared" si="14"/>
        <v>0</v>
      </c>
      <c r="I143" s="11">
        <f t="shared" si="13"/>
        <v>0</v>
      </c>
      <c r="J143" s="11">
        <f t="shared" si="15"/>
        <v>0</v>
      </c>
      <c r="K143" s="11">
        <f t="shared" si="16"/>
        <v>0</v>
      </c>
    </row>
    <row r="144" spans="1:11" x14ac:dyDescent="0.25">
      <c r="A144" s="11"/>
      <c r="B144" s="29">
        <f>SUM(B2:B143)</f>
        <v>33800142</v>
      </c>
      <c r="C144" s="29">
        <f>SUM(C2:C142)</f>
        <v>10246828</v>
      </c>
      <c r="D144" s="29">
        <f>SUM(D2:D142)</f>
        <v>23553314</v>
      </c>
      <c r="E144" s="11"/>
      <c r="F144" s="11"/>
      <c r="G144" s="11"/>
      <c r="H144" s="11"/>
      <c r="I144" s="29">
        <f>SUM(I2:I143)</f>
        <v>14642959369</v>
      </c>
      <c r="J144" s="29">
        <f>SUM(J2:J143)</f>
        <v>5807344845</v>
      </c>
      <c r="K144" s="29">
        <f>SUM(K2:K143)</f>
        <v>8835614524</v>
      </c>
    </row>
    <row r="145" spans="1:11" x14ac:dyDescent="0.25">
      <c r="A145" s="11"/>
      <c r="B145" s="11" t="s">
        <v>283</v>
      </c>
      <c r="C145" s="11" t="s">
        <v>491</v>
      </c>
      <c r="D145" s="11" t="s">
        <v>492</v>
      </c>
      <c r="E145" s="11"/>
      <c r="F145" s="11"/>
      <c r="G145" s="11"/>
      <c r="H145" s="11"/>
      <c r="I145" s="11" t="s">
        <v>488</v>
      </c>
      <c r="J145" s="11" t="s">
        <v>489</v>
      </c>
      <c r="K145" s="11" t="s">
        <v>490</v>
      </c>
    </row>
    <row r="146" spans="1:11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</row>
    <row r="147" spans="1:11" x14ac:dyDescent="0.25">
      <c r="A147" s="11"/>
      <c r="B147" s="11"/>
      <c r="C147" s="11"/>
      <c r="D147" s="11"/>
      <c r="E147" s="11"/>
      <c r="F147" s="11"/>
      <c r="G147" s="11"/>
      <c r="H147" s="11"/>
      <c r="I147" s="3">
        <f>I144/G2</f>
        <v>24044268.25779967</v>
      </c>
      <c r="J147" s="29">
        <f>J144/G2</f>
        <v>9535870.024630541</v>
      </c>
      <c r="K147" s="29">
        <f>K144/G2</f>
        <v>14508398.233169129</v>
      </c>
    </row>
    <row r="148" spans="1:11" x14ac:dyDescent="0.25">
      <c r="A148" s="11"/>
      <c r="B148" s="11"/>
      <c r="C148" s="11"/>
      <c r="D148" s="11"/>
      <c r="E148" s="11"/>
      <c r="F148" s="11"/>
      <c r="G148" s="11"/>
      <c r="H148" s="11"/>
      <c r="I148" s="11" t="s">
        <v>494</v>
      </c>
      <c r="J148" s="11" t="s">
        <v>495</v>
      </c>
      <c r="K148" s="11" t="s">
        <v>496</v>
      </c>
    </row>
    <row r="151" spans="1:11" x14ac:dyDescent="0.25">
      <c r="J151">
        <f>J144/I144*1448696</f>
        <v>574547.60581956513</v>
      </c>
      <c r="K151">
        <f>K144/I144*1448696</f>
        <v>874148.39418043487</v>
      </c>
    </row>
    <row r="153" spans="1:11" x14ac:dyDescent="0.25">
      <c r="B15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"/>
  <sheetViews>
    <sheetView zoomScaleNormal="100" workbookViewId="0">
      <pane ySplit="1" topLeftCell="A86" activePane="bottomLeft" state="frozen"/>
      <selection pane="bottomLeft" activeCell="D91" sqref="D91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371</v>
      </c>
      <c r="F2" s="11">
        <f>IF(B2&gt;0,1,0)</f>
        <v>1</v>
      </c>
      <c r="G2" s="11">
        <f>B2*(E2-F2)</f>
        <v>18500000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367</v>
      </c>
      <c r="F3" s="11">
        <f t="shared" ref="F3:F38" si="1">IF(B3&gt;0,1,0)</f>
        <v>1</v>
      </c>
      <c r="G3" s="11">
        <f t="shared" ref="G3:G23" si="2">B3*(E3-F3)</f>
        <v>1098000000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366</v>
      </c>
      <c r="F4" s="11">
        <f t="shared" si="1"/>
        <v>1</v>
      </c>
      <c r="G4" s="11">
        <f t="shared" si="2"/>
        <v>1095000000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366</v>
      </c>
      <c r="F5" s="11">
        <f t="shared" si="1"/>
        <v>1</v>
      </c>
      <c r="G5" s="11">
        <f t="shared" si="2"/>
        <v>5475000000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365</v>
      </c>
      <c r="F6" s="11">
        <f t="shared" si="1"/>
        <v>1</v>
      </c>
      <c r="G6" s="11">
        <f t="shared" si="2"/>
        <v>1092000000</v>
      </c>
      <c r="K6" t="s">
        <v>288</v>
      </c>
      <c r="L6" s="34">
        <v>410023079974</v>
      </c>
      <c r="M6" s="33" t="s">
        <v>329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364</v>
      </c>
      <c r="F7" s="11">
        <f t="shared" si="1"/>
        <v>0</v>
      </c>
      <c r="G7" s="11">
        <f t="shared" si="2"/>
        <v>-1092000000</v>
      </c>
      <c r="K7" t="s">
        <v>289</v>
      </c>
      <c r="L7" s="34">
        <v>410023384051</v>
      </c>
      <c r="M7" s="33" t="s">
        <v>328</v>
      </c>
      <c r="N7" t="s">
        <v>293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364</v>
      </c>
      <c r="F8" s="11">
        <f t="shared" si="1"/>
        <v>0</v>
      </c>
      <c r="G8" s="11">
        <f t="shared" si="2"/>
        <v>-72800000</v>
      </c>
      <c r="K8" t="s">
        <v>290</v>
      </c>
      <c r="L8" s="34">
        <v>410023383764</v>
      </c>
      <c r="M8" s="33" t="s">
        <v>327</v>
      </c>
      <c r="N8" t="s">
        <v>294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364</v>
      </c>
      <c r="F9" s="11">
        <f t="shared" si="1"/>
        <v>1</v>
      </c>
      <c r="G9" s="11">
        <f>B9*(E9-F9)</f>
        <v>1089000000</v>
      </c>
      <c r="K9" t="s">
        <v>291</v>
      </c>
      <c r="L9" s="34">
        <v>410021971552</v>
      </c>
      <c r="M9" s="33" t="s">
        <v>722</v>
      </c>
      <c r="N9" t="s">
        <v>723</v>
      </c>
      <c r="O9" t="s">
        <v>295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363</v>
      </c>
      <c r="F10" s="11">
        <f t="shared" si="1"/>
        <v>1</v>
      </c>
      <c r="G10" s="11">
        <f t="shared" si="2"/>
        <v>1086000000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363</v>
      </c>
      <c r="F11" s="11">
        <f t="shared" si="1"/>
        <v>1</v>
      </c>
      <c r="G11" s="11">
        <f t="shared" si="2"/>
        <v>9050000000</v>
      </c>
      <c r="K11" t="s">
        <v>296</v>
      </c>
      <c r="L11" s="24" t="s">
        <v>298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360</v>
      </c>
      <c r="F12" s="11">
        <f t="shared" si="1"/>
        <v>1</v>
      </c>
      <c r="G12" s="11">
        <f t="shared" si="2"/>
        <v>358400470</v>
      </c>
      <c r="K12" t="s">
        <v>297</v>
      </c>
      <c r="L12" t="s">
        <v>299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360</v>
      </c>
      <c r="F13" s="11">
        <f t="shared" si="1"/>
        <v>1</v>
      </c>
      <c r="G13" s="11">
        <f t="shared" si="2"/>
        <v>1077000000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360</v>
      </c>
      <c r="F14" s="11">
        <f t="shared" si="1"/>
        <v>1</v>
      </c>
      <c r="G14" s="11">
        <f t="shared" si="2"/>
        <v>427603464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348</v>
      </c>
      <c r="F15" s="11">
        <f t="shared" si="1"/>
        <v>1</v>
      </c>
      <c r="G15" s="11">
        <f t="shared" si="2"/>
        <v>694000000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336</v>
      </c>
      <c r="F16" s="11">
        <f t="shared" si="1"/>
        <v>1</v>
      </c>
      <c r="G16" s="11">
        <f t="shared" si="2"/>
        <v>1005000000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335</v>
      </c>
      <c r="F17" s="11">
        <f t="shared" si="1"/>
        <v>1</v>
      </c>
      <c r="G17" s="11">
        <f t="shared" si="2"/>
        <v>1002000000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334</v>
      </c>
      <c r="F18" s="11">
        <f t="shared" si="1"/>
        <v>1</v>
      </c>
      <c r="G18" s="11">
        <f t="shared" si="2"/>
        <v>632700000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319</v>
      </c>
      <c r="F19" s="11">
        <f t="shared" si="1"/>
        <v>1</v>
      </c>
      <c r="G19" s="11">
        <f t="shared" si="2"/>
        <v>255835134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318</v>
      </c>
      <c r="F20" s="11">
        <f t="shared" si="1"/>
        <v>1</v>
      </c>
      <c r="G20" s="11">
        <f t="shared" si="2"/>
        <v>951000000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312</v>
      </c>
      <c r="F21" s="11">
        <f t="shared" si="1"/>
        <v>1</v>
      </c>
      <c r="G21" s="11">
        <f t="shared" si="2"/>
        <v>155500000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346</v>
      </c>
      <c r="B22" s="38">
        <v>-3000000</v>
      </c>
      <c r="C22" s="11" t="s">
        <v>347</v>
      </c>
      <c r="D22" s="11">
        <v>8</v>
      </c>
      <c r="E22" s="11">
        <f t="shared" si="0"/>
        <v>298</v>
      </c>
      <c r="F22" s="11">
        <f t="shared" si="1"/>
        <v>0</v>
      </c>
      <c r="G22" s="11">
        <f t="shared" si="2"/>
        <v>-894000000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406</v>
      </c>
      <c r="B23" s="38">
        <v>3000000</v>
      </c>
      <c r="C23" s="11" t="s">
        <v>407</v>
      </c>
      <c r="D23" s="11">
        <v>0</v>
      </c>
      <c r="E23" s="11">
        <f t="shared" si="0"/>
        <v>290</v>
      </c>
      <c r="F23" s="11">
        <f t="shared" si="1"/>
        <v>1</v>
      </c>
      <c r="G23" s="11">
        <f t="shared" si="2"/>
        <v>867000000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406</v>
      </c>
      <c r="B24" s="38">
        <v>630843</v>
      </c>
      <c r="C24" s="11" t="s">
        <v>403</v>
      </c>
      <c r="D24" s="11">
        <v>2</v>
      </c>
      <c r="E24" s="11">
        <f t="shared" si="0"/>
        <v>290</v>
      </c>
      <c r="F24" s="11">
        <f t="shared" si="1"/>
        <v>1</v>
      </c>
      <c r="G24" s="11">
        <f>B24*(E24-F24)</f>
        <v>182313627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412</v>
      </c>
      <c r="B25" s="38">
        <v>-3200900</v>
      </c>
      <c r="C25" s="11" t="s">
        <v>414</v>
      </c>
      <c r="D25" s="11">
        <v>2</v>
      </c>
      <c r="E25" s="11">
        <f t="shared" si="0"/>
        <v>288</v>
      </c>
      <c r="F25" s="11">
        <f t="shared" si="1"/>
        <v>0</v>
      </c>
      <c r="G25" s="11">
        <f t="shared" ref="G25:G30" si="3">B25*(E25-F25)</f>
        <v>-921859200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424</v>
      </c>
      <c r="B26" s="38">
        <v>-3000900</v>
      </c>
      <c r="C26" s="11" t="s">
        <v>425</v>
      </c>
      <c r="D26" s="11">
        <v>2</v>
      </c>
      <c r="E26" s="11">
        <f t="shared" si="0"/>
        <v>286</v>
      </c>
      <c r="F26" s="11">
        <f t="shared" si="1"/>
        <v>0</v>
      </c>
      <c r="G26" s="11">
        <f t="shared" si="3"/>
        <v>-858257400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430</v>
      </c>
      <c r="B27" s="38">
        <v>1000000</v>
      </c>
      <c r="C27" s="11" t="s">
        <v>432</v>
      </c>
      <c r="D27" s="11">
        <v>0</v>
      </c>
      <c r="E27" s="11">
        <f t="shared" si="0"/>
        <v>284</v>
      </c>
      <c r="F27" s="11">
        <f t="shared" si="1"/>
        <v>1</v>
      </c>
      <c r="G27" s="11">
        <f t="shared" si="3"/>
        <v>283000000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430</v>
      </c>
      <c r="B28" s="38">
        <v>6000000</v>
      </c>
      <c r="C28" s="11" t="s">
        <v>433</v>
      </c>
      <c r="D28" s="11">
        <v>0</v>
      </c>
      <c r="E28" s="11">
        <f t="shared" si="0"/>
        <v>284</v>
      </c>
      <c r="F28" s="11">
        <f t="shared" si="1"/>
        <v>1</v>
      </c>
      <c r="G28" s="11">
        <f t="shared" si="3"/>
        <v>1698000000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430</v>
      </c>
      <c r="B29" s="38">
        <v>5800000</v>
      </c>
      <c r="C29" s="11" t="s">
        <v>434</v>
      </c>
      <c r="D29" s="11">
        <v>0</v>
      </c>
      <c r="E29" s="11">
        <f t="shared" si="0"/>
        <v>284</v>
      </c>
      <c r="F29" s="11">
        <f t="shared" si="1"/>
        <v>1</v>
      </c>
      <c r="G29" s="11">
        <f t="shared" si="3"/>
        <v>1641400000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430</v>
      </c>
      <c r="B30" s="38">
        <v>-5000</v>
      </c>
      <c r="C30" s="11" t="s">
        <v>435</v>
      </c>
      <c r="D30" s="11">
        <v>1</v>
      </c>
      <c r="E30" s="11">
        <f t="shared" si="0"/>
        <v>284</v>
      </c>
      <c r="F30" s="11">
        <f t="shared" si="1"/>
        <v>0</v>
      </c>
      <c r="G30" s="11">
        <f t="shared" si="3"/>
        <v>-1420000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445</v>
      </c>
      <c r="B31" s="38">
        <v>-26000000</v>
      </c>
      <c r="C31" s="11" t="s">
        <v>446</v>
      </c>
      <c r="D31" s="11">
        <v>2</v>
      </c>
      <c r="E31" s="11">
        <f t="shared" si="0"/>
        <v>283</v>
      </c>
      <c r="F31" s="11">
        <f t="shared" si="1"/>
        <v>0</v>
      </c>
      <c r="G31" s="11">
        <f>B31*(E31-F31)</f>
        <v>-7358000000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442</v>
      </c>
      <c r="B32" s="38">
        <v>-26200000</v>
      </c>
      <c r="C32" s="11" t="s">
        <v>444</v>
      </c>
      <c r="D32" s="11">
        <v>19</v>
      </c>
      <c r="E32" s="11">
        <f t="shared" si="0"/>
        <v>281</v>
      </c>
      <c r="F32" s="11">
        <f t="shared" si="1"/>
        <v>0</v>
      </c>
      <c r="G32" s="11">
        <f>B32*(E32-F32)</f>
        <v>-7362200000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474</v>
      </c>
      <c r="B33" s="38">
        <v>327005</v>
      </c>
      <c r="C33" s="11" t="s">
        <v>485</v>
      </c>
      <c r="D33" s="11">
        <v>18</v>
      </c>
      <c r="E33" s="11">
        <f t="shared" si="0"/>
        <v>262</v>
      </c>
      <c r="F33" s="11">
        <f t="shared" si="1"/>
        <v>1</v>
      </c>
      <c r="G33" s="11">
        <f>B33*(E33-F33)</f>
        <v>85348305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498</v>
      </c>
      <c r="B34" s="38">
        <v>28400000</v>
      </c>
      <c r="C34" s="11" t="s">
        <v>555</v>
      </c>
      <c r="D34" s="11">
        <v>0</v>
      </c>
      <c r="E34" s="11">
        <f t="shared" si="0"/>
        <v>244</v>
      </c>
      <c r="F34" s="11">
        <f t="shared" si="1"/>
        <v>1</v>
      </c>
      <c r="G34" s="11">
        <f t="shared" ref="G34:G104" si="4">B34*(E34-F34)</f>
        <v>6901200000</v>
      </c>
      <c r="V34" s="25"/>
      <c r="W34" s="26"/>
      <c r="X34" s="25"/>
    </row>
    <row r="35" spans="1:27" x14ac:dyDescent="0.25">
      <c r="A35" s="12" t="s">
        <v>498</v>
      </c>
      <c r="B35" s="57">
        <v>11000000</v>
      </c>
      <c r="C35" s="12" t="s">
        <v>500</v>
      </c>
      <c r="D35" s="11">
        <v>15</v>
      </c>
      <c r="E35" s="11">
        <f t="shared" si="0"/>
        <v>244</v>
      </c>
      <c r="F35" s="11">
        <f t="shared" si="1"/>
        <v>1</v>
      </c>
      <c r="G35" s="12">
        <f t="shared" si="4"/>
        <v>2673000000</v>
      </c>
    </row>
    <row r="36" spans="1:27" x14ac:dyDescent="0.25">
      <c r="A36" s="11" t="s">
        <v>512</v>
      </c>
      <c r="B36" s="38">
        <v>418701</v>
      </c>
      <c r="C36" s="11" t="s">
        <v>513</v>
      </c>
      <c r="D36" s="11">
        <v>0</v>
      </c>
      <c r="E36" s="11">
        <f t="shared" si="0"/>
        <v>229</v>
      </c>
      <c r="F36" s="11">
        <f t="shared" si="1"/>
        <v>1</v>
      </c>
      <c r="G36" s="11">
        <f t="shared" si="4"/>
        <v>95463828</v>
      </c>
    </row>
    <row r="37" spans="1:27" x14ac:dyDescent="0.25">
      <c r="A37" s="11" t="s">
        <v>512</v>
      </c>
      <c r="B37" s="38">
        <v>-900</v>
      </c>
      <c r="C37" s="11" t="s">
        <v>514</v>
      </c>
      <c r="D37" s="11">
        <v>1</v>
      </c>
      <c r="E37" s="11">
        <f t="shared" si="0"/>
        <v>229</v>
      </c>
      <c r="F37" s="11">
        <f t="shared" si="1"/>
        <v>0</v>
      </c>
      <c r="G37" s="11">
        <f t="shared" si="4"/>
        <v>-206100</v>
      </c>
      <c r="J37" s="58"/>
    </row>
    <row r="38" spans="1:27" x14ac:dyDescent="0.25">
      <c r="A38" s="12" t="s">
        <v>518</v>
      </c>
      <c r="B38" s="57">
        <v>2000000</v>
      </c>
      <c r="C38" s="12" t="s">
        <v>519</v>
      </c>
      <c r="D38" s="11">
        <v>0</v>
      </c>
      <c r="E38" s="11">
        <f t="shared" si="0"/>
        <v>228</v>
      </c>
      <c r="F38" s="11">
        <f t="shared" si="1"/>
        <v>1</v>
      </c>
      <c r="G38" s="12">
        <f t="shared" si="4"/>
        <v>454000000</v>
      </c>
      <c r="J38" s="7"/>
      <c r="K38" s="7"/>
    </row>
    <row r="39" spans="1:27" x14ac:dyDescent="0.25">
      <c r="A39" s="11" t="s">
        <v>518</v>
      </c>
      <c r="B39" s="38">
        <v>2000000</v>
      </c>
      <c r="C39" s="11" t="s">
        <v>520</v>
      </c>
      <c r="D39" s="11">
        <v>14</v>
      </c>
      <c r="E39" s="11">
        <f t="shared" si="0"/>
        <v>228</v>
      </c>
      <c r="F39" s="11">
        <f>IF(B39&gt;0,1,0)</f>
        <v>1</v>
      </c>
      <c r="G39" s="11">
        <f t="shared" si="4"/>
        <v>454000000</v>
      </c>
    </row>
    <row r="40" spans="1:27" x14ac:dyDescent="0.25">
      <c r="A40" s="11" t="s">
        <v>522</v>
      </c>
      <c r="B40" s="38">
        <v>-200000</v>
      </c>
      <c r="C40" s="11" t="s">
        <v>523</v>
      </c>
      <c r="D40" s="11">
        <v>0</v>
      </c>
      <c r="E40" s="11">
        <f t="shared" si="0"/>
        <v>214</v>
      </c>
      <c r="F40" s="11">
        <f>IF(B40&gt;0,1,0)</f>
        <v>0</v>
      </c>
      <c r="G40" s="11">
        <f t="shared" si="4"/>
        <v>-42800000</v>
      </c>
    </row>
    <row r="41" spans="1:27" x14ac:dyDescent="0.25">
      <c r="A41" s="11" t="s">
        <v>522</v>
      </c>
      <c r="B41" s="38">
        <v>-620000</v>
      </c>
      <c r="C41" s="11" t="s">
        <v>524</v>
      </c>
      <c r="D41" s="11">
        <v>0</v>
      </c>
      <c r="E41" s="11">
        <f t="shared" si="0"/>
        <v>214</v>
      </c>
      <c r="F41" s="11">
        <f>IF(B41&gt;0,1,0)</f>
        <v>0</v>
      </c>
      <c r="G41" s="11">
        <f t="shared" si="4"/>
        <v>-132680000</v>
      </c>
    </row>
    <row r="42" spans="1:27" x14ac:dyDescent="0.25">
      <c r="A42" s="11" t="s">
        <v>522</v>
      </c>
      <c r="B42" s="38">
        <v>-120000</v>
      </c>
      <c r="C42" s="11" t="s">
        <v>525</v>
      </c>
      <c r="D42" s="11">
        <v>2</v>
      </c>
      <c r="E42" s="11">
        <f t="shared" si="0"/>
        <v>214</v>
      </c>
      <c r="F42" s="11">
        <f t="shared" ref="F42:F104" si="5">IF(B42&gt;0,1,0)</f>
        <v>0</v>
      </c>
      <c r="G42" s="11">
        <f t="shared" si="4"/>
        <v>-25680000</v>
      </c>
      <c r="J42" s="7"/>
    </row>
    <row r="43" spans="1:27" x14ac:dyDescent="0.25">
      <c r="A43" s="11" t="s">
        <v>526</v>
      </c>
      <c r="B43" s="38">
        <v>650000</v>
      </c>
      <c r="C43" s="11" t="s">
        <v>527</v>
      </c>
      <c r="D43" s="11">
        <v>0</v>
      </c>
      <c r="E43" s="11">
        <f t="shared" si="0"/>
        <v>212</v>
      </c>
      <c r="F43" s="11">
        <f t="shared" si="5"/>
        <v>1</v>
      </c>
      <c r="G43" s="11">
        <f t="shared" si="4"/>
        <v>137150000</v>
      </c>
    </row>
    <row r="44" spans="1:27" x14ac:dyDescent="0.25">
      <c r="A44" s="11" t="s">
        <v>526</v>
      </c>
      <c r="B44" s="38">
        <v>-5000</v>
      </c>
      <c r="C44" s="11" t="s">
        <v>26</v>
      </c>
      <c r="D44" s="11">
        <v>0</v>
      </c>
      <c r="E44" s="11">
        <f t="shared" si="0"/>
        <v>212</v>
      </c>
      <c r="F44" s="11">
        <f t="shared" si="5"/>
        <v>0</v>
      </c>
      <c r="G44" s="11">
        <f t="shared" si="4"/>
        <v>-1060000</v>
      </c>
    </row>
    <row r="45" spans="1:27" x14ac:dyDescent="0.25">
      <c r="A45" s="11" t="s">
        <v>526</v>
      </c>
      <c r="B45" s="38">
        <v>29000000</v>
      </c>
      <c r="C45" s="11" t="s">
        <v>528</v>
      </c>
      <c r="D45" s="11">
        <v>4</v>
      </c>
      <c r="E45" s="11">
        <f t="shared" si="0"/>
        <v>212</v>
      </c>
      <c r="F45" s="11">
        <f t="shared" si="5"/>
        <v>1</v>
      </c>
      <c r="G45" s="11">
        <f t="shared" si="4"/>
        <v>6119000000</v>
      </c>
    </row>
    <row r="46" spans="1:27" x14ac:dyDescent="0.25">
      <c r="A46" s="11" t="s">
        <v>535</v>
      </c>
      <c r="B46" s="38">
        <v>-200000</v>
      </c>
      <c r="C46" s="11" t="s">
        <v>540</v>
      </c>
      <c r="D46" s="11">
        <v>3</v>
      </c>
      <c r="E46" s="11">
        <f t="shared" si="0"/>
        <v>208</v>
      </c>
      <c r="F46" s="11">
        <f t="shared" si="5"/>
        <v>0</v>
      </c>
      <c r="G46" s="11">
        <f t="shared" si="4"/>
        <v>-41600000</v>
      </c>
    </row>
    <row r="47" spans="1:27" x14ac:dyDescent="0.25">
      <c r="A47" s="11" t="s">
        <v>541</v>
      </c>
      <c r="B47" s="38">
        <v>-200000</v>
      </c>
      <c r="C47" s="11" t="s">
        <v>543</v>
      </c>
      <c r="D47" s="11">
        <v>1</v>
      </c>
      <c r="E47" s="11">
        <f t="shared" si="0"/>
        <v>205</v>
      </c>
      <c r="F47" s="11">
        <f t="shared" si="5"/>
        <v>0</v>
      </c>
      <c r="G47" s="11">
        <f t="shared" si="4"/>
        <v>-41000000</v>
      </c>
    </row>
    <row r="48" spans="1:27" x14ac:dyDescent="0.25">
      <c r="A48" s="11" t="s">
        <v>542</v>
      </c>
      <c r="B48" s="38">
        <v>-200000</v>
      </c>
      <c r="C48" s="11" t="s">
        <v>158</v>
      </c>
      <c r="D48" s="11">
        <v>5</v>
      </c>
      <c r="E48" s="11">
        <f t="shared" si="0"/>
        <v>204</v>
      </c>
      <c r="F48" s="11">
        <f t="shared" si="5"/>
        <v>0</v>
      </c>
      <c r="G48" s="11">
        <f t="shared" si="4"/>
        <v>-40800000</v>
      </c>
    </row>
    <row r="49" spans="1:7" x14ac:dyDescent="0.25">
      <c r="A49" s="11" t="s">
        <v>546</v>
      </c>
      <c r="B49" s="38">
        <v>3000000</v>
      </c>
      <c r="C49" s="11" t="s">
        <v>547</v>
      </c>
      <c r="D49" s="11">
        <v>0</v>
      </c>
      <c r="E49" s="11">
        <f t="shared" si="0"/>
        <v>199</v>
      </c>
      <c r="F49" s="11">
        <f t="shared" si="5"/>
        <v>1</v>
      </c>
      <c r="G49" s="11">
        <f t="shared" si="4"/>
        <v>594000000</v>
      </c>
    </row>
    <row r="50" spans="1:7" x14ac:dyDescent="0.25">
      <c r="A50" s="12" t="s">
        <v>546</v>
      </c>
      <c r="B50" s="57">
        <v>3000000</v>
      </c>
      <c r="C50" s="12" t="s">
        <v>548</v>
      </c>
      <c r="D50" s="11">
        <v>1</v>
      </c>
      <c r="E50" s="11">
        <f t="shared" si="0"/>
        <v>199</v>
      </c>
      <c r="F50" s="11">
        <f t="shared" si="5"/>
        <v>1</v>
      </c>
      <c r="G50" s="12">
        <f t="shared" si="4"/>
        <v>594000000</v>
      </c>
    </row>
    <row r="51" spans="1:7" x14ac:dyDescent="0.25">
      <c r="A51" s="11" t="s">
        <v>551</v>
      </c>
      <c r="B51" s="38">
        <v>765797</v>
      </c>
      <c r="C51" s="11" t="s">
        <v>552</v>
      </c>
      <c r="D51" s="11">
        <v>0</v>
      </c>
      <c r="E51" s="11">
        <f t="shared" si="0"/>
        <v>198</v>
      </c>
      <c r="F51" s="11">
        <f t="shared" si="5"/>
        <v>1</v>
      </c>
      <c r="G51" s="11">
        <f t="shared" si="4"/>
        <v>150862009</v>
      </c>
    </row>
    <row r="52" spans="1:7" x14ac:dyDescent="0.25">
      <c r="A52" s="11" t="s">
        <v>551</v>
      </c>
      <c r="B52" s="38">
        <v>-200000</v>
      </c>
      <c r="C52" s="11" t="s">
        <v>158</v>
      </c>
      <c r="D52" s="11">
        <v>7</v>
      </c>
      <c r="E52" s="11">
        <f t="shared" si="0"/>
        <v>198</v>
      </c>
      <c r="F52" s="11">
        <f t="shared" si="5"/>
        <v>0</v>
      </c>
      <c r="G52" s="11">
        <f t="shared" si="4"/>
        <v>-39600000</v>
      </c>
    </row>
    <row r="53" spans="1:7" x14ac:dyDescent="0.25">
      <c r="A53" s="11" t="s">
        <v>563</v>
      </c>
      <c r="B53" s="38">
        <v>-400500</v>
      </c>
      <c r="C53" s="11" t="s">
        <v>564</v>
      </c>
      <c r="D53" s="11">
        <v>9</v>
      </c>
      <c r="E53" s="11">
        <f t="shared" si="0"/>
        <v>191</v>
      </c>
      <c r="F53" s="11">
        <f t="shared" si="5"/>
        <v>0</v>
      </c>
      <c r="G53" s="11">
        <f t="shared" si="4"/>
        <v>-76495500</v>
      </c>
    </row>
    <row r="54" spans="1:7" x14ac:dyDescent="0.25">
      <c r="A54" s="11" t="s">
        <v>578</v>
      </c>
      <c r="B54" s="38">
        <v>-1000396</v>
      </c>
      <c r="C54" s="11" t="s">
        <v>632</v>
      </c>
      <c r="D54" s="11">
        <v>6</v>
      </c>
      <c r="E54" s="11">
        <f t="shared" si="0"/>
        <v>182</v>
      </c>
      <c r="F54" s="11">
        <f t="shared" si="5"/>
        <v>0</v>
      </c>
      <c r="G54" s="11">
        <f t="shared" si="4"/>
        <v>-182072072</v>
      </c>
    </row>
    <row r="55" spans="1:7" x14ac:dyDescent="0.25">
      <c r="A55" s="11" t="s">
        <v>581</v>
      </c>
      <c r="B55" s="38">
        <v>-40000000</v>
      </c>
      <c r="C55" s="11" t="s">
        <v>582</v>
      </c>
      <c r="D55" s="11">
        <v>9</v>
      </c>
      <c r="E55" s="11">
        <f t="shared" si="0"/>
        <v>176</v>
      </c>
      <c r="F55" s="11">
        <f t="shared" si="5"/>
        <v>0</v>
      </c>
      <c r="G55" s="11">
        <f t="shared" si="4"/>
        <v>-7040000000</v>
      </c>
    </row>
    <row r="56" spans="1:7" x14ac:dyDescent="0.25">
      <c r="A56" s="11" t="s">
        <v>587</v>
      </c>
      <c r="B56" s="38">
        <v>865652</v>
      </c>
      <c r="C56" s="11" t="s">
        <v>588</v>
      </c>
      <c r="D56" s="11">
        <v>27</v>
      </c>
      <c r="E56" s="11">
        <f t="shared" si="0"/>
        <v>167</v>
      </c>
      <c r="F56" s="11">
        <f t="shared" si="5"/>
        <v>1</v>
      </c>
      <c r="G56" s="11">
        <f t="shared" si="4"/>
        <v>143698232</v>
      </c>
    </row>
    <row r="57" spans="1:7" x14ac:dyDescent="0.25">
      <c r="A57" s="11" t="s">
        <v>618</v>
      </c>
      <c r="B57" s="38">
        <v>-50200000</v>
      </c>
      <c r="C57" s="11" t="s">
        <v>620</v>
      </c>
      <c r="D57" s="11">
        <v>1</v>
      </c>
      <c r="E57" s="11">
        <f t="shared" si="0"/>
        <v>140</v>
      </c>
      <c r="F57" s="11">
        <f t="shared" si="5"/>
        <v>0</v>
      </c>
      <c r="G57" s="11">
        <f t="shared" si="4"/>
        <v>-7028000000</v>
      </c>
    </row>
    <row r="58" spans="1:7" x14ac:dyDescent="0.25">
      <c r="A58" s="11" t="s">
        <v>624</v>
      </c>
      <c r="B58" s="38">
        <v>-12200500</v>
      </c>
      <c r="C58" s="11" t="s">
        <v>625</v>
      </c>
      <c r="D58" s="11">
        <v>3</v>
      </c>
      <c r="E58" s="11">
        <f t="shared" si="0"/>
        <v>139</v>
      </c>
      <c r="F58" s="11">
        <f t="shared" si="5"/>
        <v>0</v>
      </c>
      <c r="G58" s="11">
        <f t="shared" si="4"/>
        <v>-1695869500</v>
      </c>
    </row>
    <row r="59" spans="1:7" x14ac:dyDescent="0.25">
      <c r="A59" s="11" t="s">
        <v>630</v>
      </c>
      <c r="B59" s="38">
        <v>534906</v>
      </c>
      <c r="C59" s="11" t="s">
        <v>631</v>
      </c>
      <c r="D59" s="11">
        <v>1</v>
      </c>
      <c r="E59" s="11">
        <f t="shared" si="0"/>
        <v>136</v>
      </c>
      <c r="F59" s="11">
        <f t="shared" si="5"/>
        <v>1</v>
      </c>
      <c r="G59" s="11">
        <f t="shared" si="4"/>
        <v>72212310</v>
      </c>
    </row>
    <row r="60" spans="1:7" x14ac:dyDescent="0.25">
      <c r="A60" s="11" t="s">
        <v>656</v>
      </c>
      <c r="B60" s="38">
        <v>-338000</v>
      </c>
      <c r="C60" s="11" t="s">
        <v>658</v>
      </c>
      <c r="D60" s="11">
        <v>2</v>
      </c>
      <c r="E60" s="11">
        <f t="shared" si="0"/>
        <v>135</v>
      </c>
      <c r="F60" s="11">
        <f t="shared" si="5"/>
        <v>0</v>
      </c>
      <c r="G60" s="11">
        <f t="shared" si="4"/>
        <v>-45630000</v>
      </c>
    </row>
    <row r="61" spans="1:7" x14ac:dyDescent="0.25">
      <c r="A61" s="11" t="s">
        <v>659</v>
      </c>
      <c r="B61" s="38">
        <v>-150000</v>
      </c>
      <c r="C61" s="11" t="s">
        <v>660</v>
      </c>
      <c r="D61" s="11">
        <v>4</v>
      </c>
      <c r="E61" s="11">
        <f t="shared" si="0"/>
        <v>133</v>
      </c>
      <c r="F61" s="11">
        <f t="shared" si="5"/>
        <v>0</v>
      </c>
      <c r="G61" s="11">
        <f t="shared" si="4"/>
        <v>-19950000</v>
      </c>
    </row>
    <row r="62" spans="1:7" x14ac:dyDescent="0.25">
      <c r="A62" s="11" t="s">
        <v>665</v>
      </c>
      <c r="B62" s="38">
        <v>-100000</v>
      </c>
      <c r="C62" s="11" t="s">
        <v>26</v>
      </c>
      <c r="D62" s="11">
        <v>4</v>
      </c>
      <c r="E62" s="11">
        <f t="shared" si="0"/>
        <v>129</v>
      </c>
      <c r="F62" s="11">
        <f t="shared" si="5"/>
        <v>0</v>
      </c>
      <c r="G62" s="11">
        <f t="shared" si="4"/>
        <v>-12900000</v>
      </c>
    </row>
    <row r="63" spans="1:7" x14ac:dyDescent="0.25">
      <c r="A63" s="11" t="s">
        <v>667</v>
      </c>
      <c r="B63" s="38">
        <v>-200000</v>
      </c>
      <c r="C63" s="11" t="s">
        <v>158</v>
      </c>
      <c r="D63" s="11">
        <v>0</v>
      </c>
      <c r="E63" s="11">
        <f t="shared" si="0"/>
        <v>125</v>
      </c>
      <c r="F63" s="11">
        <f t="shared" si="5"/>
        <v>0</v>
      </c>
      <c r="G63" s="11">
        <f t="shared" si="4"/>
        <v>-25000000</v>
      </c>
    </row>
    <row r="64" spans="1:7" x14ac:dyDescent="0.25">
      <c r="A64" s="11" t="s">
        <v>71</v>
      </c>
      <c r="B64" s="38">
        <v>-87000</v>
      </c>
      <c r="C64" s="11" t="s">
        <v>668</v>
      </c>
      <c r="D64" s="11">
        <v>4</v>
      </c>
      <c r="E64" s="11">
        <f t="shared" si="0"/>
        <v>125</v>
      </c>
      <c r="F64" s="11">
        <f t="shared" si="5"/>
        <v>0</v>
      </c>
      <c r="G64" s="11">
        <f t="shared" si="4"/>
        <v>-10875000</v>
      </c>
    </row>
    <row r="65" spans="1:10" x14ac:dyDescent="0.25">
      <c r="A65" s="11" t="s">
        <v>674</v>
      </c>
      <c r="B65" s="38">
        <v>-27470</v>
      </c>
      <c r="C65" s="11" t="s">
        <v>675</v>
      </c>
      <c r="D65" s="11">
        <v>1</v>
      </c>
      <c r="E65" s="11">
        <f t="shared" si="0"/>
        <v>121</v>
      </c>
      <c r="F65" s="11">
        <f t="shared" si="5"/>
        <v>0</v>
      </c>
      <c r="G65" s="11">
        <f t="shared" si="4"/>
        <v>-3323870</v>
      </c>
    </row>
    <row r="66" spans="1:10" x14ac:dyDescent="0.25">
      <c r="A66" s="11" t="s">
        <v>682</v>
      </c>
      <c r="B66" s="38">
        <v>-334000</v>
      </c>
      <c r="C66" s="11" t="s">
        <v>683</v>
      </c>
      <c r="D66" s="11">
        <v>5</v>
      </c>
      <c r="E66" s="11">
        <f t="shared" si="0"/>
        <v>120</v>
      </c>
      <c r="F66" s="11">
        <f t="shared" si="5"/>
        <v>0</v>
      </c>
      <c r="G66" s="11">
        <f t="shared" si="4"/>
        <v>-40080000</v>
      </c>
    </row>
    <row r="67" spans="1:10" x14ac:dyDescent="0.25">
      <c r="A67" s="11" t="s">
        <v>686</v>
      </c>
      <c r="B67" s="38">
        <v>-20000</v>
      </c>
      <c r="C67" s="11" t="s">
        <v>687</v>
      </c>
      <c r="D67" s="11">
        <v>1</v>
      </c>
      <c r="E67" s="11">
        <f t="shared" ref="E67:E104" si="6">D67+E68</f>
        <v>115</v>
      </c>
      <c r="F67" s="11">
        <f t="shared" si="5"/>
        <v>0</v>
      </c>
      <c r="G67" s="11">
        <f t="shared" si="4"/>
        <v>-2300000</v>
      </c>
    </row>
    <row r="68" spans="1:10" x14ac:dyDescent="0.25">
      <c r="A68" s="11" t="s">
        <v>685</v>
      </c>
      <c r="B68" s="38">
        <v>-300500</v>
      </c>
      <c r="C68" s="11" t="s">
        <v>688</v>
      </c>
      <c r="D68" s="11">
        <v>0</v>
      </c>
      <c r="E68" s="11">
        <f t="shared" si="6"/>
        <v>114</v>
      </c>
      <c r="F68" s="11">
        <f t="shared" si="5"/>
        <v>0</v>
      </c>
      <c r="G68" s="11">
        <f t="shared" si="4"/>
        <v>-34257000</v>
      </c>
    </row>
    <row r="69" spans="1:10" x14ac:dyDescent="0.25">
      <c r="A69" s="11" t="s">
        <v>685</v>
      </c>
      <c r="B69" s="38">
        <v>-100000</v>
      </c>
      <c r="C69" s="11" t="s">
        <v>689</v>
      </c>
      <c r="D69" s="11">
        <v>5</v>
      </c>
      <c r="E69" s="11">
        <f t="shared" si="6"/>
        <v>114</v>
      </c>
      <c r="F69" s="11">
        <f t="shared" si="5"/>
        <v>0</v>
      </c>
      <c r="G69" s="11">
        <f t="shared" si="4"/>
        <v>-11400000</v>
      </c>
    </row>
    <row r="70" spans="1:10" x14ac:dyDescent="0.25">
      <c r="A70" s="11" t="s">
        <v>692</v>
      </c>
      <c r="B70" s="38">
        <v>-200000</v>
      </c>
      <c r="C70" s="11" t="s">
        <v>26</v>
      </c>
      <c r="D70" s="11">
        <v>4</v>
      </c>
      <c r="E70" s="11">
        <f t="shared" si="6"/>
        <v>109</v>
      </c>
      <c r="F70" s="11">
        <f t="shared" si="5"/>
        <v>0</v>
      </c>
      <c r="G70" s="11">
        <f t="shared" si="4"/>
        <v>-21800000</v>
      </c>
    </row>
    <row r="71" spans="1:10" x14ac:dyDescent="0.25">
      <c r="A71" s="11" t="s">
        <v>648</v>
      </c>
      <c r="B71" s="38">
        <v>15389</v>
      </c>
      <c r="C71" s="11" t="s">
        <v>693</v>
      </c>
      <c r="D71" s="11">
        <v>0</v>
      </c>
      <c r="E71" s="11">
        <f t="shared" si="6"/>
        <v>105</v>
      </c>
      <c r="F71" s="11">
        <f t="shared" si="5"/>
        <v>1</v>
      </c>
      <c r="G71" s="11">
        <f t="shared" si="4"/>
        <v>1600456</v>
      </c>
    </row>
    <row r="72" spans="1:10" x14ac:dyDescent="0.25">
      <c r="A72" s="11" t="s">
        <v>648</v>
      </c>
      <c r="B72" s="38">
        <v>4000000</v>
      </c>
      <c r="C72" s="11" t="s">
        <v>699</v>
      </c>
      <c r="D72" s="11">
        <v>0</v>
      </c>
      <c r="E72" s="11">
        <f t="shared" si="6"/>
        <v>105</v>
      </c>
      <c r="F72" s="11">
        <f t="shared" si="5"/>
        <v>1</v>
      </c>
      <c r="G72" s="11">
        <f t="shared" si="4"/>
        <v>416000000</v>
      </c>
    </row>
    <row r="73" spans="1:10" x14ac:dyDescent="0.25">
      <c r="A73" s="11" t="s">
        <v>648</v>
      </c>
      <c r="B73" s="38">
        <v>2600000</v>
      </c>
      <c r="C73" s="11" t="s">
        <v>700</v>
      </c>
      <c r="D73" s="11">
        <v>0</v>
      </c>
      <c r="E73" s="11">
        <f t="shared" si="6"/>
        <v>105</v>
      </c>
      <c r="F73" s="11">
        <f t="shared" si="5"/>
        <v>1</v>
      </c>
      <c r="G73" s="11">
        <f t="shared" si="4"/>
        <v>270400000</v>
      </c>
      <c r="J73" t="s">
        <v>25</v>
      </c>
    </row>
    <row r="74" spans="1:10" x14ac:dyDescent="0.25">
      <c r="A74" s="11" t="s">
        <v>648</v>
      </c>
      <c r="B74" s="38">
        <v>3000000</v>
      </c>
      <c r="C74" s="11" t="s">
        <v>701</v>
      </c>
      <c r="D74" s="11">
        <v>3</v>
      </c>
      <c r="E74" s="11">
        <f t="shared" si="6"/>
        <v>105</v>
      </c>
      <c r="F74" s="11">
        <f t="shared" si="5"/>
        <v>1</v>
      </c>
      <c r="G74" s="11">
        <f t="shared" si="4"/>
        <v>312000000</v>
      </c>
    </row>
    <row r="75" spans="1:10" x14ac:dyDescent="0.25">
      <c r="A75" s="11" t="s">
        <v>703</v>
      </c>
      <c r="B75" s="38">
        <v>-200000</v>
      </c>
      <c r="C75" s="11" t="s">
        <v>158</v>
      </c>
      <c r="D75" s="11">
        <v>3</v>
      </c>
      <c r="E75" s="11">
        <f t="shared" si="6"/>
        <v>102</v>
      </c>
      <c r="F75" s="11">
        <f t="shared" si="5"/>
        <v>0</v>
      </c>
      <c r="G75" s="11">
        <f t="shared" si="4"/>
        <v>-20400000</v>
      </c>
    </row>
    <row r="76" spans="1:10" x14ac:dyDescent="0.25">
      <c r="A76" s="11" t="s">
        <v>704</v>
      </c>
      <c r="B76" s="38">
        <v>-2000700</v>
      </c>
      <c r="C76" s="11" t="s">
        <v>705</v>
      </c>
      <c r="D76" s="11">
        <v>0</v>
      </c>
      <c r="E76" s="11">
        <f t="shared" si="6"/>
        <v>99</v>
      </c>
      <c r="F76" s="11">
        <f t="shared" si="5"/>
        <v>0</v>
      </c>
      <c r="G76" s="11">
        <f t="shared" si="4"/>
        <v>-198069300</v>
      </c>
    </row>
    <row r="77" spans="1:10" x14ac:dyDescent="0.25">
      <c r="A77" s="11" t="s">
        <v>704</v>
      </c>
      <c r="B77" s="38">
        <v>-200000</v>
      </c>
      <c r="C77" s="11" t="s">
        <v>158</v>
      </c>
      <c r="D77" s="11">
        <v>4</v>
      </c>
      <c r="E77" s="11">
        <f t="shared" si="6"/>
        <v>99</v>
      </c>
      <c r="F77" s="11">
        <f t="shared" si="5"/>
        <v>0</v>
      </c>
      <c r="G77" s="11">
        <f t="shared" si="4"/>
        <v>-19800000</v>
      </c>
    </row>
    <row r="78" spans="1:10" x14ac:dyDescent="0.25">
      <c r="A78" s="11" t="s">
        <v>708</v>
      </c>
      <c r="B78" s="38">
        <v>2000000</v>
      </c>
      <c r="C78" s="11" t="s">
        <v>709</v>
      </c>
      <c r="D78" s="11">
        <v>8</v>
      </c>
      <c r="E78" s="11">
        <f t="shared" si="6"/>
        <v>95</v>
      </c>
      <c r="F78" s="11">
        <f t="shared" si="5"/>
        <v>1</v>
      </c>
      <c r="G78" s="11">
        <f t="shared" si="4"/>
        <v>188000000</v>
      </c>
      <c r="J78" t="s">
        <v>25</v>
      </c>
    </row>
    <row r="79" spans="1:10" x14ac:dyDescent="0.25">
      <c r="A79" s="11" t="s">
        <v>710</v>
      </c>
      <c r="B79" s="38">
        <v>-1000500</v>
      </c>
      <c r="C79" s="11" t="s">
        <v>711</v>
      </c>
      <c r="D79" s="11">
        <v>0</v>
      </c>
      <c r="E79" s="11">
        <f t="shared" si="6"/>
        <v>87</v>
      </c>
      <c r="F79" s="11">
        <f t="shared" si="5"/>
        <v>0</v>
      </c>
      <c r="G79" s="11">
        <f t="shared" si="4"/>
        <v>-87043500</v>
      </c>
    </row>
    <row r="80" spans="1:10" x14ac:dyDescent="0.25">
      <c r="A80" s="11" t="s">
        <v>710</v>
      </c>
      <c r="B80" s="38">
        <v>-141950</v>
      </c>
      <c r="C80" s="11" t="s">
        <v>712</v>
      </c>
      <c r="D80" s="11">
        <v>3</v>
      </c>
      <c r="E80" s="11">
        <f t="shared" si="6"/>
        <v>87</v>
      </c>
      <c r="F80" s="11">
        <f t="shared" si="5"/>
        <v>0</v>
      </c>
      <c r="G80" s="11">
        <f t="shared" si="4"/>
        <v>-12349650</v>
      </c>
    </row>
    <row r="81" spans="1:7" x14ac:dyDescent="0.25">
      <c r="A81" s="11" t="s">
        <v>715</v>
      </c>
      <c r="B81" s="38">
        <v>-900500</v>
      </c>
      <c r="C81" s="11" t="s">
        <v>716</v>
      </c>
      <c r="D81" s="11">
        <v>10</v>
      </c>
      <c r="E81" s="11">
        <f t="shared" si="6"/>
        <v>84</v>
      </c>
      <c r="F81" s="11">
        <f t="shared" si="5"/>
        <v>0</v>
      </c>
      <c r="G81" s="11">
        <f t="shared" si="4"/>
        <v>-75642000</v>
      </c>
    </row>
    <row r="82" spans="1:7" x14ac:dyDescent="0.25">
      <c r="A82" s="11" t="s">
        <v>649</v>
      </c>
      <c r="B82" s="38">
        <v>81251</v>
      </c>
      <c r="C82" s="11" t="s">
        <v>719</v>
      </c>
      <c r="D82" s="11">
        <v>22</v>
      </c>
      <c r="E82" s="11">
        <f t="shared" si="6"/>
        <v>74</v>
      </c>
      <c r="F82" s="11">
        <f t="shared" si="5"/>
        <v>1</v>
      </c>
      <c r="G82" s="11">
        <f t="shared" si="4"/>
        <v>5931323</v>
      </c>
    </row>
    <row r="83" spans="1:7" x14ac:dyDescent="0.25">
      <c r="A83" s="11" t="s">
        <v>751</v>
      </c>
      <c r="B83" s="38">
        <v>50000000</v>
      </c>
      <c r="C83" s="11" t="s">
        <v>754</v>
      </c>
      <c r="D83" s="11">
        <v>1</v>
      </c>
      <c r="E83" s="11">
        <f t="shared" si="6"/>
        <v>52</v>
      </c>
      <c r="F83" s="11">
        <f t="shared" si="5"/>
        <v>1</v>
      </c>
      <c r="G83" s="11">
        <f t="shared" si="4"/>
        <v>2550000000</v>
      </c>
    </row>
    <row r="84" spans="1:7" x14ac:dyDescent="0.25">
      <c r="A84" s="11" t="s">
        <v>749</v>
      </c>
      <c r="B84" s="38">
        <v>30000000</v>
      </c>
      <c r="C84" s="11" t="s">
        <v>755</v>
      </c>
      <c r="D84" s="11">
        <v>0</v>
      </c>
      <c r="E84" s="11">
        <f t="shared" si="6"/>
        <v>51</v>
      </c>
      <c r="F84" s="11">
        <f t="shared" si="5"/>
        <v>1</v>
      </c>
      <c r="G84" s="11">
        <f t="shared" si="4"/>
        <v>1500000000</v>
      </c>
    </row>
    <row r="85" spans="1:7" x14ac:dyDescent="0.25">
      <c r="A85" s="11" t="s">
        <v>749</v>
      </c>
      <c r="B85" s="38">
        <v>-72500000</v>
      </c>
      <c r="C85" s="11" t="s">
        <v>756</v>
      </c>
      <c r="D85" s="11">
        <v>1</v>
      </c>
      <c r="E85" s="11">
        <f t="shared" si="6"/>
        <v>51</v>
      </c>
      <c r="F85" s="11">
        <f t="shared" si="5"/>
        <v>0</v>
      </c>
      <c r="G85" s="11">
        <f t="shared" si="4"/>
        <v>-3697500000</v>
      </c>
    </row>
    <row r="86" spans="1:7" x14ac:dyDescent="0.25">
      <c r="A86" s="11" t="s">
        <v>757</v>
      </c>
      <c r="B86" s="38">
        <v>-281000</v>
      </c>
      <c r="C86" s="11" t="s">
        <v>770</v>
      </c>
      <c r="D86" s="11">
        <v>5</v>
      </c>
      <c r="E86" s="11">
        <f t="shared" si="6"/>
        <v>50</v>
      </c>
      <c r="F86" s="11">
        <f t="shared" si="5"/>
        <v>0</v>
      </c>
      <c r="G86" s="11">
        <f t="shared" si="4"/>
        <v>-14050000</v>
      </c>
    </row>
    <row r="87" spans="1:7" x14ac:dyDescent="0.25">
      <c r="A87" s="11" t="s">
        <v>763</v>
      </c>
      <c r="B87" s="38">
        <v>2500000</v>
      </c>
      <c r="C87" s="11" t="s">
        <v>767</v>
      </c>
      <c r="D87" s="11">
        <v>1</v>
      </c>
      <c r="E87" s="11">
        <f t="shared" si="6"/>
        <v>45</v>
      </c>
      <c r="F87" s="11">
        <f t="shared" si="5"/>
        <v>1</v>
      </c>
      <c r="G87" s="11">
        <f t="shared" si="4"/>
        <v>110000000</v>
      </c>
    </row>
    <row r="88" spans="1:7" x14ac:dyDescent="0.25">
      <c r="A88" s="11" t="s">
        <v>650</v>
      </c>
      <c r="B88" s="38">
        <v>78340</v>
      </c>
      <c r="C88" s="11" t="s">
        <v>768</v>
      </c>
      <c r="D88" s="11">
        <v>5</v>
      </c>
      <c r="E88" s="11">
        <f t="shared" si="6"/>
        <v>44</v>
      </c>
      <c r="F88" s="11">
        <f t="shared" si="5"/>
        <v>1</v>
      </c>
      <c r="G88" s="11">
        <f t="shared" si="4"/>
        <v>3368620</v>
      </c>
    </row>
    <row r="89" spans="1:7" x14ac:dyDescent="0.25">
      <c r="A89" s="11" t="s">
        <v>775</v>
      </c>
      <c r="B89" s="38">
        <v>15000000</v>
      </c>
      <c r="C89" s="11" t="s">
        <v>776</v>
      </c>
      <c r="D89" s="11">
        <v>25</v>
      </c>
      <c r="E89" s="11">
        <f t="shared" si="6"/>
        <v>39</v>
      </c>
      <c r="F89" s="11">
        <f t="shared" si="5"/>
        <v>1</v>
      </c>
      <c r="G89" s="11">
        <f t="shared" si="4"/>
        <v>570000000</v>
      </c>
    </row>
    <row r="90" spans="1:7" x14ac:dyDescent="0.25">
      <c r="A90" s="11" t="s">
        <v>651</v>
      </c>
      <c r="B90" s="38">
        <v>244846</v>
      </c>
      <c r="C90" s="11" t="s">
        <v>810</v>
      </c>
      <c r="D90" s="11">
        <v>14</v>
      </c>
      <c r="E90" s="11">
        <f t="shared" si="6"/>
        <v>14</v>
      </c>
      <c r="F90" s="11">
        <f t="shared" si="5"/>
        <v>1</v>
      </c>
      <c r="G90" s="11">
        <f t="shared" si="4"/>
        <v>3182998</v>
      </c>
    </row>
    <row r="91" spans="1:7" x14ac:dyDescent="0.25">
      <c r="A91" s="11"/>
      <c r="B91" s="38"/>
      <c r="C91" s="11"/>
      <c r="D91" s="11"/>
      <c r="E91" s="11">
        <f t="shared" si="6"/>
        <v>0</v>
      </c>
      <c r="F91" s="11">
        <f t="shared" si="5"/>
        <v>0</v>
      </c>
      <c r="G91" s="11">
        <f t="shared" si="4"/>
        <v>0</v>
      </c>
    </row>
    <row r="92" spans="1:7" x14ac:dyDescent="0.25">
      <c r="A92" s="11"/>
      <c r="B92" s="38"/>
      <c r="C92" s="11"/>
      <c r="D92" s="11"/>
      <c r="E92" s="11">
        <f t="shared" si="6"/>
        <v>0</v>
      </c>
      <c r="F92" s="11">
        <f t="shared" si="5"/>
        <v>0</v>
      </c>
      <c r="G92" s="11">
        <f t="shared" si="4"/>
        <v>0</v>
      </c>
    </row>
    <row r="93" spans="1:7" x14ac:dyDescent="0.25">
      <c r="A93" s="11"/>
      <c r="B93" s="38"/>
      <c r="C93" s="11"/>
      <c r="D93" s="11"/>
      <c r="E93" s="11">
        <f t="shared" si="6"/>
        <v>0</v>
      </c>
      <c r="F93" s="11">
        <f t="shared" si="5"/>
        <v>0</v>
      </c>
      <c r="G93" s="11">
        <f t="shared" si="4"/>
        <v>0</v>
      </c>
    </row>
    <row r="94" spans="1:7" x14ac:dyDescent="0.25">
      <c r="A94" s="11"/>
      <c r="B94" s="38"/>
      <c r="C94" s="11"/>
      <c r="D94" s="11"/>
      <c r="E94" s="11">
        <f t="shared" si="6"/>
        <v>0</v>
      </c>
      <c r="F94" s="11">
        <f t="shared" si="5"/>
        <v>0</v>
      </c>
      <c r="G94" s="11">
        <f t="shared" si="4"/>
        <v>0</v>
      </c>
    </row>
    <row r="95" spans="1:7" x14ac:dyDescent="0.25">
      <c r="A95" s="11"/>
      <c r="B95" s="38"/>
      <c r="C95" s="11"/>
      <c r="D95" s="11"/>
      <c r="E95" s="11">
        <f t="shared" si="6"/>
        <v>0</v>
      </c>
      <c r="F95" s="11">
        <f t="shared" si="5"/>
        <v>0</v>
      </c>
      <c r="G95" s="11">
        <f t="shared" si="4"/>
        <v>0</v>
      </c>
    </row>
    <row r="96" spans="1:7" x14ac:dyDescent="0.25">
      <c r="A96" s="11"/>
      <c r="B96" s="38"/>
      <c r="C96" s="11"/>
      <c r="D96" s="11"/>
      <c r="E96" s="11">
        <f t="shared" si="6"/>
        <v>0</v>
      </c>
      <c r="F96" s="11">
        <f t="shared" si="5"/>
        <v>0</v>
      </c>
      <c r="G96" s="11">
        <f t="shared" si="4"/>
        <v>0</v>
      </c>
    </row>
    <row r="97" spans="1:7" x14ac:dyDescent="0.25">
      <c r="A97" s="11" t="s">
        <v>25</v>
      </c>
      <c r="B97" s="38"/>
      <c r="C97" s="11"/>
      <c r="D97" s="11"/>
      <c r="E97" s="11">
        <f t="shared" si="6"/>
        <v>0</v>
      </c>
      <c r="F97" s="11">
        <f t="shared" si="5"/>
        <v>0</v>
      </c>
      <c r="G97" s="11">
        <f t="shared" si="4"/>
        <v>0</v>
      </c>
    </row>
    <row r="98" spans="1:7" x14ac:dyDescent="0.25">
      <c r="A98" s="11"/>
      <c r="B98" s="38"/>
      <c r="C98" s="11"/>
      <c r="D98" s="11"/>
      <c r="E98" s="11">
        <f t="shared" si="6"/>
        <v>0</v>
      </c>
      <c r="F98" s="11">
        <f t="shared" si="5"/>
        <v>0</v>
      </c>
      <c r="G98" s="11">
        <f t="shared" si="4"/>
        <v>0</v>
      </c>
    </row>
    <row r="99" spans="1:7" x14ac:dyDescent="0.25">
      <c r="A99" s="11"/>
      <c r="B99" s="38"/>
      <c r="C99" s="11"/>
      <c r="D99" s="11"/>
      <c r="E99" s="11">
        <f t="shared" si="6"/>
        <v>0</v>
      </c>
      <c r="F99" s="11">
        <f t="shared" si="5"/>
        <v>0</v>
      </c>
      <c r="G99" s="11">
        <f t="shared" si="4"/>
        <v>0</v>
      </c>
    </row>
    <row r="100" spans="1:7" x14ac:dyDescent="0.25">
      <c r="A100" s="11"/>
      <c r="B100" s="38"/>
      <c r="C100" s="11"/>
      <c r="D100" s="11"/>
      <c r="E100" s="11">
        <f t="shared" si="6"/>
        <v>0</v>
      </c>
      <c r="F100" s="11">
        <f t="shared" si="5"/>
        <v>0</v>
      </c>
      <c r="G100" s="11">
        <f t="shared" si="4"/>
        <v>0</v>
      </c>
    </row>
    <row r="101" spans="1:7" x14ac:dyDescent="0.25">
      <c r="A101" s="11" t="s">
        <v>25</v>
      </c>
      <c r="B101" s="38"/>
      <c r="C101" s="11"/>
      <c r="D101" s="11"/>
      <c r="E101" s="11">
        <f t="shared" si="6"/>
        <v>0</v>
      </c>
      <c r="F101" s="11">
        <f t="shared" si="5"/>
        <v>0</v>
      </c>
      <c r="G101" s="11">
        <f t="shared" si="4"/>
        <v>0</v>
      </c>
    </row>
    <row r="102" spans="1:7" x14ac:dyDescent="0.25">
      <c r="A102" s="11"/>
      <c r="B102" s="38"/>
      <c r="C102" s="11"/>
      <c r="D102" s="11"/>
      <c r="E102" s="11">
        <f t="shared" si="6"/>
        <v>0</v>
      </c>
      <c r="F102" s="11">
        <f t="shared" si="5"/>
        <v>0</v>
      </c>
      <c r="G102" s="11">
        <f t="shared" si="4"/>
        <v>0</v>
      </c>
    </row>
    <row r="103" spans="1:7" x14ac:dyDescent="0.25">
      <c r="A103" s="11"/>
      <c r="B103" s="11"/>
      <c r="C103" s="11"/>
      <c r="D103" s="11">
        <v>0</v>
      </c>
      <c r="E103" s="11">
        <f t="shared" si="6"/>
        <v>0</v>
      </c>
      <c r="F103" s="11">
        <f t="shared" si="5"/>
        <v>0</v>
      </c>
      <c r="G103" s="11">
        <f t="shared" si="4"/>
        <v>0</v>
      </c>
    </row>
    <row r="104" spans="1:7" x14ac:dyDescent="0.25">
      <c r="A104" s="11"/>
      <c r="B104" s="11"/>
      <c r="C104" s="11"/>
      <c r="D104" s="11">
        <v>0</v>
      </c>
      <c r="E104" s="11">
        <f t="shared" si="6"/>
        <v>0</v>
      </c>
      <c r="F104" s="11">
        <f t="shared" si="5"/>
        <v>0</v>
      </c>
      <c r="G104" s="11">
        <f t="shared" si="4"/>
        <v>0</v>
      </c>
    </row>
    <row r="105" spans="1:7" x14ac:dyDescent="0.25">
      <c r="A105" s="11"/>
      <c r="B105" s="29">
        <f>SUM(B2:B104)</f>
        <v>33120953</v>
      </c>
      <c r="C105" s="11"/>
      <c r="D105" s="11"/>
      <c r="E105" s="11"/>
      <c r="F105" s="11"/>
      <c r="G105" s="29">
        <f>SUM(G2:G104)</f>
        <v>16337900684</v>
      </c>
    </row>
    <row r="106" spans="1:7" x14ac:dyDescent="0.25">
      <c r="A106" s="11"/>
      <c r="B106" s="11" t="s">
        <v>283</v>
      </c>
      <c r="C106" s="11"/>
      <c r="D106" s="11"/>
      <c r="E106" s="11"/>
      <c r="F106" s="11"/>
      <c r="G106" s="11" t="s">
        <v>284</v>
      </c>
    </row>
    <row r="107" spans="1:7" x14ac:dyDescent="0.25">
      <c r="A107" s="11"/>
      <c r="B107" s="11"/>
      <c r="C107" s="11"/>
      <c r="D107" s="11"/>
      <c r="E107" s="11"/>
      <c r="F107" s="11"/>
      <c r="G107" s="11"/>
    </row>
    <row r="108" spans="1:7" x14ac:dyDescent="0.25">
      <c r="A108" s="11"/>
      <c r="B108" s="11"/>
      <c r="C108" s="11"/>
      <c r="D108" s="11"/>
      <c r="E108" s="11"/>
      <c r="F108" s="11"/>
      <c r="G108" s="3">
        <f>G105/E2</f>
        <v>44037468.150943398</v>
      </c>
    </row>
    <row r="109" spans="1:7" x14ac:dyDescent="0.25">
      <c r="A109" s="11"/>
      <c r="B109" s="11"/>
      <c r="C109" s="11"/>
      <c r="D109" s="11"/>
      <c r="E109" s="11"/>
      <c r="F109" s="11"/>
      <c r="G109" s="11" t="s">
        <v>286</v>
      </c>
    </row>
    <row r="113" spans="2:7" x14ac:dyDescent="0.25">
      <c r="B113" s="7"/>
    </row>
    <row r="116" spans="2:7" x14ac:dyDescent="0.25">
      <c r="G116" t="s">
        <v>577</v>
      </c>
    </row>
    <row r="117" spans="2:7" x14ac:dyDescent="0.25">
      <c r="G117" s="38">
        <v>13400000000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9"/>
  <sheetViews>
    <sheetView workbookViewId="0">
      <pane ySplit="1" topLeftCell="A156" activePane="bottomLeft" state="frozen"/>
      <selection pane="bottomLeft" activeCell="G170" sqref="G17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558</v>
      </c>
      <c r="E2" s="11">
        <f>IF(B2&gt;0,1,0)</f>
        <v>1</v>
      </c>
      <c r="F2" s="11">
        <f>B2*(D2-E2)</f>
        <v>53861900</v>
      </c>
      <c r="G2" s="11" t="s">
        <v>1</v>
      </c>
    </row>
    <row r="3" spans="1:7" x14ac:dyDescent="0.25">
      <c r="A3" s="11" t="s">
        <v>397</v>
      </c>
      <c r="B3" s="3">
        <v>3000000</v>
      </c>
      <c r="C3" s="11">
        <v>3</v>
      </c>
      <c r="D3" s="11">
        <f t="shared" ref="D3:D66" si="0">D4+C3</f>
        <v>556</v>
      </c>
      <c r="E3" s="11">
        <f t="shared" ref="E3:E66" si="1">IF(B3&gt;0,1,0)</f>
        <v>1</v>
      </c>
      <c r="F3" s="11">
        <f t="shared" ref="F3:F66" si="2">B3*(D3-E3)</f>
        <v>1665000000</v>
      </c>
      <c r="G3" s="11"/>
    </row>
    <row r="4" spans="1:7" x14ac:dyDescent="0.25">
      <c r="A4" s="11" t="s">
        <v>396</v>
      </c>
      <c r="B4" s="3">
        <v>-200000</v>
      </c>
      <c r="C4" s="11">
        <v>2</v>
      </c>
      <c r="D4" s="11">
        <f t="shared" si="0"/>
        <v>553</v>
      </c>
      <c r="E4" s="11">
        <f t="shared" si="1"/>
        <v>0</v>
      </c>
      <c r="F4" s="11">
        <f t="shared" si="2"/>
        <v>-110600000</v>
      </c>
      <c r="G4" s="11"/>
    </row>
    <row r="5" spans="1:7" x14ac:dyDescent="0.25">
      <c r="A5" s="11" t="s">
        <v>395</v>
      </c>
      <c r="B5" s="3">
        <v>-100000</v>
      </c>
      <c r="C5" s="11">
        <v>1</v>
      </c>
      <c r="D5" s="11">
        <f t="shared" si="0"/>
        <v>551</v>
      </c>
      <c r="E5" s="11">
        <f t="shared" si="1"/>
        <v>0</v>
      </c>
      <c r="F5" s="11">
        <f t="shared" si="2"/>
        <v>-55100000</v>
      </c>
      <c r="G5" s="11"/>
    </row>
    <row r="6" spans="1:7" x14ac:dyDescent="0.25">
      <c r="A6" s="11" t="s">
        <v>394</v>
      </c>
      <c r="B6" s="3">
        <v>-55000</v>
      </c>
      <c r="C6" s="11">
        <v>1</v>
      </c>
      <c r="D6" s="11">
        <f t="shared" si="0"/>
        <v>550</v>
      </c>
      <c r="E6" s="11">
        <f t="shared" si="1"/>
        <v>0</v>
      </c>
      <c r="F6" s="11">
        <f t="shared" si="2"/>
        <v>-30250000</v>
      </c>
      <c r="G6" s="11"/>
    </row>
    <row r="7" spans="1:7" x14ac:dyDescent="0.25">
      <c r="A7" s="11" t="s">
        <v>393</v>
      </c>
      <c r="B7" s="3">
        <v>-200000</v>
      </c>
      <c r="C7" s="11">
        <v>4</v>
      </c>
      <c r="D7" s="11">
        <f t="shared" si="0"/>
        <v>549</v>
      </c>
      <c r="E7" s="11">
        <f t="shared" si="1"/>
        <v>0</v>
      </c>
      <c r="F7" s="11">
        <f t="shared" si="2"/>
        <v>-109800000</v>
      </c>
      <c r="G7" s="11"/>
    </row>
    <row r="8" spans="1:7" x14ac:dyDescent="0.25">
      <c r="A8" s="11" t="s">
        <v>392</v>
      </c>
      <c r="B8" s="3">
        <v>-200000</v>
      </c>
      <c r="C8" s="11">
        <v>10</v>
      </c>
      <c r="D8" s="11">
        <f t="shared" si="0"/>
        <v>545</v>
      </c>
      <c r="E8" s="11">
        <f t="shared" si="1"/>
        <v>0</v>
      </c>
      <c r="F8" s="11">
        <f t="shared" si="2"/>
        <v>-109000000</v>
      </c>
      <c r="G8" s="11"/>
    </row>
    <row r="9" spans="1:7" x14ac:dyDescent="0.25">
      <c r="A9" s="11" t="s">
        <v>391</v>
      </c>
      <c r="B9" s="3">
        <v>-950500</v>
      </c>
      <c r="C9" s="11">
        <v>1</v>
      </c>
      <c r="D9" s="11">
        <f t="shared" si="0"/>
        <v>535</v>
      </c>
      <c r="E9" s="11">
        <f t="shared" si="1"/>
        <v>0</v>
      </c>
      <c r="F9" s="11">
        <f t="shared" si="2"/>
        <v>-508517500</v>
      </c>
      <c r="G9" s="11"/>
    </row>
    <row r="10" spans="1:7" x14ac:dyDescent="0.25">
      <c r="A10" s="23" t="s">
        <v>390</v>
      </c>
      <c r="B10" s="3">
        <v>2000000</v>
      </c>
      <c r="C10" s="11">
        <v>2</v>
      </c>
      <c r="D10" s="11">
        <f t="shared" si="0"/>
        <v>534</v>
      </c>
      <c r="E10" s="11">
        <f t="shared" si="1"/>
        <v>1</v>
      </c>
      <c r="F10" s="11">
        <f t="shared" si="2"/>
        <v>1066000000</v>
      </c>
      <c r="G10" s="11"/>
    </row>
    <row r="11" spans="1:7" x14ac:dyDescent="0.25">
      <c r="A11" s="11" t="s">
        <v>389</v>
      </c>
      <c r="B11" s="3">
        <v>-1065000</v>
      </c>
      <c r="C11" s="11">
        <v>3</v>
      </c>
      <c r="D11" s="11">
        <f t="shared" si="0"/>
        <v>532</v>
      </c>
      <c r="E11" s="11">
        <f t="shared" si="1"/>
        <v>0</v>
      </c>
      <c r="F11" s="11">
        <f t="shared" si="2"/>
        <v>-566580000</v>
      </c>
      <c r="G11" s="11"/>
    </row>
    <row r="12" spans="1:7" x14ac:dyDescent="0.25">
      <c r="A12" s="11" t="s">
        <v>388</v>
      </c>
      <c r="B12" s="3">
        <v>-45000</v>
      </c>
      <c r="C12" s="11">
        <v>1</v>
      </c>
      <c r="D12" s="11">
        <f t="shared" si="0"/>
        <v>529</v>
      </c>
      <c r="E12" s="11">
        <f t="shared" si="1"/>
        <v>0</v>
      </c>
      <c r="F12" s="11">
        <f t="shared" si="2"/>
        <v>-23805000</v>
      </c>
      <c r="G12" s="11"/>
    </row>
    <row r="13" spans="1:7" x14ac:dyDescent="0.25">
      <c r="A13" s="11" t="s">
        <v>387</v>
      </c>
      <c r="B13" s="3">
        <v>-2000700</v>
      </c>
      <c r="C13" s="11">
        <v>4</v>
      </c>
      <c r="D13" s="11">
        <f t="shared" si="0"/>
        <v>528</v>
      </c>
      <c r="E13" s="11">
        <f t="shared" si="1"/>
        <v>0</v>
      </c>
      <c r="F13" s="11">
        <f t="shared" si="2"/>
        <v>-1056369600</v>
      </c>
      <c r="G13" s="11"/>
    </row>
    <row r="14" spans="1:7" x14ac:dyDescent="0.25">
      <c r="A14" s="23" t="s">
        <v>386</v>
      </c>
      <c r="B14" s="3">
        <v>-200000</v>
      </c>
      <c r="C14" s="11">
        <v>2</v>
      </c>
      <c r="D14" s="11">
        <f t="shared" si="0"/>
        <v>524</v>
      </c>
      <c r="E14" s="11">
        <f t="shared" si="1"/>
        <v>0</v>
      </c>
      <c r="F14" s="11">
        <f t="shared" si="2"/>
        <v>-104800000</v>
      </c>
      <c r="G14" s="11"/>
    </row>
    <row r="15" spans="1:7" x14ac:dyDescent="0.25">
      <c r="A15" s="11" t="s">
        <v>385</v>
      </c>
      <c r="B15" s="3">
        <v>2000000</v>
      </c>
      <c r="C15" s="11">
        <v>0</v>
      </c>
      <c r="D15" s="11">
        <f t="shared" si="0"/>
        <v>522</v>
      </c>
      <c r="E15" s="11">
        <f t="shared" si="1"/>
        <v>1</v>
      </c>
      <c r="F15" s="11">
        <f t="shared" si="2"/>
        <v>1042000000</v>
      </c>
      <c r="G15" s="11"/>
    </row>
    <row r="16" spans="1:7" x14ac:dyDescent="0.25">
      <c r="A16" s="11" t="s">
        <v>385</v>
      </c>
      <c r="B16" s="3">
        <v>2000000</v>
      </c>
      <c r="C16" s="11">
        <v>0</v>
      </c>
      <c r="D16" s="11">
        <f t="shared" si="0"/>
        <v>522</v>
      </c>
      <c r="E16" s="11">
        <f t="shared" si="1"/>
        <v>1</v>
      </c>
      <c r="F16" s="11">
        <f t="shared" si="2"/>
        <v>1042000000</v>
      </c>
      <c r="G16" s="11"/>
    </row>
    <row r="17" spans="1:12" x14ac:dyDescent="0.25">
      <c r="A17" s="11" t="s">
        <v>385</v>
      </c>
      <c r="B17" s="3">
        <v>1200000</v>
      </c>
      <c r="C17" s="11">
        <v>0</v>
      </c>
      <c r="D17" s="11">
        <f t="shared" si="0"/>
        <v>522</v>
      </c>
      <c r="E17" s="11">
        <f t="shared" si="1"/>
        <v>1</v>
      </c>
      <c r="F17" s="11">
        <f t="shared" si="2"/>
        <v>625200000</v>
      </c>
      <c r="G17" s="11"/>
    </row>
    <row r="18" spans="1:12" x14ac:dyDescent="0.25">
      <c r="A18" s="11" t="s">
        <v>385</v>
      </c>
      <c r="B18" s="3">
        <v>1000000</v>
      </c>
      <c r="C18" s="11">
        <v>1</v>
      </c>
      <c r="D18" s="11">
        <f t="shared" si="0"/>
        <v>522</v>
      </c>
      <c r="E18" s="11">
        <f t="shared" si="1"/>
        <v>1</v>
      </c>
      <c r="F18" s="11">
        <f t="shared" si="2"/>
        <v>521000000</v>
      </c>
      <c r="G18" s="11"/>
    </row>
    <row r="19" spans="1:12" x14ac:dyDescent="0.25">
      <c r="A19" s="11" t="s">
        <v>384</v>
      </c>
      <c r="B19" s="3">
        <v>3000000</v>
      </c>
      <c r="C19" s="11">
        <v>0</v>
      </c>
      <c r="D19" s="11">
        <f t="shared" si="0"/>
        <v>521</v>
      </c>
      <c r="E19" s="11">
        <f t="shared" si="1"/>
        <v>1</v>
      </c>
      <c r="F19" s="11">
        <f t="shared" si="2"/>
        <v>1560000000</v>
      </c>
      <c r="G19" s="11"/>
      <c r="L19" t="s">
        <v>25</v>
      </c>
    </row>
    <row r="20" spans="1:12" x14ac:dyDescent="0.25">
      <c r="A20" s="11" t="s">
        <v>384</v>
      </c>
      <c r="B20" s="3">
        <v>-432700</v>
      </c>
      <c r="C20" s="11">
        <v>0</v>
      </c>
      <c r="D20" s="11">
        <f t="shared" si="0"/>
        <v>521</v>
      </c>
      <c r="E20" s="11">
        <f t="shared" si="1"/>
        <v>0</v>
      </c>
      <c r="F20" s="11">
        <f t="shared" si="2"/>
        <v>-225436700</v>
      </c>
      <c r="G20" s="11"/>
    </row>
    <row r="21" spans="1:12" x14ac:dyDescent="0.25">
      <c r="A21" s="11" t="s">
        <v>384</v>
      </c>
      <c r="B21" s="3">
        <v>-432700</v>
      </c>
      <c r="C21" s="11">
        <v>0</v>
      </c>
      <c r="D21" s="11">
        <f t="shared" si="0"/>
        <v>521</v>
      </c>
      <c r="E21" s="11">
        <f t="shared" si="1"/>
        <v>0</v>
      </c>
      <c r="F21" s="11">
        <f t="shared" si="2"/>
        <v>-225436700</v>
      </c>
      <c r="G21" s="11"/>
    </row>
    <row r="22" spans="1:12" x14ac:dyDescent="0.25">
      <c r="A22" s="11" t="s">
        <v>384</v>
      </c>
      <c r="B22" s="3">
        <v>-432700</v>
      </c>
      <c r="C22" s="11">
        <v>0</v>
      </c>
      <c r="D22" s="11">
        <f t="shared" si="0"/>
        <v>521</v>
      </c>
      <c r="E22" s="11">
        <f t="shared" si="1"/>
        <v>0</v>
      </c>
      <c r="F22" s="11">
        <f t="shared" si="2"/>
        <v>-225436700</v>
      </c>
      <c r="G22" s="11"/>
    </row>
    <row r="23" spans="1:12" x14ac:dyDescent="0.25">
      <c r="A23" s="11" t="s">
        <v>384</v>
      </c>
      <c r="B23" s="3">
        <v>-432700</v>
      </c>
      <c r="C23" s="11">
        <v>0</v>
      </c>
      <c r="D23" s="11">
        <f t="shared" si="0"/>
        <v>521</v>
      </c>
      <c r="E23" s="11">
        <f t="shared" si="1"/>
        <v>0</v>
      </c>
      <c r="F23" s="11">
        <f t="shared" si="2"/>
        <v>-225436700</v>
      </c>
      <c r="G23" s="11"/>
    </row>
    <row r="24" spans="1:12" x14ac:dyDescent="0.25">
      <c r="A24" s="11" t="s">
        <v>384</v>
      </c>
      <c r="B24" s="3">
        <v>-432700</v>
      </c>
      <c r="C24" s="11">
        <v>0</v>
      </c>
      <c r="D24" s="11">
        <f t="shared" si="0"/>
        <v>521</v>
      </c>
      <c r="E24" s="11">
        <f t="shared" si="1"/>
        <v>0</v>
      </c>
      <c r="F24" s="11">
        <f t="shared" si="2"/>
        <v>-225436700</v>
      </c>
      <c r="G24" s="11"/>
    </row>
    <row r="25" spans="1:12" x14ac:dyDescent="0.25">
      <c r="A25" s="11" t="s">
        <v>384</v>
      </c>
      <c r="B25" s="3">
        <v>-200000</v>
      </c>
      <c r="C25" s="11">
        <v>1</v>
      </c>
      <c r="D25" s="11">
        <f t="shared" si="0"/>
        <v>521</v>
      </c>
      <c r="E25" s="11">
        <f t="shared" si="1"/>
        <v>0</v>
      </c>
      <c r="F25" s="11">
        <f t="shared" si="2"/>
        <v>-104200000</v>
      </c>
      <c r="G25" s="11"/>
    </row>
    <row r="26" spans="1:12" x14ac:dyDescent="0.25">
      <c r="A26" s="11" t="s">
        <v>383</v>
      </c>
      <c r="B26" s="3">
        <v>3000000</v>
      </c>
      <c r="C26" s="11">
        <v>2</v>
      </c>
      <c r="D26" s="11">
        <f t="shared" si="0"/>
        <v>520</v>
      </c>
      <c r="E26" s="11">
        <f t="shared" si="1"/>
        <v>1</v>
      </c>
      <c r="F26" s="11">
        <f t="shared" si="2"/>
        <v>1557000000</v>
      </c>
      <c r="G26" s="11"/>
    </row>
    <row r="27" spans="1:12" x14ac:dyDescent="0.25">
      <c r="A27" s="11" t="s">
        <v>382</v>
      </c>
      <c r="B27" s="3">
        <v>-200000</v>
      </c>
      <c r="C27" s="11">
        <v>1</v>
      </c>
      <c r="D27" s="11">
        <f t="shared" si="0"/>
        <v>518</v>
      </c>
      <c r="E27" s="11">
        <f t="shared" si="1"/>
        <v>0</v>
      </c>
      <c r="F27" s="11">
        <f t="shared" si="2"/>
        <v>-103600000</v>
      </c>
      <c r="G27" s="11"/>
    </row>
    <row r="28" spans="1:12" x14ac:dyDescent="0.25">
      <c r="A28" s="11" t="s">
        <v>381</v>
      </c>
      <c r="B28" s="3">
        <v>2000000</v>
      </c>
      <c r="C28" s="11">
        <v>1</v>
      </c>
      <c r="D28" s="11">
        <f t="shared" si="0"/>
        <v>517</v>
      </c>
      <c r="E28" s="11">
        <f t="shared" si="1"/>
        <v>1</v>
      </c>
      <c r="F28" s="11">
        <f t="shared" si="2"/>
        <v>1032000000</v>
      </c>
      <c r="G28" s="11"/>
    </row>
    <row r="29" spans="1:12" x14ac:dyDescent="0.25">
      <c r="A29" s="11" t="s">
        <v>380</v>
      </c>
      <c r="B29" s="3">
        <v>-7000800</v>
      </c>
      <c r="C29" s="11">
        <v>1</v>
      </c>
      <c r="D29" s="11">
        <f t="shared" si="0"/>
        <v>516</v>
      </c>
      <c r="E29" s="11">
        <f t="shared" si="1"/>
        <v>0</v>
      </c>
      <c r="F29" s="11">
        <f t="shared" si="2"/>
        <v>-3612412800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515</v>
      </c>
      <c r="E30" s="11">
        <f t="shared" si="1"/>
        <v>0</v>
      </c>
      <c r="F30" s="11">
        <f t="shared" si="2"/>
        <v>-1545463500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514</v>
      </c>
      <c r="E31" s="11">
        <f t="shared" si="1"/>
        <v>0</v>
      </c>
      <c r="F31" s="11">
        <f t="shared" si="2"/>
        <v>-871692600</v>
      </c>
      <c r="G31" s="11"/>
    </row>
    <row r="32" spans="1:12" x14ac:dyDescent="0.25">
      <c r="A32" s="11" t="s">
        <v>379</v>
      </c>
      <c r="B32" s="3">
        <v>994300</v>
      </c>
      <c r="C32" s="11">
        <v>6</v>
      </c>
      <c r="D32" s="11">
        <f t="shared" si="0"/>
        <v>511</v>
      </c>
      <c r="E32" s="11">
        <f t="shared" si="1"/>
        <v>1</v>
      </c>
      <c r="F32" s="11">
        <f t="shared" si="2"/>
        <v>507093000</v>
      </c>
      <c r="G32" s="11"/>
    </row>
    <row r="33" spans="1:7" x14ac:dyDescent="0.25">
      <c r="A33" s="11" t="s">
        <v>377</v>
      </c>
      <c r="B33" s="3">
        <v>35091</v>
      </c>
      <c r="C33" s="11">
        <v>1</v>
      </c>
      <c r="D33" s="11">
        <f t="shared" si="0"/>
        <v>505</v>
      </c>
      <c r="E33" s="11">
        <f t="shared" si="1"/>
        <v>1</v>
      </c>
      <c r="F33" s="11">
        <f t="shared" si="2"/>
        <v>17685864</v>
      </c>
      <c r="G33" s="11" t="s">
        <v>378</v>
      </c>
    </row>
    <row r="34" spans="1:7" x14ac:dyDescent="0.25">
      <c r="A34" s="11" t="s">
        <v>376</v>
      </c>
      <c r="B34" s="3">
        <v>-850000</v>
      </c>
      <c r="C34" s="11">
        <v>8</v>
      </c>
      <c r="D34" s="11">
        <f t="shared" si="0"/>
        <v>504</v>
      </c>
      <c r="E34" s="11">
        <f t="shared" si="1"/>
        <v>0</v>
      </c>
      <c r="F34" s="11">
        <f t="shared" si="2"/>
        <v>-428400000</v>
      </c>
      <c r="G34" s="11"/>
    </row>
    <row r="35" spans="1:7" x14ac:dyDescent="0.25">
      <c r="A35" s="23" t="s">
        <v>375</v>
      </c>
      <c r="B35" s="3">
        <v>-190500</v>
      </c>
      <c r="C35" s="11">
        <v>1</v>
      </c>
      <c r="D35" s="11">
        <f t="shared" si="0"/>
        <v>496</v>
      </c>
      <c r="E35" s="11">
        <f t="shared" si="1"/>
        <v>0</v>
      </c>
      <c r="F35" s="11">
        <f t="shared" si="2"/>
        <v>-94488000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495</v>
      </c>
      <c r="E36" s="11">
        <f t="shared" si="1"/>
        <v>1</v>
      </c>
      <c r="F36" s="11">
        <f t="shared" si="2"/>
        <v>98800000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495</v>
      </c>
      <c r="E37" s="11">
        <f t="shared" si="1"/>
        <v>0</v>
      </c>
      <c r="F37" s="11">
        <f t="shared" si="2"/>
        <v>-99000000</v>
      </c>
      <c r="G37" s="11"/>
    </row>
    <row r="38" spans="1:7" x14ac:dyDescent="0.25">
      <c r="A38" s="23" t="s">
        <v>374</v>
      </c>
      <c r="B38" s="3">
        <v>300806</v>
      </c>
      <c r="C38" s="11">
        <v>1</v>
      </c>
      <c r="D38" s="11">
        <f t="shared" si="0"/>
        <v>473</v>
      </c>
      <c r="E38" s="11">
        <f t="shared" si="1"/>
        <v>1</v>
      </c>
      <c r="F38" s="11">
        <f t="shared" si="2"/>
        <v>141980432</v>
      </c>
      <c r="G38" s="11" t="s">
        <v>398</v>
      </c>
    </row>
    <row r="39" spans="1:7" x14ac:dyDescent="0.25">
      <c r="A39" s="11" t="s">
        <v>373</v>
      </c>
      <c r="B39" s="3">
        <v>-95000</v>
      </c>
      <c r="C39" s="11">
        <v>0</v>
      </c>
      <c r="D39" s="11">
        <f t="shared" si="0"/>
        <v>472</v>
      </c>
      <c r="E39" s="11">
        <f t="shared" si="1"/>
        <v>0</v>
      </c>
      <c r="F39" s="11">
        <f t="shared" si="2"/>
        <v>-44840000</v>
      </c>
      <c r="G39" s="11"/>
    </row>
    <row r="40" spans="1:7" x14ac:dyDescent="0.25">
      <c r="A40" s="11" t="s">
        <v>373</v>
      </c>
      <c r="B40" s="3">
        <v>-88103</v>
      </c>
      <c r="C40" s="11">
        <v>5</v>
      </c>
      <c r="D40" s="11">
        <f t="shared" si="0"/>
        <v>472</v>
      </c>
      <c r="E40" s="11">
        <f t="shared" si="1"/>
        <v>0</v>
      </c>
      <c r="F40" s="11">
        <f t="shared" si="2"/>
        <v>-41584616</v>
      </c>
      <c r="G40" s="11"/>
    </row>
    <row r="41" spans="1:7" x14ac:dyDescent="0.25">
      <c r="A41" s="11" t="s">
        <v>372</v>
      </c>
      <c r="B41" s="3">
        <v>-120000</v>
      </c>
      <c r="C41" s="11">
        <v>22</v>
      </c>
      <c r="D41" s="11">
        <f t="shared" si="0"/>
        <v>467</v>
      </c>
      <c r="E41" s="11">
        <f t="shared" si="1"/>
        <v>0</v>
      </c>
      <c r="F41" s="11">
        <f t="shared" si="2"/>
        <v>-56040000</v>
      </c>
      <c r="G41" s="11"/>
    </row>
    <row r="42" spans="1:7" x14ac:dyDescent="0.25">
      <c r="A42" s="11" t="s">
        <v>371</v>
      </c>
      <c r="B42" s="3">
        <v>1000204</v>
      </c>
      <c r="C42" s="11">
        <v>4</v>
      </c>
      <c r="D42" s="11">
        <f t="shared" si="0"/>
        <v>445</v>
      </c>
      <c r="E42" s="11">
        <f t="shared" si="1"/>
        <v>1</v>
      </c>
      <c r="F42" s="11">
        <f t="shared" si="2"/>
        <v>444090576</v>
      </c>
      <c r="G42" s="11" t="s">
        <v>399</v>
      </c>
    </row>
    <row r="43" spans="1:7" x14ac:dyDescent="0.25">
      <c r="A43" s="11" t="s">
        <v>370</v>
      </c>
      <c r="B43" s="3">
        <v>-80000</v>
      </c>
      <c r="C43" s="11">
        <v>4</v>
      </c>
      <c r="D43" s="11">
        <f t="shared" si="0"/>
        <v>441</v>
      </c>
      <c r="E43" s="11">
        <f t="shared" si="1"/>
        <v>0</v>
      </c>
      <c r="F43" s="11">
        <f t="shared" si="2"/>
        <v>-35280000</v>
      </c>
      <c r="G43" s="11"/>
    </row>
    <row r="44" spans="1:7" x14ac:dyDescent="0.25">
      <c r="A44" s="11" t="s">
        <v>369</v>
      </c>
      <c r="B44" s="3">
        <v>-211029</v>
      </c>
      <c r="C44" s="11">
        <v>1</v>
      </c>
      <c r="D44" s="11">
        <f t="shared" si="0"/>
        <v>437</v>
      </c>
      <c r="E44" s="11">
        <f t="shared" si="1"/>
        <v>0</v>
      </c>
      <c r="F44" s="11">
        <f t="shared" si="2"/>
        <v>-92219673</v>
      </c>
      <c r="G44" s="11"/>
    </row>
    <row r="45" spans="1:7" x14ac:dyDescent="0.25">
      <c r="A45" s="11" t="s">
        <v>368</v>
      </c>
      <c r="B45" s="3">
        <v>-200000</v>
      </c>
      <c r="C45" s="11">
        <v>1</v>
      </c>
      <c r="D45" s="11">
        <f t="shared" si="0"/>
        <v>436</v>
      </c>
      <c r="E45" s="11">
        <f t="shared" si="1"/>
        <v>0</v>
      </c>
      <c r="F45" s="11">
        <f t="shared" si="2"/>
        <v>-87200000</v>
      </c>
      <c r="G45" s="11"/>
    </row>
    <row r="46" spans="1:7" x14ac:dyDescent="0.25">
      <c r="A46" s="11" t="s">
        <v>367</v>
      </c>
      <c r="B46" s="3">
        <v>-95000</v>
      </c>
      <c r="C46" s="11">
        <v>2</v>
      </c>
      <c r="D46" s="11">
        <f t="shared" si="0"/>
        <v>435</v>
      </c>
      <c r="E46" s="11">
        <f t="shared" si="1"/>
        <v>0</v>
      </c>
      <c r="F46" s="11">
        <f t="shared" si="2"/>
        <v>-41325000</v>
      </c>
      <c r="G46" s="11"/>
    </row>
    <row r="47" spans="1:7" x14ac:dyDescent="0.25">
      <c r="A47" s="11" t="s">
        <v>366</v>
      </c>
      <c r="B47" s="3">
        <v>-45000</v>
      </c>
      <c r="C47" s="11">
        <v>0</v>
      </c>
      <c r="D47" s="11">
        <f t="shared" si="0"/>
        <v>433</v>
      </c>
      <c r="E47" s="11">
        <f t="shared" si="1"/>
        <v>0</v>
      </c>
      <c r="F47" s="11">
        <f t="shared" si="2"/>
        <v>-19485000</v>
      </c>
      <c r="G47" s="11"/>
    </row>
    <row r="48" spans="1:7" x14ac:dyDescent="0.25">
      <c r="A48" s="11" t="s">
        <v>366</v>
      </c>
      <c r="B48" s="3">
        <v>-64180</v>
      </c>
      <c r="C48" s="11">
        <v>3</v>
      </c>
      <c r="D48" s="11">
        <f t="shared" si="0"/>
        <v>433</v>
      </c>
      <c r="E48" s="11">
        <f t="shared" si="1"/>
        <v>0</v>
      </c>
      <c r="F48" s="11">
        <f t="shared" si="2"/>
        <v>-27789940</v>
      </c>
      <c r="G48" s="11"/>
    </row>
    <row r="49" spans="1:7" x14ac:dyDescent="0.25">
      <c r="A49" s="11" t="s">
        <v>365</v>
      </c>
      <c r="B49" s="3">
        <v>-27484</v>
      </c>
      <c r="C49" s="11">
        <v>1</v>
      </c>
      <c r="D49" s="11">
        <f t="shared" si="0"/>
        <v>430</v>
      </c>
      <c r="E49" s="11">
        <f t="shared" si="1"/>
        <v>0</v>
      </c>
      <c r="F49" s="11">
        <f t="shared" si="2"/>
        <v>-11818120</v>
      </c>
      <c r="G49" s="11"/>
    </row>
    <row r="50" spans="1:7" x14ac:dyDescent="0.25">
      <c r="A50" s="11" t="s">
        <v>364</v>
      </c>
      <c r="B50" s="3">
        <v>-141000</v>
      </c>
      <c r="C50" s="11">
        <v>0</v>
      </c>
      <c r="D50" s="11">
        <f t="shared" si="0"/>
        <v>429</v>
      </c>
      <c r="E50" s="11">
        <f t="shared" si="1"/>
        <v>0</v>
      </c>
      <c r="F50" s="11">
        <f t="shared" si="2"/>
        <v>-60489000</v>
      </c>
      <c r="G50" s="11"/>
    </row>
    <row r="51" spans="1:7" x14ac:dyDescent="0.25">
      <c r="A51" s="11" t="s">
        <v>364</v>
      </c>
      <c r="B51" s="3">
        <v>-26746</v>
      </c>
      <c r="C51" s="11">
        <v>1</v>
      </c>
      <c r="D51" s="11">
        <f t="shared" si="0"/>
        <v>429</v>
      </c>
      <c r="E51" s="11">
        <f t="shared" si="1"/>
        <v>0</v>
      </c>
      <c r="F51" s="11">
        <f t="shared" si="2"/>
        <v>-11474034</v>
      </c>
      <c r="G51" s="11"/>
    </row>
    <row r="52" spans="1:7" x14ac:dyDescent="0.25">
      <c r="A52" s="11" t="s">
        <v>363</v>
      </c>
      <c r="B52" s="3">
        <v>-53300</v>
      </c>
      <c r="C52" s="11">
        <v>1</v>
      </c>
      <c r="D52" s="11">
        <f t="shared" si="0"/>
        <v>428</v>
      </c>
      <c r="E52" s="11">
        <f t="shared" si="1"/>
        <v>0</v>
      </c>
      <c r="F52" s="11">
        <f t="shared" si="2"/>
        <v>-22812400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427</v>
      </c>
      <c r="E53" s="11">
        <f t="shared" si="1"/>
        <v>1</v>
      </c>
      <c r="F53" s="11">
        <f t="shared" si="2"/>
        <v>426000000</v>
      </c>
      <c r="G53" s="11"/>
    </row>
    <row r="54" spans="1:7" x14ac:dyDescent="0.25">
      <c r="A54" s="11" t="s">
        <v>362</v>
      </c>
      <c r="B54" s="3">
        <v>-21000</v>
      </c>
      <c r="C54" s="11">
        <v>1</v>
      </c>
      <c r="D54" s="11">
        <f t="shared" si="0"/>
        <v>421</v>
      </c>
      <c r="E54" s="11">
        <f t="shared" si="1"/>
        <v>0</v>
      </c>
      <c r="F54" s="11">
        <f t="shared" si="2"/>
        <v>-8841000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420</v>
      </c>
      <c r="E55" s="11">
        <f t="shared" si="1"/>
        <v>0</v>
      </c>
      <c r="F55" s="11">
        <f t="shared" si="2"/>
        <v>-411810000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420</v>
      </c>
      <c r="E56" s="11">
        <f t="shared" si="1"/>
        <v>0</v>
      </c>
      <c r="F56" s="11">
        <f t="shared" si="2"/>
        <v>-18900000</v>
      </c>
      <c r="G56" s="11"/>
    </row>
    <row r="57" spans="1:7" x14ac:dyDescent="0.25">
      <c r="A57" s="11" t="s">
        <v>361</v>
      </c>
      <c r="B57" s="3">
        <v>3005189</v>
      </c>
      <c r="C57" s="11">
        <v>0</v>
      </c>
      <c r="D57" s="11">
        <f t="shared" si="0"/>
        <v>407</v>
      </c>
      <c r="E57" s="11">
        <f t="shared" si="1"/>
        <v>1</v>
      </c>
      <c r="F57" s="11">
        <f t="shared" si="2"/>
        <v>1220106734</v>
      </c>
      <c r="G57" s="11" t="s">
        <v>400</v>
      </c>
    </row>
    <row r="58" spans="1:7" x14ac:dyDescent="0.25">
      <c r="A58" s="11" t="s">
        <v>361</v>
      </c>
      <c r="B58" s="3">
        <v>2000000</v>
      </c>
      <c r="C58" s="11">
        <v>1</v>
      </c>
      <c r="D58" s="11">
        <f t="shared" si="0"/>
        <v>407</v>
      </c>
      <c r="E58" s="11">
        <f t="shared" si="1"/>
        <v>1</v>
      </c>
      <c r="F58" s="11">
        <f t="shared" si="2"/>
        <v>812000000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406</v>
      </c>
      <c r="E59" s="11">
        <f t="shared" si="1"/>
        <v>1</v>
      </c>
      <c r="F59" s="11">
        <f t="shared" si="2"/>
        <v>810000000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406</v>
      </c>
      <c r="E60" s="11">
        <f t="shared" si="1"/>
        <v>0</v>
      </c>
      <c r="F60" s="11">
        <f t="shared" si="2"/>
        <v>-2842609000</v>
      </c>
      <c r="G60" s="11"/>
    </row>
    <row r="61" spans="1:7" x14ac:dyDescent="0.25">
      <c r="A61" s="11" t="s">
        <v>360</v>
      </c>
      <c r="B61" s="3">
        <v>3000000</v>
      </c>
      <c r="C61" s="11">
        <v>1</v>
      </c>
      <c r="D61" s="11">
        <f t="shared" si="0"/>
        <v>382</v>
      </c>
      <c r="E61" s="11">
        <f t="shared" si="1"/>
        <v>1</v>
      </c>
      <c r="F61" s="11">
        <f t="shared" si="2"/>
        <v>1143000000</v>
      </c>
      <c r="G61" s="11"/>
    </row>
    <row r="62" spans="1:7" x14ac:dyDescent="0.25">
      <c r="A62" s="11" t="s">
        <v>359</v>
      </c>
      <c r="B62" s="3">
        <v>-27109</v>
      </c>
      <c r="C62" s="11">
        <v>0</v>
      </c>
      <c r="D62" s="11">
        <f t="shared" si="0"/>
        <v>381</v>
      </c>
      <c r="E62" s="11">
        <f t="shared" si="1"/>
        <v>0</v>
      </c>
      <c r="F62" s="11">
        <f t="shared" si="2"/>
        <v>-10328529</v>
      </c>
      <c r="G62" s="11"/>
    </row>
    <row r="63" spans="1:7" x14ac:dyDescent="0.25">
      <c r="A63" s="11" t="s">
        <v>359</v>
      </c>
      <c r="B63" s="3">
        <v>-32989</v>
      </c>
      <c r="C63" s="11">
        <v>0</v>
      </c>
      <c r="D63" s="11">
        <f t="shared" si="0"/>
        <v>381</v>
      </c>
      <c r="E63" s="11">
        <f t="shared" si="1"/>
        <v>0</v>
      </c>
      <c r="F63" s="11">
        <f t="shared" si="2"/>
        <v>-12568809</v>
      </c>
      <c r="G63" s="11"/>
    </row>
    <row r="64" spans="1:7" x14ac:dyDescent="0.25">
      <c r="A64" s="11" t="s">
        <v>359</v>
      </c>
      <c r="B64" s="3">
        <v>3000000</v>
      </c>
      <c r="C64" s="11">
        <v>0</v>
      </c>
      <c r="D64" s="11">
        <f t="shared" si="0"/>
        <v>381</v>
      </c>
      <c r="E64" s="11">
        <f t="shared" si="1"/>
        <v>1</v>
      </c>
      <c r="F64" s="11">
        <f t="shared" si="2"/>
        <v>1140000000</v>
      </c>
      <c r="G64" s="11"/>
    </row>
    <row r="65" spans="1:7" x14ac:dyDescent="0.25">
      <c r="A65" s="11" t="s">
        <v>359</v>
      </c>
      <c r="B65" s="3">
        <v>2970000</v>
      </c>
      <c r="C65" s="11">
        <v>0</v>
      </c>
      <c r="D65" s="11">
        <f t="shared" si="0"/>
        <v>381</v>
      </c>
      <c r="E65" s="11">
        <f t="shared" si="1"/>
        <v>1</v>
      </c>
      <c r="F65" s="11">
        <f t="shared" si="2"/>
        <v>1128600000</v>
      </c>
      <c r="G65" s="11"/>
    </row>
    <row r="66" spans="1:7" x14ac:dyDescent="0.25">
      <c r="A66" s="11" t="s">
        <v>359</v>
      </c>
      <c r="B66" s="3">
        <v>1000000</v>
      </c>
      <c r="C66" s="11">
        <v>0</v>
      </c>
      <c r="D66" s="11">
        <f t="shared" si="0"/>
        <v>381</v>
      </c>
      <c r="E66" s="11">
        <f t="shared" si="1"/>
        <v>1</v>
      </c>
      <c r="F66" s="11">
        <f t="shared" si="2"/>
        <v>380000000</v>
      </c>
      <c r="G66" s="11"/>
    </row>
    <row r="67" spans="1:7" x14ac:dyDescent="0.25">
      <c r="A67" s="11" t="s">
        <v>359</v>
      </c>
      <c r="B67" s="3">
        <v>30000</v>
      </c>
      <c r="C67" s="11">
        <v>1</v>
      </c>
      <c r="D67" s="11">
        <f t="shared" ref="D67:D130" si="3">D68+C67</f>
        <v>381</v>
      </c>
      <c r="E67" s="11">
        <f t="shared" ref="E67:E130" si="4">IF(B67&gt;0,1,0)</f>
        <v>1</v>
      </c>
      <c r="F67" s="11">
        <f t="shared" ref="F67:F185" si="5">B67*(D67-E67)</f>
        <v>11400000</v>
      </c>
      <c r="G67" s="11"/>
    </row>
    <row r="68" spans="1:7" x14ac:dyDescent="0.25">
      <c r="A68" s="11" t="s">
        <v>358</v>
      </c>
      <c r="B68" s="3">
        <v>30000000</v>
      </c>
      <c r="C68" s="11">
        <v>1</v>
      </c>
      <c r="D68" s="11">
        <f t="shared" si="3"/>
        <v>380</v>
      </c>
      <c r="E68" s="11">
        <f t="shared" si="4"/>
        <v>1</v>
      </c>
      <c r="F68" s="11">
        <f t="shared" si="5"/>
        <v>11370000000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379</v>
      </c>
      <c r="E69" s="11">
        <f t="shared" si="4"/>
        <v>0</v>
      </c>
      <c r="F69" s="11">
        <f t="shared" si="5"/>
        <v>-75800000</v>
      </c>
      <c r="G69" s="11"/>
    </row>
    <row r="70" spans="1:7" x14ac:dyDescent="0.25">
      <c r="A70" s="11" t="s">
        <v>357</v>
      </c>
      <c r="B70" s="3">
        <v>1400000</v>
      </c>
      <c r="C70" s="11">
        <v>0</v>
      </c>
      <c r="D70" s="11">
        <f t="shared" si="3"/>
        <v>379</v>
      </c>
      <c r="E70" s="11">
        <f t="shared" si="4"/>
        <v>1</v>
      </c>
      <c r="F70" s="11">
        <f t="shared" si="5"/>
        <v>529200000</v>
      </c>
      <c r="G70" s="11"/>
    </row>
    <row r="71" spans="1:7" x14ac:dyDescent="0.25">
      <c r="A71" s="11" t="s">
        <v>357</v>
      </c>
      <c r="B71" s="3">
        <v>2600000</v>
      </c>
      <c r="C71" s="11">
        <v>0</v>
      </c>
      <c r="D71" s="11">
        <f t="shared" si="3"/>
        <v>379</v>
      </c>
      <c r="E71" s="11">
        <f t="shared" si="4"/>
        <v>1</v>
      </c>
      <c r="F71" s="11">
        <f t="shared" si="5"/>
        <v>982800000</v>
      </c>
      <c r="G71" s="11"/>
    </row>
    <row r="72" spans="1:7" x14ac:dyDescent="0.25">
      <c r="A72" s="11" t="s">
        <v>357</v>
      </c>
      <c r="B72" s="3">
        <v>-1000000</v>
      </c>
      <c r="C72" s="11">
        <v>2</v>
      </c>
      <c r="D72" s="11">
        <f t="shared" si="3"/>
        <v>379</v>
      </c>
      <c r="E72" s="11">
        <f t="shared" si="4"/>
        <v>0</v>
      </c>
      <c r="F72" s="11">
        <f t="shared" si="5"/>
        <v>-379000000</v>
      </c>
      <c r="G72" s="11"/>
    </row>
    <row r="73" spans="1:7" x14ac:dyDescent="0.25">
      <c r="A73" s="11" t="s">
        <v>356</v>
      </c>
      <c r="B73" s="3">
        <v>15000000</v>
      </c>
      <c r="C73" s="11">
        <v>5</v>
      </c>
      <c r="D73" s="11">
        <f t="shared" si="3"/>
        <v>377</v>
      </c>
      <c r="E73" s="11">
        <f t="shared" si="4"/>
        <v>1</v>
      </c>
      <c r="F73" s="11">
        <f t="shared" si="5"/>
        <v>5640000000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372</v>
      </c>
      <c r="E74" s="11">
        <f t="shared" si="4"/>
        <v>0</v>
      </c>
      <c r="F74" s="11">
        <f t="shared" si="5"/>
        <v>-5581562400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370</v>
      </c>
      <c r="E75" s="11">
        <f t="shared" si="4"/>
        <v>0</v>
      </c>
      <c r="F75" s="11">
        <f t="shared" si="5"/>
        <v>-1110000000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370</v>
      </c>
      <c r="E76" s="11">
        <f t="shared" si="4"/>
        <v>0</v>
      </c>
      <c r="F76" s="11">
        <f t="shared" si="5"/>
        <v>-74000000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370</v>
      </c>
      <c r="E77" s="11">
        <f t="shared" si="4"/>
        <v>0</v>
      </c>
      <c r="F77" s="11">
        <f t="shared" si="5"/>
        <v>-4441110000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366</v>
      </c>
      <c r="E78" s="11">
        <f t="shared" si="4"/>
        <v>0</v>
      </c>
      <c r="F78" s="11">
        <f t="shared" si="5"/>
        <v>-1098329400</v>
      </c>
      <c r="G78" s="11"/>
    </row>
    <row r="79" spans="1:7" x14ac:dyDescent="0.25">
      <c r="A79" s="11" t="s">
        <v>355</v>
      </c>
      <c r="B79" s="3">
        <v>23000000</v>
      </c>
      <c r="C79" s="11">
        <v>5</v>
      </c>
      <c r="D79" s="11">
        <f t="shared" si="3"/>
        <v>361</v>
      </c>
      <c r="E79" s="11">
        <f t="shared" si="4"/>
        <v>1</v>
      </c>
      <c r="F79" s="11">
        <f t="shared" si="5"/>
        <v>8280000000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356</v>
      </c>
      <c r="E80" s="11">
        <f t="shared" si="4"/>
        <v>0</v>
      </c>
      <c r="F80" s="11">
        <f t="shared" si="5"/>
        <v>-213778000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356</v>
      </c>
      <c r="E81" s="11">
        <f t="shared" si="4"/>
        <v>0</v>
      </c>
      <c r="F81" s="11">
        <f t="shared" si="5"/>
        <v>-71200000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355</v>
      </c>
      <c r="E82" s="11">
        <f t="shared" si="4"/>
        <v>1</v>
      </c>
      <c r="F82" s="11">
        <f t="shared" si="5"/>
        <v>100260234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355</v>
      </c>
      <c r="E83" s="11">
        <f t="shared" si="4"/>
        <v>0</v>
      </c>
      <c r="F83" s="11">
        <f t="shared" si="5"/>
        <v>-71000000</v>
      </c>
      <c r="G83" s="11"/>
    </row>
    <row r="84" spans="1:10" x14ac:dyDescent="0.25">
      <c r="A84" s="11" t="s">
        <v>354</v>
      </c>
      <c r="B84" s="3">
        <v>2000000</v>
      </c>
      <c r="C84" s="11">
        <v>3</v>
      </c>
      <c r="D84" s="11">
        <f t="shared" si="3"/>
        <v>353</v>
      </c>
      <c r="E84" s="11">
        <f t="shared" si="4"/>
        <v>1</v>
      </c>
      <c r="F84" s="11">
        <f t="shared" si="5"/>
        <v>704000000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350</v>
      </c>
      <c r="E85" s="11">
        <f t="shared" si="4"/>
        <v>0</v>
      </c>
      <c r="F85" s="11">
        <f t="shared" si="5"/>
        <v>-70000000</v>
      </c>
      <c r="G85" s="11"/>
    </row>
    <row r="86" spans="1:10" x14ac:dyDescent="0.25">
      <c r="A86" s="11" t="s">
        <v>353</v>
      </c>
      <c r="B86" s="3">
        <v>-200000</v>
      </c>
      <c r="C86" s="11">
        <v>2</v>
      </c>
      <c r="D86" s="11">
        <f t="shared" si="3"/>
        <v>344</v>
      </c>
      <c r="E86" s="11">
        <f t="shared" si="4"/>
        <v>0</v>
      </c>
      <c r="F86" s="11">
        <f t="shared" si="5"/>
        <v>-68800000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342</v>
      </c>
      <c r="E87" s="11">
        <f t="shared" si="4"/>
        <v>0</v>
      </c>
      <c r="F87" s="11">
        <f t="shared" si="5"/>
        <v>-453150000</v>
      </c>
      <c r="G87" s="11"/>
    </row>
    <row r="88" spans="1:10" x14ac:dyDescent="0.25">
      <c r="A88" s="11" t="s">
        <v>352</v>
      </c>
      <c r="B88" s="3">
        <v>-500000</v>
      </c>
      <c r="C88" s="11">
        <v>0</v>
      </c>
      <c r="D88" s="11">
        <f t="shared" si="3"/>
        <v>327</v>
      </c>
      <c r="E88" s="11">
        <f t="shared" si="4"/>
        <v>0</v>
      </c>
      <c r="F88" s="11">
        <f t="shared" si="5"/>
        <v>-163500000</v>
      </c>
      <c r="G88" s="11"/>
    </row>
    <row r="89" spans="1:10" x14ac:dyDescent="0.25">
      <c r="A89" s="11" t="s">
        <v>351</v>
      </c>
      <c r="B89" s="3">
        <v>-120000</v>
      </c>
      <c r="C89" s="11">
        <v>2</v>
      </c>
      <c r="D89" s="11">
        <f t="shared" si="3"/>
        <v>327</v>
      </c>
      <c r="E89" s="11">
        <f t="shared" si="4"/>
        <v>0</v>
      </c>
      <c r="F89" s="11">
        <f t="shared" si="5"/>
        <v>-39240000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325</v>
      </c>
      <c r="E90" s="11">
        <f t="shared" si="4"/>
        <v>1</v>
      </c>
      <c r="F90" s="11">
        <f t="shared" si="5"/>
        <v>138738420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322</v>
      </c>
      <c r="E91" s="11">
        <f t="shared" si="4"/>
        <v>0</v>
      </c>
      <c r="F91" s="11">
        <f t="shared" si="5"/>
        <v>-966644000</v>
      </c>
      <c r="G91" s="11" t="s">
        <v>340</v>
      </c>
    </row>
    <row r="92" spans="1:10" x14ac:dyDescent="0.25">
      <c r="A92" s="23" t="s">
        <v>339</v>
      </c>
      <c r="B92" s="3">
        <v>-205000</v>
      </c>
      <c r="C92" s="11">
        <v>0</v>
      </c>
      <c r="D92" s="11">
        <f t="shared" si="3"/>
        <v>320</v>
      </c>
      <c r="E92" s="11">
        <f t="shared" si="4"/>
        <v>0</v>
      </c>
      <c r="F92" s="11">
        <f t="shared" si="5"/>
        <v>-65600000</v>
      </c>
      <c r="G92" s="11" t="s">
        <v>341</v>
      </c>
    </row>
    <row r="93" spans="1:10" x14ac:dyDescent="0.25">
      <c r="A93" s="11" t="s">
        <v>337</v>
      </c>
      <c r="B93" s="3">
        <v>-350500</v>
      </c>
      <c r="C93" s="11">
        <v>11</v>
      </c>
      <c r="D93" s="11">
        <f t="shared" si="3"/>
        <v>320</v>
      </c>
      <c r="E93" s="11">
        <f t="shared" si="4"/>
        <v>0</v>
      </c>
      <c r="F93" s="11">
        <f t="shared" si="5"/>
        <v>-112160000</v>
      </c>
      <c r="G93" s="11" t="s">
        <v>338</v>
      </c>
    </row>
    <row r="94" spans="1:10" x14ac:dyDescent="0.25">
      <c r="A94" s="11" t="s">
        <v>335</v>
      </c>
      <c r="B94" s="3">
        <v>1000000</v>
      </c>
      <c r="C94" s="11">
        <v>5</v>
      </c>
      <c r="D94" s="11">
        <f t="shared" si="3"/>
        <v>309</v>
      </c>
      <c r="E94" s="11">
        <f t="shared" si="4"/>
        <v>1</v>
      </c>
      <c r="F94" s="11">
        <f t="shared" si="5"/>
        <v>308000000</v>
      </c>
      <c r="G94" s="11" t="s">
        <v>336</v>
      </c>
    </row>
    <row r="95" spans="1:10" x14ac:dyDescent="0.25">
      <c r="A95" s="11" t="s">
        <v>346</v>
      </c>
      <c r="B95" s="3">
        <v>9000000</v>
      </c>
      <c r="C95" s="11">
        <v>2</v>
      </c>
      <c r="D95" s="11">
        <f t="shared" si="3"/>
        <v>304</v>
      </c>
      <c r="E95" s="11">
        <f t="shared" si="4"/>
        <v>1</v>
      </c>
      <c r="F95" s="11">
        <f t="shared" si="5"/>
        <v>2727000000</v>
      </c>
      <c r="G95" s="11" t="s">
        <v>348</v>
      </c>
      <c r="J95" s="26"/>
    </row>
    <row r="96" spans="1:10" x14ac:dyDescent="0.25">
      <c r="A96" s="11" t="s">
        <v>349</v>
      </c>
      <c r="B96" s="3">
        <v>-26000000</v>
      </c>
      <c r="C96" s="11">
        <v>0</v>
      </c>
      <c r="D96" s="11">
        <f t="shared" si="3"/>
        <v>302</v>
      </c>
      <c r="E96" s="11">
        <f t="shared" si="4"/>
        <v>0</v>
      </c>
      <c r="F96" s="11">
        <f t="shared" si="5"/>
        <v>-7852000000</v>
      </c>
      <c r="G96" s="11" t="s">
        <v>350</v>
      </c>
    </row>
    <row r="97" spans="1:9" x14ac:dyDescent="0.25">
      <c r="A97" s="11" t="s">
        <v>349</v>
      </c>
      <c r="B97" s="3">
        <v>-26000000</v>
      </c>
      <c r="C97" s="11">
        <v>0</v>
      </c>
      <c r="D97" s="11">
        <f t="shared" si="3"/>
        <v>302</v>
      </c>
      <c r="E97" s="11">
        <f t="shared" si="4"/>
        <v>0</v>
      </c>
      <c r="F97" s="11">
        <f t="shared" si="5"/>
        <v>-7852000000</v>
      </c>
      <c r="G97" s="11"/>
    </row>
    <row r="98" spans="1:9" x14ac:dyDescent="0.25">
      <c r="A98" s="11" t="s">
        <v>349</v>
      </c>
      <c r="B98" s="3">
        <v>26000000</v>
      </c>
      <c r="C98" s="11">
        <v>0</v>
      </c>
      <c r="D98" s="11">
        <f t="shared" si="3"/>
        <v>302</v>
      </c>
      <c r="E98" s="11">
        <f t="shared" si="4"/>
        <v>1</v>
      </c>
      <c r="F98" s="11">
        <f t="shared" si="5"/>
        <v>7826000000</v>
      </c>
      <c r="G98" s="11"/>
    </row>
    <row r="99" spans="1:9" x14ac:dyDescent="0.25">
      <c r="A99" s="11" t="s">
        <v>349</v>
      </c>
      <c r="B99" s="3">
        <v>-200000</v>
      </c>
      <c r="C99" s="11">
        <v>2</v>
      </c>
      <c r="D99" s="11">
        <f t="shared" si="3"/>
        <v>302</v>
      </c>
      <c r="E99" s="11">
        <f t="shared" si="4"/>
        <v>0</v>
      </c>
      <c r="F99" s="11">
        <f t="shared" si="5"/>
        <v>-60400000</v>
      </c>
      <c r="G99" s="11"/>
      <c r="I99" t="s">
        <v>25</v>
      </c>
    </row>
    <row r="100" spans="1:9" x14ac:dyDescent="0.25">
      <c r="A100" s="11" t="s">
        <v>401</v>
      </c>
      <c r="B100" s="3">
        <v>29200000</v>
      </c>
      <c r="C100" s="11">
        <v>5</v>
      </c>
      <c r="D100" s="11">
        <f t="shared" si="3"/>
        <v>300</v>
      </c>
      <c r="E100" s="11">
        <f t="shared" si="4"/>
        <v>1</v>
      </c>
      <c r="F100" s="11">
        <f t="shared" si="5"/>
        <v>8730800000</v>
      </c>
      <c r="G100" s="11"/>
    </row>
    <row r="101" spans="1:9" x14ac:dyDescent="0.25">
      <c r="A101" s="11" t="s">
        <v>402</v>
      </c>
      <c r="B101" s="3">
        <v>399945</v>
      </c>
      <c r="C101" s="11">
        <v>1</v>
      </c>
      <c r="D101" s="11">
        <f t="shared" si="3"/>
        <v>295</v>
      </c>
      <c r="E101" s="11">
        <f t="shared" si="4"/>
        <v>1</v>
      </c>
      <c r="F101" s="11">
        <f t="shared" si="5"/>
        <v>117583830</v>
      </c>
      <c r="G101" s="11" t="s">
        <v>403</v>
      </c>
    </row>
    <row r="102" spans="1:9" x14ac:dyDescent="0.25">
      <c r="A102" s="11" t="s">
        <v>404</v>
      </c>
      <c r="B102" s="3">
        <v>2000000</v>
      </c>
      <c r="C102" s="11">
        <v>1</v>
      </c>
      <c r="D102" s="11">
        <f t="shared" si="3"/>
        <v>294</v>
      </c>
      <c r="E102" s="11">
        <f t="shared" si="4"/>
        <v>1</v>
      </c>
      <c r="F102" s="11">
        <f t="shared" si="5"/>
        <v>586000000</v>
      </c>
      <c r="G102" s="11" t="s">
        <v>405</v>
      </c>
    </row>
    <row r="103" spans="1:9" x14ac:dyDescent="0.25">
      <c r="A103" s="11" t="s">
        <v>412</v>
      </c>
      <c r="B103" s="3">
        <v>7500000</v>
      </c>
      <c r="C103" s="11">
        <v>0</v>
      </c>
      <c r="D103" s="11">
        <f t="shared" si="3"/>
        <v>293</v>
      </c>
      <c r="E103" s="11">
        <f t="shared" si="4"/>
        <v>1</v>
      </c>
      <c r="F103" s="11">
        <f t="shared" si="5"/>
        <v>2190000000</v>
      </c>
      <c r="G103" s="11" t="s">
        <v>413</v>
      </c>
    </row>
    <row r="104" spans="1:9" x14ac:dyDescent="0.25">
      <c r="A104" s="11" t="s">
        <v>412</v>
      </c>
      <c r="B104" s="3">
        <v>-66000000</v>
      </c>
      <c r="C104" s="11">
        <v>0</v>
      </c>
      <c r="D104" s="11">
        <f t="shared" si="3"/>
        <v>293</v>
      </c>
      <c r="E104" s="11">
        <f t="shared" si="4"/>
        <v>0</v>
      </c>
      <c r="F104" s="11">
        <f t="shared" si="5"/>
        <v>-19338000000</v>
      </c>
      <c r="G104" s="11" t="s">
        <v>427</v>
      </c>
    </row>
    <row r="105" spans="1:9" x14ac:dyDescent="0.25">
      <c r="A105" s="11" t="s">
        <v>412</v>
      </c>
      <c r="B105" s="3">
        <v>-145000</v>
      </c>
      <c r="C105" s="11">
        <v>2</v>
      </c>
      <c r="D105" s="11">
        <f t="shared" si="3"/>
        <v>293</v>
      </c>
      <c r="E105" s="11">
        <f t="shared" si="4"/>
        <v>0</v>
      </c>
      <c r="F105" s="11">
        <f t="shared" si="5"/>
        <v>-42485000</v>
      </c>
      <c r="G105" s="11" t="s">
        <v>428</v>
      </c>
    </row>
    <row r="106" spans="1:9" x14ac:dyDescent="0.25">
      <c r="A106" s="11" t="s">
        <v>424</v>
      </c>
      <c r="B106" s="3">
        <v>6000000</v>
      </c>
      <c r="C106" s="11">
        <v>2</v>
      </c>
      <c r="D106" s="11">
        <f t="shared" si="3"/>
        <v>291</v>
      </c>
      <c r="E106" s="11">
        <f t="shared" si="4"/>
        <v>1</v>
      </c>
      <c r="F106" s="11">
        <f t="shared" si="5"/>
        <v>1740000000</v>
      </c>
      <c r="G106" s="11" t="s">
        <v>429</v>
      </c>
    </row>
    <row r="107" spans="1:9" x14ac:dyDescent="0.25">
      <c r="A107" s="11" t="s">
        <v>437</v>
      </c>
      <c r="B107" s="3">
        <v>-6005900</v>
      </c>
      <c r="C107" s="11">
        <v>3</v>
      </c>
      <c r="D107" s="11">
        <f t="shared" si="3"/>
        <v>289</v>
      </c>
      <c r="E107" s="11">
        <f t="shared" si="4"/>
        <v>0</v>
      </c>
      <c r="F107" s="11">
        <f t="shared" si="5"/>
        <v>-1735705100</v>
      </c>
      <c r="G107" s="11" t="s">
        <v>439</v>
      </c>
    </row>
    <row r="108" spans="1:9" x14ac:dyDescent="0.25">
      <c r="A108" s="11" t="s">
        <v>442</v>
      </c>
      <c r="B108" s="3">
        <v>6000000</v>
      </c>
      <c r="C108" s="11">
        <v>12</v>
      </c>
      <c r="D108" s="11">
        <f t="shared" si="3"/>
        <v>286</v>
      </c>
      <c r="E108" s="11">
        <f t="shared" si="4"/>
        <v>1</v>
      </c>
      <c r="F108" s="11">
        <f t="shared" si="5"/>
        <v>1710000000</v>
      </c>
      <c r="G108" s="11" t="s">
        <v>447</v>
      </c>
    </row>
    <row r="109" spans="1:9" x14ac:dyDescent="0.25">
      <c r="A109" s="11" t="s">
        <v>461</v>
      </c>
      <c r="B109" s="3">
        <v>-120000</v>
      </c>
      <c r="C109" s="11">
        <v>1</v>
      </c>
      <c r="D109" s="11">
        <f t="shared" si="3"/>
        <v>274</v>
      </c>
      <c r="E109" s="11">
        <f t="shared" si="4"/>
        <v>0</v>
      </c>
      <c r="F109" s="11">
        <f t="shared" si="5"/>
        <v>-32880000</v>
      </c>
      <c r="G109" s="11" t="s">
        <v>462</v>
      </c>
    </row>
    <row r="110" spans="1:9" x14ac:dyDescent="0.25">
      <c r="A110" s="11" t="s">
        <v>463</v>
      </c>
      <c r="B110" s="3">
        <v>4000000</v>
      </c>
      <c r="C110" s="11">
        <v>1</v>
      </c>
      <c r="D110" s="11">
        <f t="shared" si="3"/>
        <v>273</v>
      </c>
      <c r="E110" s="11">
        <f t="shared" si="4"/>
        <v>1</v>
      </c>
      <c r="F110" s="11">
        <f t="shared" si="5"/>
        <v>1088000000</v>
      </c>
      <c r="G110" s="11" t="s">
        <v>464</v>
      </c>
    </row>
    <row r="111" spans="1:9" x14ac:dyDescent="0.25">
      <c r="A111" s="11" t="s">
        <v>468</v>
      </c>
      <c r="B111" s="3">
        <v>2800000</v>
      </c>
      <c r="C111" s="11">
        <v>4</v>
      </c>
      <c r="D111" s="11">
        <f t="shared" si="3"/>
        <v>272</v>
      </c>
      <c r="E111" s="11">
        <f t="shared" si="4"/>
        <v>1</v>
      </c>
      <c r="F111" s="11">
        <f t="shared" si="5"/>
        <v>758800000</v>
      </c>
      <c r="G111" s="11" t="s">
        <v>469</v>
      </c>
    </row>
    <row r="112" spans="1:9" x14ac:dyDescent="0.25">
      <c r="A112" s="11" t="s">
        <v>473</v>
      </c>
      <c r="B112" s="3">
        <v>-200000</v>
      </c>
      <c r="C112" s="11">
        <v>1</v>
      </c>
      <c r="D112" s="11">
        <f t="shared" si="3"/>
        <v>268</v>
      </c>
      <c r="E112" s="11">
        <f t="shared" si="4"/>
        <v>0</v>
      </c>
      <c r="F112" s="11">
        <f t="shared" si="5"/>
        <v>-53600000</v>
      </c>
      <c r="G112" s="11" t="s">
        <v>475</v>
      </c>
    </row>
    <row r="113" spans="1:10" x14ac:dyDescent="0.25">
      <c r="A113" s="11" t="s">
        <v>474</v>
      </c>
      <c r="B113" s="3">
        <v>72310</v>
      </c>
      <c r="C113" s="11">
        <v>17</v>
      </c>
      <c r="D113" s="11">
        <f t="shared" si="3"/>
        <v>267</v>
      </c>
      <c r="E113" s="11">
        <f t="shared" si="4"/>
        <v>1</v>
      </c>
      <c r="F113" s="11">
        <f t="shared" si="5"/>
        <v>19234460</v>
      </c>
      <c r="G113" s="11" t="s">
        <v>501</v>
      </c>
    </row>
    <row r="114" spans="1:10" x14ac:dyDescent="0.25">
      <c r="A114" s="11" t="s">
        <v>497</v>
      </c>
      <c r="B114" s="3">
        <v>-200000</v>
      </c>
      <c r="C114" s="11">
        <v>1</v>
      </c>
      <c r="D114" s="11">
        <f t="shared" si="3"/>
        <v>250</v>
      </c>
      <c r="E114" s="11">
        <f t="shared" si="4"/>
        <v>0</v>
      </c>
      <c r="F114" s="11">
        <f t="shared" si="5"/>
        <v>-50000000</v>
      </c>
      <c r="G114" s="11" t="s">
        <v>462</v>
      </c>
      <c r="J114" t="s">
        <v>25</v>
      </c>
    </row>
    <row r="115" spans="1:10" x14ac:dyDescent="0.25">
      <c r="A115" s="23" t="s">
        <v>498</v>
      </c>
      <c r="B115" s="35">
        <v>-11000000</v>
      </c>
      <c r="C115" s="23">
        <v>0</v>
      </c>
      <c r="D115" s="11">
        <f t="shared" si="3"/>
        <v>249</v>
      </c>
      <c r="E115" s="11">
        <f t="shared" si="4"/>
        <v>0</v>
      </c>
      <c r="F115" s="23">
        <f t="shared" si="5"/>
        <v>-2739000000</v>
      </c>
      <c r="G115" s="23" t="s">
        <v>502</v>
      </c>
    </row>
    <row r="116" spans="1:10" x14ac:dyDescent="0.25">
      <c r="A116" s="11" t="s">
        <v>498</v>
      </c>
      <c r="B116" s="3">
        <v>-200000</v>
      </c>
      <c r="C116" s="11">
        <v>2</v>
      </c>
      <c r="D116" s="11">
        <f t="shared" si="3"/>
        <v>249</v>
      </c>
      <c r="E116" s="11">
        <f t="shared" si="4"/>
        <v>0</v>
      </c>
      <c r="F116" s="11">
        <f t="shared" si="5"/>
        <v>-49800000</v>
      </c>
      <c r="G116" s="11" t="s">
        <v>462</v>
      </c>
      <c r="I116" t="s">
        <v>25</v>
      </c>
    </row>
    <row r="117" spans="1:10" x14ac:dyDescent="0.25">
      <c r="A117" s="11" t="s">
        <v>503</v>
      </c>
      <c r="B117" s="3">
        <v>-450500</v>
      </c>
      <c r="C117" s="11">
        <v>0</v>
      </c>
      <c r="D117" s="11">
        <f t="shared" si="3"/>
        <v>247</v>
      </c>
      <c r="E117" s="11">
        <f t="shared" si="4"/>
        <v>0</v>
      </c>
      <c r="F117" s="11">
        <f t="shared" si="5"/>
        <v>-111273500</v>
      </c>
      <c r="G117" s="11" t="s">
        <v>504</v>
      </c>
    </row>
    <row r="118" spans="1:10" x14ac:dyDescent="0.25">
      <c r="A118" s="11" t="s">
        <v>503</v>
      </c>
      <c r="B118" s="3">
        <v>-200000</v>
      </c>
      <c r="C118" s="11">
        <v>6</v>
      </c>
      <c r="D118" s="11">
        <f t="shared" si="3"/>
        <v>247</v>
      </c>
      <c r="E118" s="11">
        <f t="shared" si="4"/>
        <v>0</v>
      </c>
      <c r="F118" s="11">
        <f t="shared" si="5"/>
        <v>-49400000</v>
      </c>
      <c r="G118" s="11" t="s">
        <v>505</v>
      </c>
      <c r="J118" t="s">
        <v>25</v>
      </c>
    </row>
    <row r="119" spans="1:10" x14ac:dyDescent="0.25">
      <c r="A119" s="11" t="s">
        <v>507</v>
      </c>
      <c r="B119" s="3">
        <v>-154550</v>
      </c>
      <c r="C119" s="11">
        <v>0</v>
      </c>
      <c r="D119" s="11">
        <f t="shared" si="3"/>
        <v>241</v>
      </c>
      <c r="E119" s="11">
        <f t="shared" si="4"/>
        <v>0</v>
      </c>
      <c r="F119" s="11">
        <f t="shared" si="5"/>
        <v>-37246550</v>
      </c>
      <c r="G119" s="11" t="s">
        <v>508</v>
      </c>
    </row>
    <row r="120" spans="1:10" x14ac:dyDescent="0.25">
      <c r="A120" s="11" t="s">
        <v>507</v>
      </c>
      <c r="B120" s="3">
        <v>-320</v>
      </c>
      <c r="C120" s="11">
        <v>1</v>
      </c>
      <c r="D120" s="11">
        <f t="shared" si="3"/>
        <v>241</v>
      </c>
      <c r="E120" s="11">
        <f t="shared" si="4"/>
        <v>0</v>
      </c>
      <c r="F120" s="11">
        <f t="shared" si="5"/>
        <v>-77120</v>
      </c>
      <c r="G120" s="11" t="s">
        <v>509</v>
      </c>
    </row>
    <row r="121" spans="1:10" x14ac:dyDescent="0.25">
      <c r="A121" s="11" t="s">
        <v>510</v>
      </c>
      <c r="B121" s="3">
        <v>-432000</v>
      </c>
      <c r="C121" s="11">
        <v>6</v>
      </c>
      <c r="D121" s="11">
        <f t="shared" si="3"/>
        <v>240</v>
      </c>
      <c r="E121" s="11">
        <f t="shared" si="4"/>
        <v>0</v>
      </c>
      <c r="F121" s="11">
        <f t="shared" si="5"/>
        <v>-103680000</v>
      </c>
      <c r="G121" s="11" t="s">
        <v>511</v>
      </c>
    </row>
    <row r="122" spans="1:10" x14ac:dyDescent="0.25">
      <c r="A122" s="11" t="s">
        <v>512</v>
      </c>
      <c r="B122" s="3">
        <v>74043</v>
      </c>
      <c r="C122" s="11">
        <v>21</v>
      </c>
      <c r="D122" s="11">
        <f t="shared" si="3"/>
        <v>234</v>
      </c>
      <c r="E122" s="11">
        <f t="shared" si="4"/>
        <v>1</v>
      </c>
      <c r="F122" s="11">
        <f t="shared" si="5"/>
        <v>17252019</v>
      </c>
      <c r="G122" s="11" t="s">
        <v>513</v>
      </c>
    </row>
    <row r="123" spans="1:10" x14ac:dyDescent="0.25">
      <c r="A123" s="11" t="s">
        <v>535</v>
      </c>
      <c r="B123" s="3">
        <v>-52000</v>
      </c>
      <c r="C123" s="11">
        <v>41</v>
      </c>
      <c r="D123" s="11">
        <f t="shared" si="3"/>
        <v>213</v>
      </c>
      <c r="E123" s="11">
        <f t="shared" si="4"/>
        <v>0</v>
      </c>
      <c r="F123" s="11">
        <f t="shared" si="5"/>
        <v>-11076000</v>
      </c>
      <c r="G123" s="11" t="s">
        <v>537</v>
      </c>
    </row>
    <row r="124" spans="1:10" x14ac:dyDescent="0.25">
      <c r="A124" s="11" t="s">
        <v>587</v>
      </c>
      <c r="B124" s="3">
        <v>1187</v>
      </c>
      <c r="C124" s="11">
        <v>1</v>
      </c>
      <c r="D124" s="11">
        <f t="shared" si="3"/>
        <v>172</v>
      </c>
      <c r="E124" s="11">
        <f t="shared" si="4"/>
        <v>1</v>
      </c>
      <c r="F124" s="11">
        <f t="shared" si="5"/>
        <v>202977</v>
      </c>
      <c r="G124" s="11" t="s">
        <v>588</v>
      </c>
    </row>
    <row r="125" spans="1:10" x14ac:dyDescent="0.25">
      <c r="A125" s="11" t="s">
        <v>585</v>
      </c>
      <c r="B125" s="3">
        <v>2400000</v>
      </c>
      <c r="C125" s="11">
        <v>2</v>
      </c>
      <c r="D125" s="11">
        <f t="shared" si="3"/>
        <v>171</v>
      </c>
      <c r="E125" s="11">
        <f t="shared" si="4"/>
        <v>1</v>
      </c>
      <c r="F125" s="11">
        <f t="shared" si="5"/>
        <v>408000000</v>
      </c>
      <c r="G125" s="11" t="s">
        <v>586</v>
      </c>
    </row>
    <row r="126" spans="1:10" x14ac:dyDescent="0.25">
      <c r="A126" s="11" t="s">
        <v>594</v>
      </c>
      <c r="B126" s="3">
        <v>1342800</v>
      </c>
      <c r="C126" s="11">
        <v>0</v>
      </c>
      <c r="D126" s="11">
        <f t="shared" si="3"/>
        <v>169</v>
      </c>
      <c r="E126" s="11">
        <f t="shared" si="4"/>
        <v>1</v>
      </c>
      <c r="F126" s="11">
        <f t="shared" si="5"/>
        <v>225590400</v>
      </c>
      <c r="G126" s="11" t="s">
        <v>595</v>
      </c>
    </row>
    <row r="127" spans="1:10" x14ac:dyDescent="0.25">
      <c r="A127" s="11" t="s">
        <v>594</v>
      </c>
      <c r="B127" s="3">
        <v>1342800</v>
      </c>
      <c r="C127" s="11">
        <v>12</v>
      </c>
      <c r="D127" s="11">
        <f t="shared" si="3"/>
        <v>169</v>
      </c>
      <c r="E127" s="11">
        <f t="shared" si="4"/>
        <v>1</v>
      </c>
      <c r="F127" s="11">
        <f t="shared" si="5"/>
        <v>225590400</v>
      </c>
      <c r="G127" s="11" t="s">
        <v>596</v>
      </c>
    </row>
    <row r="128" spans="1:10" x14ac:dyDescent="0.25">
      <c r="A128" s="11" t="s">
        <v>603</v>
      </c>
      <c r="B128" s="3">
        <v>-200000</v>
      </c>
      <c r="C128" s="11">
        <v>2</v>
      </c>
      <c r="D128" s="11">
        <f t="shared" si="3"/>
        <v>157</v>
      </c>
      <c r="E128" s="11">
        <f t="shared" si="4"/>
        <v>0</v>
      </c>
      <c r="F128" s="11">
        <f t="shared" si="5"/>
        <v>-31400000</v>
      </c>
      <c r="G128" s="11" t="s">
        <v>158</v>
      </c>
    </row>
    <row r="129" spans="1:11" x14ac:dyDescent="0.25">
      <c r="A129" s="11" t="s">
        <v>604</v>
      </c>
      <c r="B129" s="3">
        <v>-15618</v>
      </c>
      <c r="C129" s="11">
        <v>1</v>
      </c>
      <c r="D129" s="11">
        <f t="shared" si="3"/>
        <v>155</v>
      </c>
      <c r="E129" s="11">
        <f t="shared" si="4"/>
        <v>0</v>
      </c>
      <c r="F129" s="11">
        <f>B129*(D129-E129)</f>
        <v>-2420790</v>
      </c>
      <c r="G129" s="11" t="s">
        <v>605</v>
      </c>
      <c r="K129" t="s">
        <v>25</v>
      </c>
    </row>
    <row r="130" spans="1:11" x14ac:dyDescent="0.25">
      <c r="A130" s="11" t="s">
        <v>606</v>
      </c>
      <c r="B130" s="3">
        <v>-200000</v>
      </c>
      <c r="C130" s="11">
        <v>1</v>
      </c>
      <c r="D130" s="11">
        <f t="shared" si="3"/>
        <v>154</v>
      </c>
      <c r="E130" s="11">
        <f t="shared" si="4"/>
        <v>0</v>
      </c>
      <c r="F130" s="11">
        <f t="shared" si="5"/>
        <v>-30800000</v>
      </c>
      <c r="G130" s="11" t="s">
        <v>505</v>
      </c>
    </row>
    <row r="131" spans="1:11" x14ac:dyDescent="0.25">
      <c r="A131" s="11" t="s">
        <v>608</v>
      </c>
      <c r="B131" s="3">
        <v>-200000</v>
      </c>
      <c r="C131" s="11">
        <v>1</v>
      </c>
      <c r="D131" s="11">
        <f t="shared" ref="D131:D155" si="6">D132+C131</f>
        <v>153</v>
      </c>
      <c r="E131" s="11">
        <f t="shared" ref="E131:E186" si="7">IF(B131&gt;0,1,0)</f>
        <v>0</v>
      </c>
      <c r="F131" s="11">
        <f t="shared" si="5"/>
        <v>-30600000</v>
      </c>
      <c r="G131" s="11" t="s">
        <v>609</v>
      </c>
    </row>
    <row r="132" spans="1:11" x14ac:dyDescent="0.25">
      <c r="A132" s="11" t="s">
        <v>610</v>
      </c>
      <c r="B132" s="3">
        <v>-390000</v>
      </c>
      <c r="C132" s="11">
        <v>0</v>
      </c>
      <c r="D132" s="11">
        <f t="shared" si="6"/>
        <v>152</v>
      </c>
      <c r="E132" s="11">
        <f t="shared" si="7"/>
        <v>0</v>
      </c>
      <c r="F132" s="11">
        <f t="shared" si="5"/>
        <v>-59280000</v>
      </c>
      <c r="G132" s="11" t="s">
        <v>611</v>
      </c>
    </row>
    <row r="133" spans="1:11" x14ac:dyDescent="0.25">
      <c r="A133" s="11" t="s">
        <v>610</v>
      </c>
      <c r="B133" s="3">
        <v>-24500</v>
      </c>
      <c r="C133" s="11">
        <v>1</v>
      </c>
      <c r="D133" s="11">
        <f t="shared" si="6"/>
        <v>152</v>
      </c>
      <c r="E133" s="11">
        <f t="shared" si="7"/>
        <v>0</v>
      </c>
      <c r="F133" s="11">
        <f t="shared" si="5"/>
        <v>-3724000</v>
      </c>
      <c r="G133" s="11" t="s">
        <v>612</v>
      </c>
    </row>
    <row r="134" spans="1:11" x14ac:dyDescent="0.25">
      <c r="A134" s="11" t="s">
        <v>613</v>
      </c>
      <c r="B134" s="3">
        <v>-95000</v>
      </c>
      <c r="C134" s="11">
        <v>4</v>
      </c>
      <c r="D134" s="11">
        <f t="shared" si="6"/>
        <v>151</v>
      </c>
      <c r="E134" s="11">
        <f t="shared" si="7"/>
        <v>0</v>
      </c>
      <c r="F134" s="11">
        <f t="shared" si="5"/>
        <v>-14345000</v>
      </c>
      <c r="G134" s="11" t="s">
        <v>462</v>
      </c>
    </row>
    <row r="135" spans="1:11" x14ac:dyDescent="0.25">
      <c r="A135" s="11" t="s">
        <v>615</v>
      </c>
      <c r="B135" s="3">
        <v>-200000</v>
      </c>
      <c r="C135" s="11">
        <v>2</v>
      </c>
      <c r="D135" s="11">
        <f t="shared" si="6"/>
        <v>147</v>
      </c>
      <c r="E135" s="11">
        <f t="shared" si="7"/>
        <v>0</v>
      </c>
      <c r="F135" s="11">
        <f t="shared" si="5"/>
        <v>-29400000</v>
      </c>
      <c r="G135" s="11" t="s">
        <v>616</v>
      </c>
    </row>
    <row r="136" spans="1:11" x14ac:dyDescent="0.25">
      <c r="A136" s="11" t="s">
        <v>618</v>
      </c>
      <c r="B136" s="3">
        <v>50000000</v>
      </c>
      <c r="C136" s="11">
        <v>1</v>
      </c>
      <c r="D136" s="11">
        <f t="shared" si="6"/>
        <v>145</v>
      </c>
      <c r="E136" s="11">
        <f t="shared" si="7"/>
        <v>1</v>
      </c>
      <c r="F136" s="11">
        <f t="shared" si="5"/>
        <v>7200000000</v>
      </c>
      <c r="G136" s="11" t="s">
        <v>619</v>
      </c>
    </row>
    <row r="137" spans="1:11" x14ac:dyDescent="0.25">
      <c r="A137" s="11" t="s">
        <v>624</v>
      </c>
      <c r="B137" s="3">
        <v>12000000</v>
      </c>
      <c r="C137" s="11">
        <v>2</v>
      </c>
      <c r="D137" s="11">
        <f t="shared" si="6"/>
        <v>144</v>
      </c>
      <c r="E137" s="11">
        <f t="shared" si="7"/>
        <v>1</v>
      </c>
      <c r="F137" s="11">
        <f t="shared" si="5"/>
        <v>1716000000</v>
      </c>
      <c r="G137" s="11" t="s">
        <v>619</v>
      </c>
    </row>
    <row r="138" spans="1:11" x14ac:dyDescent="0.25">
      <c r="A138" s="11" t="s">
        <v>626</v>
      </c>
      <c r="B138" s="3">
        <v>2000000</v>
      </c>
      <c r="C138" s="11">
        <v>1</v>
      </c>
      <c r="D138" s="11">
        <f t="shared" si="6"/>
        <v>142</v>
      </c>
      <c r="E138" s="11">
        <f t="shared" si="7"/>
        <v>1</v>
      </c>
      <c r="F138" s="11">
        <f t="shared" si="5"/>
        <v>282000000</v>
      </c>
      <c r="G138" s="11" t="s">
        <v>628</v>
      </c>
    </row>
    <row r="139" spans="1:11" x14ac:dyDescent="0.25">
      <c r="A139" s="11" t="s">
        <v>630</v>
      </c>
      <c r="B139" s="3">
        <v>87538</v>
      </c>
      <c r="C139" s="11">
        <v>13</v>
      </c>
      <c r="D139" s="11">
        <f t="shared" si="6"/>
        <v>141</v>
      </c>
      <c r="E139" s="11">
        <f t="shared" si="7"/>
        <v>1</v>
      </c>
      <c r="F139" s="11">
        <f t="shared" si="5"/>
        <v>12255320</v>
      </c>
      <c r="G139" s="11" t="s">
        <v>378</v>
      </c>
    </row>
    <row r="140" spans="1:11" x14ac:dyDescent="0.25">
      <c r="A140" s="11" t="s">
        <v>669</v>
      </c>
      <c r="B140" s="3">
        <v>-3000900</v>
      </c>
      <c r="C140" s="11">
        <v>1</v>
      </c>
      <c r="D140" s="11">
        <f t="shared" si="6"/>
        <v>128</v>
      </c>
      <c r="E140" s="11">
        <f t="shared" si="7"/>
        <v>0</v>
      </c>
      <c r="F140" s="11">
        <f t="shared" si="5"/>
        <v>-384115200</v>
      </c>
      <c r="G140" s="11" t="s">
        <v>670</v>
      </c>
    </row>
    <row r="141" spans="1:11" x14ac:dyDescent="0.25">
      <c r="A141" s="11" t="s">
        <v>691</v>
      </c>
      <c r="B141" s="3">
        <v>-3000900</v>
      </c>
      <c r="C141" s="11">
        <v>17</v>
      </c>
      <c r="D141" s="11">
        <f t="shared" si="6"/>
        <v>127</v>
      </c>
      <c r="E141" s="11">
        <f t="shared" si="7"/>
        <v>0</v>
      </c>
      <c r="F141" s="11">
        <f t="shared" si="5"/>
        <v>-381114300</v>
      </c>
      <c r="G141" s="11" t="s">
        <v>670</v>
      </c>
      <c r="K141" t="s">
        <v>25</v>
      </c>
    </row>
    <row r="142" spans="1:11" x14ac:dyDescent="0.25">
      <c r="A142" s="11" t="s">
        <v>648</v>
      </c>
      <c r="B142" s="3">
        <v>602025</v>
      </c>
      <c r="C142" s="11">
        <v>0</v>
      </c>
      <c r="D142" s="11">
        <f t="shared" si="6"/>
        <v>110</v>
      </c>
      <c r="E142" s="11">
        <f t="shared" si="7"/>
        <v>1</v>
      </c>
      <c r="F142" s="11">
        <f t="shared" si="5"/>
        <v>65620725</v>
      </c>
      <c r="G142" s="11" t="s">
        <v>693</v>
      </c>
    </row>
    <row r="143" spans="1:11" x14ac:dyDescent="0.25">
      <c r="A143" s="11" t="s">
        <v>648</v>
      </c>
      <c r="B143" s="3">
        <v>-46000000</v>
      </c>
      <c r="C143" s="11">
        <v>31</v>
      </c>
      <c r="D143" s="11">
        <f t="shared" si="6"/>
        <v>110</v>
      </c>
      <c r="E143" s="11">
        <f t="shared" si="7"/>
        <v>0</v>
      </c>
      <c r="F143" s="11">
        <f t="shared" si="5"/>
        <v>-5060000000</v>
      </c>
      <c r="G143" s="11" t="s">
        <v>696</v>
      </c>
    </row>
    <row r="144" spans="1:11" x14ac:dyDescent="0.25">
      <c r="A144" s="11" t="s">
        <v>649</v>
      </c>
      <c r="B144" s="3">
        <v>154107</v>
      </c>
      <c r="C144" s="11">
        <v>1</v>
      </c>
      <c r="D144" s="11">
        <f t="shared" si="6"/>
        <v>79</v>
      </c>
      <c r="E144" s="11">
        <f t="shared" si="7"/>
        <v>1</v>
      </c>
      <c r="F144" s="11">
        <f t="shared" si="5"/>
        <v>12020346</v>
      </c>
      <c r="G144" s="11" t="s">
        <v>719</v>
      </c>
    </row>
    <row r="145" spans="1:11" x14ac:dyDescent="0.25">
      <c r="A145" s="11" t="s">
        <v>725</v>
      </c>
      <c r="B145" s="3">
        <v>3000000</v>
      </c>
      <c r="C145" s="11">
        <v>3</v>
      </c>
      <c r="D145" s="11">
        <f t="shared" si="6"/>
        <v>78</v>
      </c>
      <c r="E145" s="11">
        <f t="shared" si="7"/>
        <v>1</v>
      </c>
      <c r="F145" s="11">
        <f t="shared" si="5"/>
        <v>231000000</v>
      </c>
      <c r="G145" s="11" t="s">
        <v>726</v>
      </c>
    </row>
    <row r="146" spans="1:11" x14ac:dyDescent="0.25">
      <c r="A146" s="11" t="s">
        <v>727</v>
      </c>
      <c r="B146" s="3">
        <v>-200000</v>
      </c>
      <c r="C146" s="11">
        <v>5</v>
      </c>
      <c r="D146" s="11">
        <f t="shared" si="6"/>
        <v>75</v>
      </c>
      <c r="E146" s="11">
        <f t="shared" si="7"/>
        <v>0</v>
      </c>
      <c r="F146" s="11">
        <f t="shared" si="5"/>
        <v>-15000000</v>
      </c>
      <c r="G146" s="11" t="s">
        <v>158</v>
      </c>
    </row>
    <row r="147" spans="1:11" x14ac:dyDescent="0.25">
      <c r="A147" s="11" t="s">
        <v>728</v>
      </c>
      <c r="B147" s="3">
        <v>-200000</v>
      </c>
      <c r="C147" s="11">
        <v>1</v>
      </c>
      <c r="D147" s="11">
        <f t="shared" si="6"/>
        <v>70</v>
      </c>
      <c r="E147" s="11">
        <f t="shared" si="7"/>
        <v>0</v>
      </c>
      <c r="F147" s="11">
        <f t="shared" si="5"/>
        <v>-14000000</v>
      </c>
      <c r="G147" s="11" t="s">
        <v>158</v>
      </c>
      <c r="K147" t="s">
        <v>25</v>
      </c>
    </row>
    <row r="148" spans="1:11" x14ac:dyDescent="0.25">
      <c r="A148" s="11" t="s">
        <v>729</v>
      </c>
      <c r="B148" s="3">
        <v>-200000</v>
      </c>
      <c r="C148" s="11">
        <v>4</v>
      </c>
      <c r="D148" s="11">
        <f t="shared" si="6"/>
        <v>69</v>
      </c>
      <c r="E148" s="11">
        <f t="shared" si="7"/>
        <v>0</v>
      </c>
      <c r="F148" s="11">
        <f t="shared" si="5"/>
        <v>-13800000</v>
      </c>
      <c r="G148" s="11" t="s">
        <v>158</v>
      </c>
    </row>
    <row r="149" spans="1:11" x14ac:dyDescent="0.25">
      <c r="A149" s="11" t="s">
        <v>652</v>
      </c>
      <c r="B149" s="3">
        <v>-200000</v>
      </c>
      <c r="C149" s="11">
        <v>1</v>
      </c>
      <c r="D149" s="11">
        <f t="shared" si="6"/>
        <v>65</v>
      </c>
      <c r="E149" s="11">
        <f t="shared" si="7"/>
        <v>0</v>
      </c>
      <c r="F149" s="11">
        <f t="shared" si="5"/>
        <v>-13000000</v>
      </c>
      <c r="G149" s="11" t="s">
        <v>158</v>
      </c>
    </row>
    <row r="150" spans="1:11" x14ac:dyDescent="0.25">
      <c r="A150" s="11" t="s">
        <v>736</v>
      </c>
      <c r="B150" s="3">
        <v>24073400</v>
      </c>
      <c r="C150" s="11">
        <v>2</v>
      </c>
      <c r="D150" s="11">
        <f t="shared" si="6"/>
        <v>64</v>
      </c>
      <c r="E150" s="11">
        <f t="shared" si="7"/>
        <v>1</v>
      </c>
      <c r="F150" s="11">
        <f t="shared" si="5"/>
        <v>1516624200</v>
      </c>
      <c r="G150" s="11" t="s">
        <v>737</v>
      </c>
    </row>
    <row r="151" spans="1:11" x14ac:dyDescent="0.25">
      <c r="A151" s="11" t="s">
        <v>747</v>
      </c>
      <c r="B151" s="3">
        <v>-200000</v>
      </c>
      <c r="C151" s="11">
        <v>6</v>
      </c>
      <c r="D151" s="11">
        <f t="shared" si="6"/>
        <v>62</v>
      </c>
      <c r="E151" s="11">
        <f t="shared" si="7"/>
        <v>0</v>
      </c>
      <c r="F151" s="11">
        <f t="shared" si="5"/>
        <v>-12400000</v>
      </c>
      <c r="G151" s="11" t="s">
        <v>158</v>
      </c>
    </row>
    <row r="152" spans="1:11" x14ac:dyDescent="0.25">
      <c r="A152" s="11" t="s">
        <v>749</v>
      </c>
      <c r="B152" s="3">
        <v>-30000000</v>
      </c>
      <c r="C152" s="11">
        <v>1</v>
      </c>
      <c r="D152" s="11">
        <f t="shared" si="6"/>
        <v>56</v>
      </c>
      <c r="E152" s="11">
        <f t="shared" si="7"/>
        <v>0</v>
      </c>
      <c r="F152" s="11">
        <f t="shared" si="5"/>
        <v>-1680000000</v>
      </c>
      <c r="G152" s="11" t="s">
        <v>750</v>
      </c>
    </row>
    <row r="153" spans="1:11" x14ac:dyDescent="0.25">
      <c r="A153" s="11" t="s">
        <v>757</v>
      </c>
      <c r="B153" s="3">
        <v>-52000</v>
      </c>
      <c r="C153" s="11">
        <v>0</v>
      </c>
      <c r="D153" s="11">
        <f t="shared" si="6"/>
        <v>55</v>
      </c>
      <c r="E153" s="11">
        <f t="shared" si="7"/>
        <v>0</v>
      </c>
      <c r="F153" s="11">
        <f t="shared" si="5"/>
        <v>-2860000</v>
      </c>
      <c r="G153" s="11" t="s">
        <v>758</v>
      </c>
    </row>
    <row r="154" spans="1:11" x14ac:dyDescent="0.25">
      <c r="A154" s="11" t="s">
        <v>757</v>
      </c>
      <c r="B154" s="3">
        <v>-136000</v>
      </c>
      <c r="C154" s="11">
        <v>5</v>
      </c>
      <c r="D154" s="11">
        <f t="shared" si="6"/>
        <v>55</v>
      </c>
      <c r="E154" s="11">
        <f t="shared" si="7"/>
        <v>0</v>
      </c>
      <c r="F154" s="11">
        <f t="shared" si="5"/>
        <v>-7480000</v>
      </c>
      <c r="G154" s="11" t="s">
        <v>759</v>
      </c>
    </row>
    <row r="155" spans="1:11" x14ac:dyDescent="0.25">
      <c r="A155" s="11" t="s">
        <v>763</v>
      </c>
      <c r="B155" s="3">
        <v>3000000</v>
      </c>
      <c r="C155" s="11">
        <v>1</v>
      </c>
      <c r="D155" s="11">
        <f t="shared" si="6"/>
        <v>50</v>
      </c>
      <c r="E155" s="11">
        <f t="shared" si="7"/>
        <v>1</v>
      </c>
      <c r="F155" s="11">
        <f t="shared" si="5"/>
        <v>147000000</v>
      </c>
      <c r="G155" s="11" t="s">
        <v>764</v>
      </c>
    </row>
    <row r="156" spans="1:11" x14ac:dyDescent="0.25">
      <c r="A156" s="11" t="s">
        <v>650</v>
      </c>
      <c r="B156" s="3">
        <v>189103</v>
      </c>
      <c r="C156" s="11">
        <v>0</v>
      </c>
      <c r="D156" s="11">
        <f>D157+C156</f>
        <v>49</v>
      </c>
      <c r="E156" s="11">
        <f t="shared" si="7"/>
        <v>1</v>
      </c>
      <c r="F156" s="11">
        <f t="shared" si="5"/>
        <v>9076944</v>
      </c>
      <c r="G156" s="11" t="s">
        <v>765</v>
      </c>
    </row>
    <row r="157" spans="1:11" x14ac:dyDescent="0.25">
      <c r="A157" s="11" t="s">
        <v>650</v>
      </c>
      <c r="B157" s="3">
        <v>24227700</v>
      </c>
      <c r="C157" s="11">
        <v>8</v>
      </c>
      <c r="D157" s="11">
        <f t="shared" ref="D157:D186" si="8">D158+C157</f>
        <v>49</v>
      </c>
      <c r="E157" s="11">
        <f t="shared" si="7"/>
        <v>1</v>
      </c>
      <c r="F157" s="11">
        <f t="shared" si="5"/>
        <v>1162929600</v>
      </c>
      <c r="G157" s="11" t="s">
        <v>766</v>
      </c>
    </row>
    <row r="158" spans="1:11" x14ac:dyDescent="0.25">
      <c r="A158" s="11" t="s">
        <v>786</v>
      </c>
      <c r="B158" s="3">
        <v>24295200</v>
      </c>
      <c r="C158" s="11">
        <v>0</v>
      </c>
      <c r="D158" s="11">
        <f t="shared" si="8"/>
        <v>41</v>
      </c>
      <c r="E158" s="11">
        <f t="shared" si="7"/>
        <v>1</v>
      </c>
      <c r="F158" s="11">
        <f t="shared" si="5"/>
        <v>971808000</v>
      </c>
      <c r="G158" s="11" t="s">
        <v>780</v>
      </c>
    </row>
    <row r="159" spans="1:11" x14ac:dyDescent="0.25">
      <c r="A159" s="11" t="s">
        <v>786</v>
      </c>
      <c r="B159" s="3">
        <v>-201000</v>
      </c>
      <c r="C159" s="11">
        <v>5</v>
      </c>
      <c r="D159" s="11">
        <f t="shared" si="8"/>
        <v>41</v>
      </c>
      <c r="E159" s="11">
        <f t="shared" si="7"/>
        <v>0</v>
      </c>
      <c r="F159" s="11">
        <f t="shared" si="5"/>
        <v>-8241000</v>
      </c>
      <c r="G159" s="11" t="s">
        <v>793</v>
      </c>
    </row>
    <row r="160" spans="1:11" x14ac:dyDescent="0.25">
      <c r="A160" s="11" t="s">
        <v>794</v>
      </c>
      <c r="B160" s="3">
        <v>-200000</v>
      </c>
      <c r="C160" s="11">
        <v>3</v>
      </c>
      <c r="D160" s="11">
        <f t="shared" si="8"/>
        <v>36</v>
      </c>
      <c r="E160" s="11">
        <f t="shared" si="7"/>
        <v>0</v>
      </c>
      <c r="F160" s="11">
        <f t="shared" si="5"/>
        <v>-7200000</v>
      </c>
      <c r="G160" s="11" t="s">
        <v>795</v>
      </c>
    </row>
    <row r="161" spans="1:7" x14ac:dyDescent="0.25">
      <c r="A161" s="11" t="s">
        <v>801</v>
      </c>
      <c r="B161" s="3">
        <v>-200000</v>
      </c>
      <c r="C161" s="11">
        <v>4</v>
      </c>
      <c r="D161" s="11">
        <f t="shared" si="8"/>
        <v>33</v>
      </c>
      <c r="E161" s="11">
        <f t="shared" si="7"/>
        <v>0</v>
      </c>
      <c r="F161" s="11">
        <f t="shared" si="5"/>
        <v>-6600000</v>
      </c>
      <c r="G161" s="11" t="s">
        <v>795</v>
      </c>
    </row>
    <row r="162" spans="1:7" x14ac:dyDescent="0.25">
      <c r="A162" s="11" t="s">
        <v>803</v>
      </c>
      <c r="B162" s="3">
        <v>-200000</v>
      </c>
      <c r="C162" s="11">
        <v>3</v>
      </c>
      <c r="D162" s="11">
        <f t="shared" si="8"/>
        <v>29</v>
      </c>
      <c r="E162" s="11">
        <f t="shared" si="7"/>
        <v>0</v>
      </c>
      <c r="F162" s="11">
        <f t="shared" si="5"/>
        <v>-5800000</v>
      </c>
      <c r="G162" s="11" t="s">
        <v>795</v>
      </c>
    </row>
    <row r="163" spans="1:7" x14ac:dyDescent="0.25">
      <c r="A163" s="11" t="s">
        <v>804</v>
      </c>
      <c r="B163" s="3">
        <v>-200000</v>
      </c>
      <c r="C163" s="11">
        <v>7</v>
      </c>
      <c r="D163" s="11">
        <f t="shared" si="8"/>
        <v>26</v>
      </c>
      <c r="E163" s="11">
        <f t="shared" si="7"/>
        <v>0</v>
      </c>
      <c r="F163" s="11">
        <f t="shared" si="5"/>
        <v>-5200000</v>
      </c>
      <c r="G163" s="11" t="s">
        <v>795</v>
      </c>
    </row>
    <row r="164" spans="1:7" x14ac:dyDescent="0.25">
      <c r="A164" s="11" t="s">
        <v>651</v>
      </c>
      <c r="B164" s="3">
        <v>457674</v>
      </c>
      <c r="C164" s="11">
        <v>3</v>
      </c>
      <c r="D164" s="11">
        <f t="shared" si="8"/>
        <v>19</v>
      </c>
      <c r="E164" s="11">
        <f t="shared" si="7"/>
        <v>1</v>
      </c>
      <c r="F164" s="11">
        <f t="shared" si="5"/>
        <v>8238132</v>
      </c>
      <c r="G164" s="11" t="s">
        <v>808</v>
      </c>
    </row>
    <row r="165" spans="1:7" x14ac:dyDescent="0.25">
      <c r="A165" s="11" t="s">
        <v>813</v>
      </c>
      <c r="B165" s="3">
        <v>2700000</v>
      </c>
      <c r="C165" s="11">
        <v>0</v>
      </c>
      <c r="D165" s="11">
        <f t="shared" si="8"/>
        <v>16</v>
      </c>
      <c r="E165" s="11">
        <f t="shared" si="7"/>
        <v>1</v>
      </c>
      <c r="F165" s="11">
        <f t="shared" si="5"/>
        <v>40500000</v>
      </c>
      <c r="G165" s="11" t="s">
        <v>814</v>
      </c>
    </row>
    <row r="166" spans="1:7" x14ac:dyDescent="0.25">
      <c r="A166" s="11" t="s">
        <v>813</v>
      </c>
      <c r="B166" s="3">
        <v>2500000</v>
      </c>
      <c r="C166" s="11">
        <v>7</v>
      </c>
      <c r="D166" s="11">
        <f t="shared" si="8"/>
        <v>16</v>
      </c>
      <c r="E166" s="11">
        <f t="shared" si="7"/>
        <v>1</v>
      </c>
      <c r="F166" s="11">
        <f t="shared" si="5"/>
        <v>37500000</v>
      </c>
      <c r="G166" s="11" t="s">
        <v>815</v>
      </c>
    </row>
    <row r="167" spans="1:7" x14ac:dyDescent="0.25">
      <c r="A167" s="11" t="s">
        <v>829</v>
      </c>
      <c r="B167" s="3">
        <v>-200000</v>
      </c>
      <c r="C167" s="11">
        <v>2</v>
      </c>
      <c r="D167" s="11">
        <f t="shared" si="8"/>
        <v>9</v>
      </c>
      <c r="E167" s="11">
        <f t="shared" si="7"/>
        <v>0</v>
      </c>
      <c r="F167" s="11">
        <f t="shared" si="5"/>
        <v>-1800000</v>
      </c>
      <c r="G167" s="11" t="s">
        <v>505</v>
      </c>
    </row>
    <row r="168" spans="1:7" x14ac:dyDescent="0.25">
      <c r="A168" s="11" t="s">
        <v>831</v>
      </c>
      <c r="B168" s="3">
        <v>-200000</v>
      </c>
      <c r="C168" s="11">
        <v>6</v>
      </c>
      <c r="D168" s="11">
        <f t="shared" si="8"/>
        <v>7</v>
      </c>
      <c r="E168" s="11">
        <f t="shared" si="7"/>
        <v>0</v>
      </c>
      <c r="F168" s="11">
        <f t="shared" si="5"/>
        <v>-1400000</v>
      </c>
      <c r="G168" s="11" t="s">
        <v>505</v>
      </c>
    </row>
    <row r="169" spans="1:7" x14ac:dyDescent="0.25">
      <c r="A169" s="11" t="s">
        <v>833</v>
      </c>
      <c r="B169" s="3">
        <v>-200000</v>
      </c>
      <c r="C169" s="11">
        <v>1</v>
      </c>
      <c r="D169" s="11">
        <f t="shared" si="8"/>
        <v>1</v>
      </c>
      <c r="E169" s="11">
        <f t="shared" si="7"/>
        <v>0</v>
      </c>
      <c r="F169" s="11">
        <f t="shared" si="5"/>
        <v>-200000</v>
      </c>
      <c r="G169" s="11" t="s">
        <v>505</v>
      </c>
    </row>
    <row r="170" spans="1:7" x14ac:dyDescent="0.25">
      <c r="A170" s="11"/>
      <c r="B170" s="3"/>
      <c r="C170" s="11"/>
      <c r="D170" s="11">
        <f t="shared" si="8"/>
        <v>0</v>
      </c>
      <c r="E170" s="11">
        <f t="shared" si="7"/>
        <v>0</v>
      </c>
      <c r="F170" s="11">
        <f t="shared" si="5"/>
        <v>0</v>
      </c>
      <c r="G170" s="11"/>
    </row>
    <row r="171" spans="1:7" x14ac:dyDescent="0.25">
      <c r="A171" s="11"/>
      <c r="B171" s="3"/>
      <c r="C171" s="11"/>
      <c r="D171" s="11">
        <f t="shared" si="8"/>
        <v>0</v>
      </c>
      <c r="E171" s="11">
        <f t="shared" si="7"/>
        <v>0</v>
      </c>
      <c r="F171" s="11">
        <f t="shared" si="5"/>
        <v>0</v>
      </c>
      <c r="G171" s="11"/>
    </row>
    <row r="172" spans="1:7" x14ac:dyDescent="0.25">
      <c r="A172" s="11"/>
      <c r="B172" s="3"/>
      <c r="C172" s="11"/>
      <c r="D172" s="11">
        <f t="shared" si="8"/>
        <v>0</v>
      </c>
      <c r="E172" s="11">
        <f t="shared" si="7"/>
        <v>0</v>
      </c>
      <c r="F172" s="11">
        <f t="shared" si="5"/>
        <v>0</v>
      </c>
      <c r="G172" s="11"/>
    </row>
    <row r="173" spans="1:7" x14ac:dyDescent="0.25">
      <c r="A173" s="11"/>
      <c r="B173" s="3"/>
      <c r="C173" s="11"/>
      <c r="D173" s="11">
        <f t="shared" si="8"/>
        <v>0</v>
      </c>
      <c r="E173" s="11">
        <f t="shared" si="7"/>
        <v>0</v>
      </c>
      <c r="F173" s="11">
        <f t="shared" si="5"/>
        <v>0</v>
      </c>
      <c r="G173" s="11"/>
    </row>
    <row r="174" spans="1:7" x14ac:dyDescent="0.25">
      <c r="A174" s="11"/>
      <c r="B174" s="3"/>
      <c r="C174" s="11"/>
      <c r="D174" s="11">
        <f t="shared" si="8"/>
        <v>0</v>
      </c>
      <c r="E174" s="11">
        <f t="shared" si="7"/>
        <v>0</v>
      </c>
      <c r="F174" s="11">
        <f t="shared" si="5"/>
        <v>0</v>
      </c>
      <c r="G174" s="11"/>
    </row>
    <row r="175" spans="1:7" x14ac:dyDescent="0.25">
      <c r="A175" s="11"/>
      <c r="B175" s="3"/>
      <c r="C175" s="11"/>
      <c r="D175" s="11">
        <f t="shared" si="8"/>
        <v>0</v>
      </c>
      <c r="E175" s="11">
        <f t="shared" si="7"/>
        <v>0</v>
      </c>
      <c r="F175" s="11">
        <f t="shared" si="5"/>
        <v>0</v>
      </c>
      <c r="G175" s="11"/>
    </row>
    <row r="176" spans="1:7" x14ac:dyDescent="0.25">
      <c r="A176" s="11"/>
      <c r="B176" s="3"/>
      <c r="C176" s="11"/>
      <c r="D176" s="11">
        <f t="shared" si="8"/>
        <v>0</v>
      </c>
      <c r="E176" s="11">
        <f t="shared" si="7"/>
        <v>0</v>
      </c>
      <c r="F176" s="11">
        <f t="shared" si="5"/>
        <v>0</v>
      </c>
      <c r="G176" s="11"/>
    </row>
    <row r="177" spans="1:7" x14ac:dyDescent="0.25">
      <c r="A177" s="11" t="s">
        <v>25</v>
      </c>
      <c r="B177" s="3"/>
      <c r="C177" s="11"/>
      <c r="D177" s="11">
        <f t="shared" si="8"/>
        <v>0</v>
      </c>
      <c r="E177" s="11">
        <f t="shared" si="7"/>
        <v>0</v>
      </c>
      <c r="F177" s="11">
        <f t="shared" si="5"/>
        <v>0</v>
      </c>
      <c r="G177" s="11"/>
    </row>
    <row r="178" spans="1:7" x14ac:dyDescent="0.25">
      <c r="A178" s="11"/>
      <c r="B178" s="3"/>
      <c r="C178" s="11"/>
      <c r="D178" s="11">
        <f t="shared" si="8"/>
        <v>0</v>
      </c>
      <c r="E178" s="11">
        <f t="shared" si="7"/>
        <v>0</v>
      </c>
      <c r="F178" s="11">
        <f t="shared" si="5"/>
        <v>0</v>
      </c>
      <c r="G178" s="11"/>
    </row>
    <row r="179" spans="1:7" x14ac:dyDescent="0.25">
      <c r="A179" s="11"/>
      <c r="B179" s="3"/>
      <c r="C179" s="11"/>
      <c r="D179" s="11">
        <f t="shared" si="8"/>
        <v>0</v>
      </c>
      <c r="E179" s="11">
        <f t="shared" si="7"/>
        <v>0</v>
      </c>
      <c r="F179" s="11">
        <f t="shared" si="5"/>
        <v>0</v>
      </c>
      <c r="G179" s="11"/>
    </row>
    <row r="180" spans="1:7" x14ac:dyDescent="0.25">
      <c r="A180" s="11"/>
      <c r="B180" s="3"/>
      <c r="C180" s="11"/>
      <c r="D180" s="11">
        <f t="shared" si="8"/>
        <v>0</v>
      </c>
      <c r="E180" s="11">
        <f t="shared" si="7"/>
        <v>0</v>
      </c>
      <c r="F180" s="11">
        <f t="shared" si="5"/>
        <v>0</v>
      </c>
      <c r="G180" s="11"/>
    </row>
    <row r="181" spans="1:7" x14ac:dyDescent="0.25">
      <c r="A181" s="11"/>
      <c r="B181" s="3"/>
      <c r="C181" s="11"/>
      <c r="D181" s="11">
        <f t="shared" si="8"/>
        <v>0</v>
      </c>
      <c r="E181" s="11">
        <f t="shared" si="7"/>
        <v>0</v>
      </c>
      <c r="F181" s="11">
        <f t="shared" si="5"/>
        <v>0</v>
      </c>
      <c r="G181" s="11"/>
    </row>
    <row r="182" spans="1:7" x14ac:dyDescent="0.25">
      <c r="A182" s="11"/>
      <c r="B182" s="3"/>
      <c r="C182" s="11"/>
      <c r="D182" s="11">
        <f t="shared" si="8"/>
        <v>0</v>
      </c>
      <c r="E182" s="11">
        <f t="shared" si="7"/>
        <v>0</v>
      </c>
      <c r="F182" s="11">
        <f t="shared" si="5"/>
        <v>0</v>
      </c>
      <c r="G182" s="11"/>
    </row>
    <row r="183" spans="1:7" x14ac:dyDescent="0.25">
      <c r="A183" s="11" t="s">
        <v>25</v>
      </c>
      <c r="B183" s="3"/>
      <c r="C183" s="11"/>
      <c r="D183" s="11">
        <f t="shared" si="8"/>
        <v>0</v>
      </c>
      <c r="E183" s="11">
        <f t="shared" si="7"/>
        <v>0</v>
      </c>
      <c r="F183" s="11">
        <f t="shared" si="5"/>
        <v>0</v>
      </c>
      <c r="G183" s="11"/>
    </row>
    <row r="184" spans="1:7" x14ac:dyDescent="0.25">
      <c r="A184" s="11"/>
      <c r="B184" s="3"/>
      <c r="C184" s="11"/>
      <c r="D184" s="11">
        <f t="shared" si="8"/>
        <v>0</v>
      </c>
      <c r="E184" s="11">
        <f t="shared" si="7"/>
        <v>0</v>
      </c>
      <c r="F184" s="11">
        <f t="shared" si="5"/>
        <v>0</v>
      </c>
      <c r="G184" s="11"/>
    </row>
    <row r="185" spans="1:7" x14ac:dyDescent="0.25">
      <c r="A185" s="11"/>
      <c r="B185" s="3">
        <v>0</v>
      </c>
      <c r="C185" s="11">
        <v>0</v>
      </c>
      <c r="D185" s="11">
        <f t="shared" si="8"/>
        <v>0</v>
      </c>
      <c r="E185" s="11">
        <f t="shared" si="7"/>
        <v>0</v>
      </c>
      <c r="F185" s="11">
        <f t="shared" si="5"/>
        <v>0</v>
      </c>
      <c r="G185" s="11"/>
    </row>
    <row r="186" spans="1:7" x14ac:dyDescent="0.25">
      <c r="A186" s="11"/>
      <c r="B186" s="3"/>
      <c r="C186" s="11"/>
      <c r="D186" s="11">
        <f t="shared" si="8"/>
        <v>0</v>
      </c>
      <c r="E186" s="11">
        <f t="shared" si="7"/>
        <v>0</v>
      </c>
      <c r="F186" s="11">
        <f t="shared" ref="F186" si="9">B186*(D186-E186)</f>
        <v>0</v>
      </c>
      <c r="G186" s="11"/>
    </row>
    <row r="187" spans="1:7" x14ac:dyDescent="0.25">
      <c r="A187" s="11"/>
      <c r="B187" s="29">
        <f>SUM(B2:B185)</f>
        <v>68303520</v>
      </c>
      <c r="C187" s="11"/>
      <c r="D187" s="11"/>
      <c r="E187" s="11"/>
      <c r="F187" s="29">
        <f>SUM(F2:F185)</f>
        <v>10766089532</v>
      </c>
      <c r="G187" s="11"/>
    </row>
    <row r="188" spans="1:7" x14ac:dyDescent="0.25">
      <c r="A188" s="11"/>
      <c r="B188" s="11" t="s">
        <v>283</v>
      </c>
      <c r="C188" s="11"/>
      <c r="D188" s="11"/>
      <c r="E188" s="11"/>
      <c r="F188" s="11" t="s">
        <v>284</v>
      </c>
      <c r="G188" s="11"/>
    </row>
    <row r="189" spans="1:7" x14ac:dyDescent="0.25">
      <c r="A189" s="11"/>
      <c r="B189" s="11"/>
      <c r="C189" s="11"/>
      <c r="D189" s="11"/>
      <c r="E189" s="11"/>
      <c r="F189" s="11"/>
      <c r="G189" s="11"/>
    </row>
    <row r="190" spans="1:7" x14ac:dyDescent="0.25">
      <c r="A190" s="11"/>
      <c r="B190" s="11"/>
      <c r="C190" s="11"/>
      <c r="D190" s="11"/>
      <c r="E190" s="11"/>
      <c r="F190" s="3">
        <f>F187/D2</f>
        <v>19294067.261648744</v>
      </c>
      <c r="G190" s="11"/>
    </row>
    <row r="191" spans="1:7" x14ac:dyDescent="0.25">
      <c r="A191" s="11"/>
      <c r="B191" s="11"/>
      <c r="C191" s="11"/>
      <c r="D191" s="11"/>
      <c r="E191" s="11"/>
      <c r="F191" s="11" t="s">
        <v>286</v>
      </c>
      <c r="G191" s="11"/>
    </row>
    <row r="196" spans="4:5" x14ac:dyDescent="0.25">
      <c r="D196" t="s">
        <v>25</v>
      </c>
    </row>
    <row r="199" spans="4:5" ht="75" x14ac:dyDescent="0.25">
      <c r="E199" s="22" t="s">
        <v>562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abSelected="1" zoomScaleNormal="100" workbookViewId="0">
      <selection activeCell="K12" sqref="K12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38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6.140625" bestFit="1" customWidth="1"/>
    <col min="15" max="15" width="26.5703125" bestFit="1" customWidth="1"/>
    <col min="16" max="16" width="21.85546875" customWidth="1"/>
    <col min="17" max="17" width="15.85546875" bestFit="1" customWidth="1"/>
    <col min="18" max="19" width="16.140625" bestFit="1" customWidth="1"/>
    <col min="20" max="20" width="36.7109375" bestFit="1" customWidth="1"/>
    <col min="21" max="21" width="16.140625" bestFit="1" customWidth="1"/>
  </cols>
  <sheetData>
    <row r="1" spans="1:20" x14ac:dyDescent="0.25">
      <c r="A1" s="11" t="s">
        <v>451</v>
      </c>
      <c r="B1" s="11" t="s">
        <v>449</v>
      </c>
      <c r="C1" s="11" t="s">
        <v>738</v>
      </c>
      <c r="D1" s="11" t="s">
        <v>450</v>
      </c>
      <c r="E1" s="11" t="s">
        <v>550</v>
      </c>
      <c r="F1" s="11" t="s">
        <v>457</v>
      </c>
      <c r="G1" s="11" t="s">
        <v>458</v>
      </c>
      <c r="H1" s="11" t="s">
        <v>8</v>
      </c>
      <c r="K1" s="11" t="s">
        <v>452</v>
      </c>
      <c r="L1" s="11" t="s">
        <v>453</v>
      </c>
      <c r="M1" s="11" t="s">
        <v>761</v>
      </c>
      <c r="N1" s="11" t="s">
        <v>455</v>
      </c>
    </row>
    <row r="2" spans="1:20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1" si="0">E2-F2</f>
        <v>0</v>
      </c>
      <c r="H2" s="11" t="s">
        <v>517</v>
      </c>
      <c r="K2" s="11">
        <v>1.01</v>
      </c>
      <c r="L2" s="11">
        <v>1.02</v>
      </c>
      <c r="M2" s="11" t="s">
        <v>302</v>
      </c>
      <c r="N2" s="29">
        <v>52000000</v>
      </c>
    </row>
    <row r="3" spans="1:20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521</v>
      </c>
      <c r="M3" s="11" t="s">
        <v>740</v>
      </c>
      <c r="N3" s="29">
        <v>38000000</v>
      </c>
    </row>
    <row r="4" spans="1:20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549</v>
      </c>
      <c r="M4" s="11" t="s">
        <v>303</v>
      </c>
      <c r="N4" s="29">
        <v>0</v>
      </c>
    </row>
    <row r="5" spans="1:20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593</v>
      </c>
      <c r="J5" s="2"/>
      <c r="K5" s="2" t="s">
        <v>454</v>
      </c>
      <c r="M5" s="11" t="s">
        <v>741</v>
      </c>
      <c r="N5" s="29">
        <v>14500000</v>
      </c>
    </row>
    <row r="6" spans="1:20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629</v>
      </c>
      <c r="J6" s="2" t="s">
        <v>8</v>
      </c>
      <c r="K6" s="2" t="s">
        <v>267</v>
      </c>
      <c r="M6" s="11" t="s">
        <v>305</v>
      </c>
      <c r="N6" s="29">
        <f>-1*12*L45</f>
        <v>-33780000</v>
      </c>
    </row>
    <row r="7" spans="1:20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746</v>
      </c>
      <c r="J7" s="19" t="s">
        <v>301</v>
      </c>
      <c r="K7" s="43">
        <f>'مسکن ایلیا'!B187</f>
        <v>68303520</v>
      </c>
      <c r="M7" s="11" t="s">
        <v>742</v>
      </c>
      <c r="N7" s="29">
        <v>57000000</v>
      </c>
    </row>
    <row r="8" spans="1:20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732</v>
      </c>
      <c r="J8" s="2" t="s">
        <v>456</v>
      </c>
      <c r="K8" s="43">
        <f>'مسکن علی سید الشهدا'!B27</f>
        <v>50000</v>
      </c>
      <c r="M8" s="11"/>
      <c r="N8" s="29"/>
    </row>
    <row r="9" spans="1:20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63664843</v>
      </c>
      <c r="G9" s="29">
        <f t="shared" si="0"/>
        <v>-105672.50512393564</v>
      </c>
      <c r="H9" s="11" t="s">
        <v>762</v>
      </c>
      <c r="J9" s="2" t="s">
        <v>707</v>
      </c>
      <c r="K9" s="43">
        <v>1000000</v>
      </c>
      <c r="M9" s="11" t="s">
        <v>25</v>
      </c>
      <c r="N9" s="29"/>
    </row>
    <row r="10" spans="1:20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66253520</v>
      </c>
      <c r="G10" s="29">
        <f t="shared" si="0"/>
        <v>-887098.41917290539</v>
      </c>
      <c r="H10" s="11" t="s">
        <v>812</v>
      </c>
      <c r="J10" s="2" t="s">
        <v>85</v>
      </c>
      <c r="K10" s="43">
        <v>-7500000</v>
      </c>
      <c r="M10" s="11" t="s">
        <v>744</v>
      </c>
      <c r="N10" s="29">
        <f>SUM(N2:N6)</f>
        <v>70720000</v>
      </c>
    </row>
    <row r="11" spans="1:20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70">
        <f>K16</f>
        <v>65462520</v>
      </c>
      <c r="G11" s="29">
        <f t="shared" si="0"/>
        <v>1752658.3652576804</v>
      </c>
      <c r="H11" s="11"/>
      <c r="J11" s="2" t="s">
        <v>459</v>
      </c>
      <c r="K11" s="43">
        <v>109000</v>
      </c>
      <c r="M11" s="11" t="s">
        <v>745</v>
      </c>
      <c r="N11" s="29">
        <f>SUM(N2:N9)</f>
        <v>127720000</v>
      </c>
    </row>
    <row r="12" spans="1:20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3"/>
      <c r="G12" s="29"/>
      <c r="H12" s="11"/>
      <c r="J12" s="2" t="s">
        <v>760</v>
      </c>
      <c r="K12" s="43">
        <v>3500000</v>
      </c>
    </row>
    <row r="13" spans="1:20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3"/>
      <c r="G13" s="29"/>
      <c r="H13" s="11"/>
      <c r="J13" s="2"/>
      <c r="K13" s="43">
        <v>0</v>
      </c>
    </row>
    <row r="14" spans="1:20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3"/>
      <c r="G14" s="29"/>
      <c r="H14" s="11"/>
      <c r="J14" s="11"/>
      <c r="K14" s="11"/>
      <c r="L14" s="25"/>
      <c r="O14" s="25"/>
      <c r="R14" s="25"/>
      <c r="S14" s="25"/>
      <c r="T14" s="25"/>
    </row>
    <row r="15" spans="1:20" x14ac:dyDescent="0.25">
      <c r="A15" s="60">
        <v>97</v>
      </c>
      <c r="B15" s="11">
        <v>13</v>
      </c>
      <c r="C15" s="44">
        <f t="shared" si="1"/>
        <v>3380475.0903959093</v>
      </c>
      <c r="D15" s="3">
        <f t="shared" si="3"/>
        <v>2817062.575329924</v>
      </c>
      <c r="E15" s="3">
        <f t="shared" si="2"/>
        <v>75043212.284622744</v>
      </c>
      <c r="F15" s="3"/>
      <c r="G15" s="29"/>
      <c r="H15" s="11"/>
      <c r="J15" s="11"/>
      <c r="K15" s="11"/>
      <c r="L15" s="25"/>
      <c r="M15" s="11"/>
      <c r="N15" s="11" t="s">
        <v>781</v>
      </c>
      <c r="R15" s="25"/>
    </row>
    <row r="16" spans="1:20" x14ac:dyDescent="0.25">
      <c r="A16" s="60">
        <v>97</v>
      </c>
      <c r="B16" s="11">
        <v>14</v>
      </c>
      <c r="C16" s="44">
        <f t="shared" si="1"/>
        <v>3414279.8412998682</v>
      </c>
      <c r="D16" s="3">
        <f t="shared" si="3"/>
        <v>2845233.2010832233</v>
      </c>
      <c r="E16" s="3">
        <f t="shared" si="2"/>
        <v>77113123.170531839</v>
      </c>
      <c r="F16" s="3"/>
      <c r="G16" s="29"/>
      <c r="H16" s="11"/>
      <c r="J16" s="2" t="s">
        <v>601</v>
      </c>
      <c r="K16" s="3">
        <f>SUM(K7:K13)</f>
        <v>65462520</v>
      </c>
      <c r="L16" s="25"/>
      <c r="M16" s="11" t="s">
        <v>782</v>
      </c>
      <c r="N16" s="29">
        <f>'مسکن مریم یاران'!B105</f>
        <v>33120953</v>
      </c>
      <c r="P16" s="28"/>
      <c r="Q16" s="25"/>
      <c r="R16" s="25"/>
    </row>
    <row r="17" spans="1:23" x14ac:dyDescent="0.25">
      <c r="A17" s="60">
        <v>97</v>
      </c>
      <c r="B17" s="11">
        <v>15</v>
      </c>
      <c r="C17" s="44">
        <f t="shared" si="1"/>
        <v>3448422.6397128669</v>
      </c>
      <c r="D17" s="3">
        <f t="shared" si="3"/>
        <v>2873685.5330940555</v>
      </c>
      <c r="E17" s="3">
        <f t="shared" si="2"/>
        <v>79230122.740561292</v>
      </c>
      <c r="F17" s="3"/>
      <c r="G17" s="29"/>
      <c r="H17" s="11"/>
      <c r="J17" s="2" t="s">
        <v>602</v>
      </c>
      <c r="K17" s="3">
        <f>K7+K8+K11</f>
        <v>68462520</v>
      </c>
      <c r="L17" s="25"/>
      <c r="M17" s="11" t="s">
        <v>677</v>
      </c>
      <c r="N17" s="29">
        <f>سارا!D144</f>
        <v>23553314</v>
      </c>
      <c r="P17" s="28"/>
      <c r="Q17" s="25"/>
      <c r="R17" s="25"/>
    </row>
    <row r="18" spans="1:23" x14ac:dyDescent="0.25">
      <c r="A18" s="60">
        <v>97</v>
      </c>
      <c r="B18" s="11">
        <v>16</v>
      </c>
      <c r="C18" s="49">
        <f t="shared" si="1"/>
        <v>3482906.8661099956</v>
      </c>
      <c r="D18" s="3">
        <f t="shared" si="3"/>
        <v>2902422.3884249963</v>
      </c>
      <c r="E18" s="3">
        <f t="shared" si="2"/>
        <v>81395209.673057526</v>
      </c>
      <c r="F18" s="3"/>
      <c r="G18" s="29"/>
      <c r="H18" s="11"/>
      <c r="J18" s="56" t="s">
        <v>743</v>
      </c>
      <c r="K18" s="1">
        <f>K16+N7</f>
        <v>122462520</v>
      </c>
      <c r="M18" s="11" t="s">
        <v>783</v>
      </c>
      <c r="N18" s="29">
        <v>65000000</v>
      </c>
      <c r="P18" s="29" t="s">
        <v>180</v>
      </c>
      <c r="Q18" s="29" t="s">
        <v>267</v>
      </c>
      <c r="R18" s="11" t="s">
        <v>183</v>
      </c>
      <c r="S18" s="71" t="s">
        <v>282</v>
      </c>
      <c r="T18" s="71" t="s">
        <v>8</v>
      </c>
    </row>
    <row r="19" spans="1:23" x14ac:dyDescent="0.25">
      <c r="A19" s="60">
        <v>97</v>
      </c>
      <c r="B19" s="11">
        <v>17</v>
      </c>
      <c r="C19" s="49">
        <f t="shared" si="1"/>
        <v>3517735.9347710954</v>
      </c>
      <c r="D19" s="3">
        <f t="shared" si="3"/>
        <v>2931446.6123092463</v>
      </c>
      <c r="E19" s="3">
        <f t="shared" si="2"/>
        <v>83609403.18898052</v>
      </c>
      <c r="F19" s="3"/>
      <c r="G19" s="29"/>
      <c r="H19" s="11"/>
      <c r="M19" s="11" t="s">
        <v>790</v>
      </c>
      <c r="N19" s="29">
        <v>5500000</v>
      </c>
      <c r="P19" s="29" t="s">
        <v>749</v>
      </c>
      <c r="Q19" s="29">
        <v>30000000</v>
      </c>
      <c r="R19" s="11">
        <v>16</v>
      </c>
      <c r="S19" s="29">
        <f>Q19*R19</f>
        <v>480000000</v>
      </c>
      <c r="T19" s="11" t="s">
        <v>787</v>
      </c>
    </row>
    <row r="20" spans="1:23" x14ac:dyDescent="0.25">
      <c r="A20" s="60">
        <v>97</v>
      </c>
      <c r="B20" s="11">
        <v>18</v>
      </c>
      <c r="C20" s="49">
        <f t="shared" si="1"/>
        <v>3552913.2941188063</v>
      </c>
      <c r="D20" s="3">
        <f t="shared" si="3"/>
        <v>2960761.0784323388</v>
      </c>
      <c r="E20" s="3">
        <f t="shared" si="2"/>
        <v>85873743.468446597</v>
      </c>
      <c r="F20" s="3"/>
      <c r="G20" s="29"/>
      <c r="H20" s="11"/>
      <c r="K20" s="25"/>
      <c r="L20" s="25"/>
      <c r="M20" s="11" t="s">
        <v>791</v>
      </c>
      <c r="N20" s="29">
        <v>3300000</v>
      </c>
      <c r="P20" s="29" t="s">
        <v>786</v>
      </c>
      <c r="Q20" s="29">
        <v>6000000</v>
      </c>
      <c r="R20" s="11">
        <v>25</v>
      </c>
      <c r="S20" s="29">
        <f>Q20*R20</f>
        <v>150000000</v>
      </c>
      <c r="T20" s="11" t="s">
        <v>788</v>
      </c>
    </row>
    <row r="21" spans="1:23" x14ac:dyDescent="0.25">
      <c r="A21" s="60">
        <v>97</v>
      </c>
      <c r="B21" s="11">
        <v>19</v>
      </c>
      <c r="C21" s="50">
        <f t="shared" si="1"/>
        <v>3588442.4270599945</v>
      </c>
      <c r="D21" s="3">
        <f t="shared" si="3"/>
        <v>2990368.6892166622</v>
      </c>
      <c r="E21" s="3">
        <f t="shared" si="2"/>
        <v>88189292.075658873</v>
      </c>
      <c r="F21" s="3"/>
      <c r="G21" s="29"/>
      <c r="H21" s="11"/>
      <c r="J21" s="25"/>
      <c r="K21" s="3"/>
      <c r="L21" s="11" t="s">
        <v>306</v>
      </c>
      <c r="M21" s="11" t="s">
        <v>792</v>
      </c>
      <c r="N21" s="29">
        <v>4150000</v>
      </c>
      <c r="P21" s="29" t="s">
        <v>813</v>
      </c>
      <c r="Q21" s="29">
        <v>3500000</v>
      </c>
      <c r="R21" s="11">
        <v>16</v>
      </c>
      <c r="S21" s="29">
        <f>Q21*R21</f>
        <v>56000000</v>
      </c>
      <c r="T21" s="11" t="s">
        <v>816</v>
      </c>
    </row>
    <row r="22" spans="1:23" x14ac:dyDescent="0.25">
      <c r="A22" s="60">
        <v>97</v>
      </c>
      <c r="B22" s="11">
        <v>20</v>
      </c>
      <c r="C22" s="50">
        <f t="shared" si="1"/>
        <v>3624326.8513305946</v>
      </c>
      <c r="D22" s="3">
        <f t="shared" si="3"/>
        <v>3020272.3761088289</v>
      </c>
      <c r="E22" s="3">
        <f t="shared" si="2"/>
        <v>90557132.392393813</v>
      </c>
      <c r="F22" s="3"/>
      <c r="G22" s="29"/>
      <c r="H22" s="11"/>
      <c r="J22" s="25"/>
      <c r="K22" s="1" t="s">
        <v>307</v>
      </c>
      <c r="L22" s="1">
        <v>70000</v>
      </c>
      <c r="M22" s="11" t="s">
        <v>784</v>
      </c>
      <c r="N22" s="29">
        <v>100000</v>
      </c>
      <c r="P22" s="29"/>
      <c r="Q22" s="29"/>
      <c r="R22" s="11"/>
      <c r="S22" s="29"/>
      <c r="T22" s="11"/>
    </row>
    <row r="23" spans="1:23" x14ac:dyDescent="0.25">
      <c r="A23" s="60">
        <v>97</v>
      </c>
      <c r="B23" s="11">
        <v>21</v>
      </c>
      <c r="C23" s="50">
        <f t="shared" si="1"/>
        <v>3660570.1198439007</v>
      </c>
      <c r="D23" s="3">
        <f t="shared" si="3"/>
        <v>3050475.0998699171</v>
      </c>
      <c r="E23" s="3">
        <f t="shared" si="2"/>
        <v>92978370.060215667</v>
      </c>
      <c r="F23" s="3"/>
      <c r="G23" s="29"/>
      <c r="H23" s="11"/>
      <c r="J23" s="25"/>
      <c r="K23" s="1" t="s">
        <v>323</v>
      </c>
      <c r="L23" s="1">
        <v>100000</v>
      </c>
      <c r="M23" s="11" t="s">
        <v>796</v>
      </c>
      <c r="N23" s="29">
        <v>1200000</v>
      </c>
      <c r="P23" s="29"/>
      <c r="Q23" s="29"/>
      <c r="R23" s="11"/>
      <c r="S23" s="29"/>
      <c r="T23" s="11"/>
    </row>
    <row r="24" spans="1:23" x14ac:dyDescent="0.25">
      <c r="A24" s="60">
        <v>97</v>
      </c>
      <c r="B24" s="11">
        <v>22</v>
      </c>
      <c r="C24" s="3">
        <f t="shared" si="1"/>
        <v>3697175.8210423398</v>
      </c>
      <c r="D24" s="3">
        <f t="shared" si="3"/>
        <v>3080979.8508686163</v>
      </c>
      <c r="E24" s="3">
        <f t="shared" si="2"/>
        <v>95454133.431593716</v>
      </c>
      <c r="F24" s="3"/>
      <c r="G24" s="11"/>
      <c r="H24" s="11"/>
      <c r="J24" s="55"/>
      <c r="K24" s="1" t="s">
        <v>308</v>
      </c>
      <c r="L24" s="1">
        <v>95000</v>
      </c>
      <c r="M24" s="11"/>
      <c r="N24" s="29"/>
      <c r="P24" s="29"/>
      <c r="Q24" s="29"/>
      <c r="R24" s="11"/>
      <c r="S24" s="29"/>
      <c r="T24" s="11"/>
    </row>
    <row r="25" spans="1:23" x14ac:dyDescent="0.25">
      <c r="A25" s="60">
        <v>97</v>
      </c>
      <c r="B25" s="11">
        <v>23</v>
      </c>
      <c r="C25" s="3">
        <f t="shared" si="1"/>
        <v>3734147.5792527632</v>
      </c>
      <c r="D25" s="3">
        <f t="shared" si="3"/>
        <v>3111789.6493773023</v>
      </c>
      <c r="E25" s="3">
        <f t="shared" si="2"/>
        <v>97985574.030101061</v>
      </c>
      <c r="F25" s="3"/>
      <c r="G25" s="11"/>
      <c r="H25" s="11"/>
      <c r="J25" s="25"/>
      <c r="K25" s="31" t="s">
        <v>309</v>
      </c>
      <c r="L25" s="1">
        <v>150000</v>
      </c>
      <c r="M25" s="29" t="s">
        <v>6</v>
      </c>
      <c r="N25" s="29">
        <f>SUM(N16:N23)</f>
        <v>135924267</v>
      </c>
      <c r="P25" s="11"/>
      <c r="Q25" s="29"/>
      <c r="R25" s="29"/>
      <c r="S25" s="29">
        <f>SUM(S19:S22)</f>
        <v>686000000</v>
      </c>
      <c r="T25" s="11"/>
    </row>
    <row r="26" spans="1:23" x14ac:dyDescent="0.25">
      <c r="A26" s="60">
        <v>97</v>
      </c>
      <c r="B26" s="11">
        <v>24</v>
      </c>
      <c r="C26" s="3">
        <f t="shared" si="1"/>
        <v>3771489.0550452909</v>
      </c>
      <c r="D26" s="3">
        <f t="shared" si="3"/>
        <v>3142907.5458710752</v>
      </c>
      <c r="E26" s="46">
        <f t="shared" si="2"/>
        <v>100573867.0198773</v>
      </c>
      <c r="F26" s="3"/>
      <c r="G26" s="11"/>
      <c r="H26" s="11"/>
      <c r="J26" s="25"/>
      <c r="K26" s="31" t="s">
        <v>310</v>
      </c>
      <c r="L26" s="1">
        <v>300000</v>
      </c>
      <c r="P26" s="11"/>
      <c r="Q26" s="11"/>
      <c r="R26" s="11"/>
      <c r="S26" s="71" t="s">
        <v>6</v>
      </c>
      <c r="T26" s="29"/>
      <c r="U26" s="28"/>
      <c r="V26" s="25"/>
      <c r="W26" s="25"/>
    </row>
    <row r="27" spans="1:23" x14ac:dyDescent="0.25">
      <c r="A27" s="61">
        <v>98</v>
      </c>
      <c r="B27" s="11">
        <v>25</v>
      </c>
      <c r="C27" s="44">
        <f t="shared" si="1"/>
        <v>3809203.9455957436</v>
      </c>
      <c r="D27" s="3">
        <f t="shared" si="3"/>
        <v>3174336.6213297863</v>
      </c>
      <c r="E27" s="3">
        <f t="shared" si="2"/>
        <v>103220211.68454081</v>
      </c>
      <c r="F27" s="3"/>
      <c r="G27" s="11"/>
      <c r="H27" s="11"/>
      <c r="J27" s="25"/>
      <c r="K27" s="31" t="s">
        <v>311</v>
      </c>
      <c r="L27" s="1">
        <v>100000</v>
      </c>
      <c r="M27" s="25"/>
      <c r="P27" s="11"/>
      <c r="Q27" s="11"/>
      <c r="R27" s="11"/>
      <c r="S27" s="29"/>
      <c r="T27" s="11"/>
      <c r="U27" s="25"/>
      <c r="V27" s="25"/>
      <c r="W27" s="25"/>
    </row>
    <row r="28" spans="1:23" x14ac:dyDescent="0.25">
      <c r="A28" s="61">
        <v>98</v>
      </c>
      <c r="B28" s="11">
        <v>26</v>
      </c>
      <c r="C28" s="44">
        <f t="shared" si="1"/>
        <v>3847295.9850517008</v>
      </c>
      <c r="D28" s="3">
        <f t="shared" si="3"/>
        <v>3206079.9875430842</v>
      </c>
      <c r="E28" s="3">
        <f t="shared" si="2"/>
        <v>105925831.91574024</v>
      </c>
      <c r="F28" s="3"/>
      <c r="G28" s="11"/>
      <c r="H28" s="11"/>
      <c r="K28" s="31" t="s">
        <v>312</v>
      </c>
      <c r="L28" s="1">
        <v>200000</v>
      </c>
      <c r="M28" s="25"/>
      <c r="P28" s="29"/>
      <c r="Q28" s="11"/>
      <c r="R28" s="11"/>
      <c r="S28" s="11"/>
      <c r="T28" s="11" t="s">
        <v>748</v>
      </c>
      <c r="V28" s="25"/>
      <c r="W28" s="25"/>
    </row>
    <row r="29" spans="1:23" x14ac:dyDescent="0.25">
      <c r="A29" s="61">
        <v>98</v>
      </c>
      <c r="B29" s="11">
        <v>27</v>
      </c>
      <c r="C29" s="44">
        <f t="shared" si="1"/>
        <v>3885768.9449022179</v>
      </c>
      <c r="D29" s="3">
        <f t="shared" si="3"/>
        <v>3238140.787418515</v>
      </c>
      <c r="E29" s="3">
        <f t="shared" si="2"/>
        <v>108691976.71153875</v>
      </c>
      <c r="F29" s="3"/>
      <c r="G29" s="11"/>
      <c r="H29" s="11"/>
      <c r="K29" s="18" t="s">
        <v>313</v>
      </c>
      <c r="L29" s="18">
        <v>300000</v>
      </c>
      <c r="M29" s="26"/>
      <c r="P29" s="11"/>
      <c r="Q29" s="11"/>
      <c r="R29" s="11"/>
      <c r="S29" s="11"/>
      <c r="T29" s="11" t="s">
        <v>785</v>
      </c>
      <c r="V29" s="25"/>
      <c r="W29" s="25"/>
    </row>
    <row r="30" spans="1:23" x14ac:dyDescent="0.25">
      <c r="A30" s="61">
        <v>98</v>
      </c>
      <c r="B30" s="11">
        <v>28</v>
      </c>
      <c r="C30" s="49">
        <f t="shared" si="1"/>
        <v>3924626.63435124</v>
      </c>
      <c r="D30" s="3">
        <f t="shared" si="3"/>
        <v>3270522.1952927001</v>
      </c>
      <c r="E30" s="3">
        <f t="shared" si="2"/>
        <v>111519920.68482807</v>
      </c>
      <c r="F30" s="3"/>
      <c r="G30" s="11"/>
      <c r="H30" s="11"/>
      <c r="J30" s="25"/>
      <c r="K30" s="32" t="s">
        <v>314</v>
      </c>
      <c r="L30" s="1">
        <v>200000</v>
      </c>
      <c r="M30" s="25"/>
      <c r="N30" s="25"/>
      <c r="O30" s="25"/>
      <c r="P30" s="25"/>
      <c r="V30" s="25"/>
    </row>
    <row r="31" spans="1:23" x14ac:dyDescent="0.25">
      <c r="A31" s="61">
        <v>98</v>
      </c>
      <c r="B31" s="11">
        <v>29</v>
      </c>
      <c r="C31" s="49">
        <f t="shared" si="1"/>
        <v>3963872.9006947526</v>
      </c>
      <c r="D31" s="3">
        <f t="shared" si="3"/>
        <v>3303227.4172456269</v>
      </c>
      <c r="E31" s="3">
        <f t="shared" si="2"/>
        <v>114410964.58197376</v>
      </c>
      <c r="F31" s="3"/>
      <c r="G31" s="11"/>
      <c r="H31" s="11"/>
      <c r="J31" s="25"/>
      <c r="K31" s="32" t="s">
        <v>315</v>
      </c>
      <c r="L31" s="1">
        <v>20000</v>
      </c>
      <c r="M31" s="25"/>
      <c r="N31" s="48" t="s">
        <v>826</v>
      </c>
      <c r="O31" s="48" t="s">
        <v>479</v>
      </c>
      <c r="P31" s="25"/>
      <c r="V31" s="25"/>
    </row>
    <row r="32" spans="1:23" x14ac:dyDescent="0.25">
      <c r="A32" s="61">
        <v>98</v>
      </c>
      <c r="B32" s="11">
        <v>30</v>
      </c>
      <c r="C32" s="49">
        <f t="shared" si="1"/>
        <v>4003511.6297017001</v>
      </c>
      <c r="D32" s="3">
        <f t="shared" si="3"/>
        <v>3336259.6914180834</v>
      </c>
      <c r="E32" s="3">
        <f t="shared" si="2"/>
        <v>117366435.81189686</v>
      </c>
      <c r="F32" s="3"/>
      <c r="G32" s="11"/>
      <c r="H32" s="11"/>
      <c r="J32" s="55"/>
      <c r="K32" s="32" t="s">
        <v>317</v>
      </c>
      <c r="L32" s="1">
        <v>50000</v>
      </c>
      <c r="N32" s="47">
        <v>500000</v>
      </c>
      <c r="O32" s="48" t="s">
        <v>482</v>
      </c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4043546.7459987169</v>
      </c>
      <c r="D33" s="3">
        <f t="shared" si="3"/>
        <v>3369622.2883322644</v>
      </c>
      <c r="E33" s="3">
        <f t="shared" si="2"/>
        <v>120387688.98580123</v>
      </c>
      <c r="F33" s="3"/>
      <c r="G33" s="11"/>
      <c r="H33" s="11"/>
      <c r="J33" s="25"/>
      <c r="K33" s="32" t="s">
        <v>318</v>
      </c>
      <c r="L33" s="1">
        <v>90000</v>
      </c>
      <c r="N33" s="47">
        <v>130000</v>
      </c>
      <c r="O33" s="48" t="s">
        <v>561</v>
      </c>
    </row>
    <row r="34" spans="1:22" x14ac:dyDescent="0.25">
      <c r="A34" s="61">
        <v>98</v>
      </c>
      <c r="B34" s="11">
        <v>32</v>
      </c>
      <c r="C34" s="50">
        <f t="shared" si="1"/>
        <v>4083982.2134587043</v>
      </c>
      <c r="D34" s="3">
        <f t="shared" si="3"/>
        <v>3403318.5112155871</v>
      </c>
      <c r="E34" s="3">
        <f t="shared" si="2"/>
        <v>123476106.46776038</v>
      </c>
      <c r="F34" s="3"/>
      <c r="G34" s="11"/>
      <c r="H34" s="11"/>
      <c r="K34" s="32" t="s">
        <v>319</v>
      </c>
      <c r="L34" s="1">
        <v>50000</v>
      </c>
      <c r="N34" s="47">
        <v>300000</v>
      </c>
      <c r="O34" s="48" t="s">
        <v>821</v>
      </c>
    </row>
    <row r="35" spans="1:22" x14ac:dyDescent="0.25">
      <c r="A35" s="61">
        <v>98</v>
      </c>
      <c r="B35" s="11">
        <v>33</v>
      </c>
      <c r="C35" s="50">
        <f t="shared" si="1"/>
        <v>4124822.0355932913</v>
      </c>
      <c r="D35" s="3">
        <f t="shared" si="3"/>
        <v>3437351.6963277431</v>
      </c>
      <c r="E35" s="3">
        <f t="shared" ref="E35:E62" si="4">E34*$L$2+C35-D35</f>
        <v>126633098.93638113</v>
      </c>
      <c r="F35" s="3"/>
      <c r="G35" s="11"/>
      <c r="H35" s="11"/>
      <c r="K35" s="32" t="s">
        <v>330</v>
      </c>
      <c r="L35" s="1">
        <v>150000</v>
      </c>
      <c r="N35" s="47">
        <v>500000</v>
      </c>
      <c r="O35" s="48" t="s">
        <v>822</v>
      </c>
    </row>
    <row r="36" spans="1:22" x14ac:dyDescent="0.25">
      <c r="A36" s="61">
        <v>98</v>
      </c>
      <c r="B36" s="11">
        <v>34</v>
      </c>
      <c r="C36" s="3">
        <f t="shared" ref="C36:C62" si="5">C35*$K$2</f>
        <v>4166070.2559492243</v>
      </c>
      <c r="D36" s="3">
        <f t="shared" ref="D36:D62" si="6">D35*$K$2</f>
        <v>3471725.2132910206</v>
      </c>
      <c r="E36" s="3">
        <f t="shared" si="4"/>
        <v>129860105.95776697</v>
      </c>
      <c r="F36" s="3"/>
      <c r="G36" s="11"/>
      <c r="H36" s="11"/>
      <c r="K36" s="32" t="s">
        <v>320</v>
      </c>
      <c r="L36" s="1">
        <v>15000</v>
      </c>
      <c r="N36" s="47">
        <v>500000</v>
      </c>
      <c r="O36" s="48" t="s">
        <v>823</v>
      </c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4207730.9585087169</v>
      </c>
      <c r="D37" s="3">
        <f t="shared" si="6"/>
        <v>3506442.4654239309</v>
      </c>
      <c r="E37" s="3">
        <f t="shared" si="4"/>
        <v>133158596.5700071</v>
      </c>
      <c r="F37" s="3"/>
      <c r="G37" s="11"/>
      <c r="H37" s="11"/>
      <c r="K37" s="32" t="s">
        <v>321</v>
      </c>
      <c r="L37" s="1">
        <v>20000</v>
      </c>
      <c r="N37" s="47">
        <v>30000</v>
      </c>
      <c r="O37" s="48" t="s">
        <v>824</v>
      </c>
    </row>
    <row r="38" spans="1:22" x14ac:dyDescent="0.25">
      <c r="A38" s="61">
        <v>98</v>
      </c>
      <c r="B38" s="11">
        <v>36</v>
      </c>
      <c r="C38" s="3">
        <f t="shared" si="5"/>
        <v>4249808.2680938039</v>
      </c>
      <c r="D38" s="3">
        <f t="shared" si="6"/>
        <v>3541506.8900781702</v>
      </c>
      <c r="E38" s="46">
        <f t="shared" si="4"/>
        <v>136530069.87942287</v>
      </c>
      <c r="F38" s="3"/>
      <c r="G38" s="11"/>
      <c r="H38" s="11"/>
      <c r="K38" s="32" t="s">
        <v>322</v>
      </c>
      <c r="L38" s="1">
        <v>40000</v>
      </c>
      <c r="N38" s="47">
        <v>75000</v>
      </c>
      <c r="O38" s="48" t="s">
        <v>825</v>
      </c>
    </row>
    <row r="39" spans="1:22" x14ac:dyDescent="0.25">
      <c r="A39" s="62">
        <v>99</v>
      </c>
      <c r="B39" s="11">
        <v>37</v>
      </c>
      <c r="C39" s="44">
        <f t="shared" si="5"/>
        <v>4292306.3507747417</v>
      </c>
      <c r="D39" s="3">
        <f t="shared" si="6"/>
        <v>3576921.9589789519</v>
      </c>
      <c r="E39" s="3">
        <f t="shared" si="4"/>
        <v>139976055.66880712</v>
      </c>
      <c r="F39" s="3"/>
      <c r="G39" s="11"/>
      <c r="H39" s="11"/>
      <c r="K39" s="32" t="s">
        <v>324</v>
      </c>
      <c r="L39" s="1">
        <v>150000</v>
      </c>
      <c r="N39" s="47">
        <v>450000</v>
      </c>
      <c r="O39" s="48" t="s">
        <v>827</v>
      </c>
    </row>
    <row r="40" spans="1:22" x14ac:dyDescent="0.25">
      <c r="A40" s="62">
        <v>99</v>
      </c>
      <c r="B40" s="11">
        <v>38</v>
      </c>
      <c r="C40" s="44">
        <f t="shared" si="5"/>
        <v>4335229.4142824896</v>
      </c>
      <c r="D40" s="3">
        <f t="shared" si="6"/>
        <v>3612691.1785687413</v>
      </c>
      <c r="E40" s="3">
        <f t="shared" si="4"/>
        <v>143498115.01789701</v>
      </c>
      <c r="F40" s="3"/>
      <c r="G40" s="11"/>
      <c r="H40" s="11"/>
      <c r="K40" s="32" t="s">
        <v>326</v>
      </c>
      <c r="L40" s="1">
        <v>75000</v>
      </c>
      <c r="N40" s="47">
        <v>500000</v>
      </c>
      <c r="O40" s="48" t="s">
        <v>567</v>
      </c>
    </row>
    <row r="41" spans="1:22" x14ac:dyDescent="0.25">
      <c r="A41" s="62">
        <v>99</v>
      </c>
      <c r="B41" s="11">
        <v>39</v>
      </c>
      <c r="C41" s="44">
        <f t="shared" si="5"/>
        <v>4378581.7084253142</v>
      </c>
      <c r="D41" s="3">
        <f t="shared" si="6"/>
        <v>3648818.0903544286</v>
      </c>
      <c r="E41" s="3">
        <f t="shared" si="4"/>
        <v>147097840.93632582</v>
      </c>
      <c r="F41" s="3"/>
      <c r="G41" s="11"/>
      <c r="H41" s="11"/>
      <c r="K41" s="32" t="s">
        <v>316</v>
      </c>
      <c r="L41" s="1">
        <v>140000</v>
      </c>
      <c r="N41" s="47">
        <v>250000</v>
      </c>
      <c r="O41" s="48" t="s">
        <v>483</v>
      </c>
    </row>
    <row r="42" spans="1:22" x14ac:dyDescent="0.25">
      <c r="A42" s="62">
        <v>99</v>
      </c>
      <c r="B42" s="11">
        <v>40</v>
      </c>
      <c r="C42" s="49">
        <f t="shared" si="5"/>
        <v>4422367.525509567</v>
      </c>
      <c r="D42" s="3">
        <f t="shared" si="6"/>
        <v>3685306.2712579728</v>
      </c>
      <c r="E42" s="3">
        <f t="shared" si="4"/>
        <v>150776859.00930393</v>
      </c>
      <c r="F42" s="3"/>
      <c r="G42" s="11"/>
      <c r="H42" s="11"/>
      <c r="K42" s="2" t="s">
        <v>481</v>
      </c>
      <c r="L42" s="3">
        <v>500000</v>
      </c>
      <c r="N42" s="47">
        <v>50000</v>
      </c>
      <c r="O42" s="48" t="s">
        <v>830</v>
      </c>
    </row>
    <row r="43" spans="1:22" x14ac:dyDescent="0.25">
      <c r="A43" s="62">
        <v>99</v>
      </c>
      <c r="B43" s="11">
        <v>41</v>
      </c>
      <c r="C43" s="49">
        <f t="shared" si="5"/>
        <v>4466591.2007646626</v>
      </c>
      <c r="D43" s="3">
        <f t="shared" si="6"/>
        <v>3722159.3339705528</v>
      </c>
      <c r="E43" s="3">
        <f t="shared" si="4"/>
        <v>154536828.05628413</v>
      </c>
      <c r="F43" s="3"/>
      <c r="G43" s="11"/>
      <c r="H43" s="11"/>
      <c r="K43" s="2"/>
      <c r="L43" s="3"/>
      <c r="N43" s="47">
        <v>140000</v>
      </c>
      <c r="O43" s="48" t="s">
        <v>316</v>
      </c>
    </row>
    <row r="44" spans="1:22" x14ac:dyDescent="0.25">
      <c r="A44" s="62">
        <v>99</v>
      </c>
      <c r="B44" s="11">
        <v>42</v>
      </c>
      <c r="C44" s="49">
        <f t="shared" si="5"/>
        <v>4511257.1127723092</v>
      </c>
      <c r="D44" s="3">
        <f t="shared" si="6"/>
        <v>3759380.9273102582</v>
      </c>
      <c r="E44" s="3">
        <f t="shared" si="4"/>
        <v>158379440.80287188</v>
      </c>
      <c r="F44" s="3"/>
      <c r="G44" s="11"/>
      <c r="H44" s="11"/>
      <c r="K44" s="2"/>
      <c r="L44" s="3"/>
      <c r="N44" s="47">
        <f>SUM(N32:N43)</f>
        <v>3425000</v>
      </c>
      <c r="O44" s="48" t="s">
        <v>6</v>
      </c>
    </row>
    <row r="45" spans="1:22" x14ac:dyDescent="0.25">
      <c r="A45" s="62">
        <v>99</v>
      </c>
      <c r="B45" s="11">
        <v>43</v>
      </c>
      <c r="C45" s="50">
        <f t="shared" si="5"/>
        <v>4556369.6839000322</v>
      </c>
      <c r="D45" s="3">
        <f t="shared" si="6"/>
        <v>3796974.7365833609</v>
      </c>
      <c r="E45" s="3">
        <f t="shared" si="4"/>
        <v>162306424.566246</v>
      </c>
      <c r="F45" s="3"/>
      <c r="G45" s="11"/>
      <c r="H45" s="11"/>
      <c r="K45" s="2" t="s">
        <v>6</v>
      </c>
      <c r="L45" s="3">
        <f>SUM(L22:L43)</f>
        <v>2815000</v>
      </c>
    </row>
    <row r="46" spans="1:22" x14ac:dyDescent="0.25">
      <c r="A46" s="62">
        <v>99</v>
      </c>
      <c r="B46" s="11">
        <v>44</v>
      </c>
      <c r="C46" s="50">
        <f t="shared" si="5"/>
        <v>4601933.3807390323</v>
      </c>
      <c r="D46" s="3">
        <f t="shared" si="6"/>
        <v>3834944.4839491947</v>
      </c>
      <c r="E46" s="3">
        <f t="shared" si="4"/>
        <v>166319541.95436078</v>
      </c>
      <c r="F46" s="3"/>
      <c r="G46" s="11"/>
      <c r="H46" s="11"/>
      <c r="K46" s="2" t="s">
        <v>331</v>
      </c>
      <c r="L46" s="3">
        <f>L45/30</f>
        <v>93833.333333333328</v>
      </c>
    </row>
    <row r="47" spans="1:22" x14ac:dyDescent="0.25">
      <c r="A47" s="62">
        <v>99</v>
      </c>
      <c r="B47" s="11">
        <v>45</v>
      </c>
      <c r="C47" s="50">
        <f t="shared" si="5"/>
        <v>4647952.7145464225</v>
      </c>
      <c r="D47" s="3">
        <f t="shared" si="6"/>
        <v>3873293.9287886866</v>
      </c>
      <c r="E47" s="3">
        <f t="shared" si="4"/>
        <v>170420591.57920572</v>
      </c>
      <c r="F47" s="3"/>
      <c r="G47" s="11"/>
      <c r="H47" s="11"/>
    </row>
    <row r="48" spans="1:22" x14ac:dyDescent="0.25">
      <c r="A48" s="64">
        <v>99</v>
      </c>
      <c r="B48" s="64">
        <v>46</v>
      </c>
      <c r="C48" s="65">
        <f t="shared" si="5"/>
        <v>4694432.2416918864</v>
      </c>
      <c r="D48" s="65">
        <f t="shared" si="6"/>
        <v>3912026.8680765736</v>
      </c>
      <c r="E48" s="65">
        <f t="shared" si="4"/>
        <v>174611408.78440517</v>
      </c>
      <c r="F48" s="3"/>
      <c r="G48" s="11"/>
      <c r="H48" s="11" t="s">
        <v>614</v>
      </c>
    </row>
    <row r="49" spans="1:8" x14ac:dyDescent="0.25">
      <c r="A49" s="62">
        <v>99</v>
      </c>
      <c r="B49" s="11">
        <v>47</v>
      </c>
      <c r="C49" s="3">
        <f t="shared" si="5"/>
        <v>4741376.5641088057</v>
      </c>
      <c r="D49" s="3">
        <f t="shared" si="6"/>
        <v>3951147.1367573394</v>
      </c>
      <c r="E49" s="3">
        <f t="shared" si="4"/>
        <v>178893866.38744476</v>
      </c>
      <c r="F49" s="3"/>
      <c r="G49" s="11"/>
      <c r="H49" s="11"/>
    </row>
    <row r="50" spans="1:8" x14ac:dyDescent="0.25">
      <c r="A50" s="62">
        <v>99</v>
      </c>
      <c r="B50" s="11">
        <v>48</v>
      </c>
      <c r="C50" s="51">
        <f t="shared" si="5"/>
        <v>4788790.3297498934</v>
      </c>
      <c r="D50" s="51">
        <f t="shared" si="6"/>
        <v>3990658.6081249127</v>
      </c>
      <c r="E50" s="52">
        <f t="shared" si="4"/>
        <v>183269875.43681863</v>
      </c>
      <c r="F50" s="51"/>
      <c r="G50" s="11"/>
      <c r="H50" s="11"/>
    </row>
    <row r="51" spans="1:8" x14ac:dyDescent="0.25">
      <c r="A51" s="63">
        <v>1400</v>
      </c>
      <c r="B51" s="11">
        <v>49</v>
      </c>
      <c r="C51" s="44">
        <f t="shared" si="5"/>
        <v>4836678.2330473922</v>
      </c>
      <c r="D51" s="3">
        <f t="shared" si="6"/>
        <v>4030565.1942061619</v>
      </c>
      <c r="E51" s="3">
        <f t="shared" si="4"/>
        <v>187741385.98439625</v>
      </c>
      <c r="F51" s="3"/>
      <c r="G51" s="11"/>
      <c r="H51" s="11"/>
    </row>
    <row r="52" spans="1:8" x14ac:dyDescent="0.25">
      <c r="A52" s="63">
        <v>1400</v>
      </c>
      <c r="B52" s="11">
        <v>50</v>
      </c>
      <c r="C52" s="44">
        <f t="shared" si="5"/>
        <v>4885045.0153778661</v>
      </c>
      <c r="D52" s="3">
        <f t="shared" si="6"/>
        <v>4070870.8461482236</v>
      </c>
      <c r="E52" s="3">
        <f t="shared" si="4"/>
        <v>192310387.87331384</v>
      </c>
      <c r="F52" s="3"/>
      <c r="G52" s="11"/>
      <c r="H52" s="11"/>
    </row>
    <row r="53" spans="1:8" x14ac:dyDescent="0.25">
      <c r="A53" s="63">
        <v>1400</v>
      </c>
      <c r="B53" s="11">
        <v>51</v>
      </c>
      <c r="C53" s="44">
        <f t="shared" si="5"/>
        <v>4933895.4655316444</v>
      </c>
      <c r="D53" s="3">
        <f t="shared" si="6"/>
        <v>4111579.5546097057</v>
      </c>
      <c r="E53" s="3">
        <f t="shared" si="4"/>
        <v>196978911.54170206</v>
      </c>
      <c r="F53" s="3"/>
      <c r="G53" s="11"/>
      <c r="H53" s="11"/>
    </row>
    <row r="54" spans="1:8" x14ac:dyDescent="0.25">
      <c r="A54" s="63">
        <v>1400</v>
      </c>
      <c r="B54" s="11">
        <v>52</v>
      </c>
      <c r="C54" s="49">
        <f t="shared" si="5"/>
        <v>4983234.4201869611</v>
      </c>
      <c r="D54" s="3">
        <f t="shared" si="6"/>
        <v>4152695.3501558029</v>
      </c>
      <c r="E54" s="3">
        <f t="shared" si="4"/>
        <v>201749028.84256727</v>
      </c>
      <c r="F54" s="3"/>
      <c r="G54" s="11"/>
      <c r="H54" s="11"/>
    </row>
    <row r="55" spans="1:8" x14ac:dyDescent="0.25">
      <c r="A55" s="63">
        <v>1400</v>
      </c>
      <c r="B55" s="11">
        <v>53</v>
      </c>
      <c r="C55" s="49">
        <f t="shared" si="5"/>
        <v>5033066.7643888304</v>
      </c>
      <c r="D55" s="3">
        <f t="shared" si="6"/>
        <v>4194222.3036573608</v>
      </c>
      <c r="E55" s="3">
        <f t="shared" si="4"/>
        <v>206622853.88015008</v>
      </c>
      <c r="F55" s="3"/>
      <c r="G55" s="11"/>
      <c r="H55" s="11"/>
    </row>
    <row r="56" spans="1:8" x14ac:dyDescent="0.25">
      <c r="A56" s="63">
        <v>1400</v>
      </c>
      <c r="B56" s="11">
        <v>54</v>
      </c>
      <c r="C56" s="49">
        <f t="shared" si="5"/>
        <v>5083397.4320327183</v>
      </c>
      <c r="D56" s="3">
        <f t="shared" si="6"/>
        <v>4236164.5266939346</v>
      </c>
      <c r="E56" s="3">
        <f t="shared" si="4"/>
        <v>211602543.86309186</v>
      </c>
      <c r="F56" s="3"/>
      <c r="G56" s="11"/>
      <c r="H56" s="11"/>
    </row>
    <row r="57" spans="1:8" x14ac:dyDescent="0.25">
      <c r="A57" s="63">
        <v>1400</v>
      </c>
      <c r="B57" s="11">
        <v>55</v>
      </c>
      <c r="C57" s="50">
        <f t="shared" si="5"/>
        <v>5134231.4063530453</v>
      </c>
      <c r="D57" s="3">
        <f t="shared" si="6"/>
        <v>4278526.1719608735</v>
      </c>
      <c r="E57" s="3">
        <f t="shared" si="4"/>
        <v>216690299.9747459</v>
      </c>
      <c r="F57" s="3"/>
      <c r="G57" s="11"/>
      <c r="H57" s="11"/>
    </row>
    <row r="58" spans="1:8" x14ac:dyDescent="0.25">
      <c r="A58" s="63">
        <v>1400</v>
      </c>
      <c r="B58" s="11">
        <v>56</v>
      </c>
      <c r="C58" s="50">
        <f t="shared" si="5"/>
        <v>5185573.7204165757</v>
      </c>
      <c r="D58" s="3">
        <f t="shared" si="6"/>
        <v>4321311.4336804822</v>
      </c>
      <c r="E58" s="3">
        <f t="shared" si="4"/>
        <v>221888368.26097691</v>
      </c>
      <c r="F58" s="3"/>
      <c r="G58" s="11"/>
      <c r="H58" s="11"/>
    </row>
    <row r="59" spans="1:8" x14ac:dyDescent="0.25">
      <c r="A59" s="63">
        <v>1400</v>
      </c>
      <c r="B59" s="11">
        <v>57</v>
      </c>
      <c r="C59" s="50">
        <f t="shared" si="5"/>
        <v>5237429.4576207418</v>
      </c>
      <c r="D59" s="3">
        <f t="shared" si="6"/>
        <v>4364524.5480172867</v>
      </c>
      <c r="E59" s="3">
        <f t="shared" si="4"/>
        <v>227199040.53579989</v>
      </c>
      <c r="F59" s="3"/>
      <c r="G59" s="11"/>
      <c r="H59" s="11"/>
    </row>
    <row r="60" spans="1:8" x14ac:dyDescent="0.25">
      <c r="A60" s="63">
        <v>1400</v>
      </c>
      <c r="B60" s="11">
        <v>58</v>
      </c>
      <c r="C60" s="3">
        <f t="shared" si="5"/>
        <v>5289803.752196949</v>
      </c>
      <c r="D60" s="3">
        <f t="shared" si="6"/>
        <v>4408169.79349746</v>
      </c>
      <c r="E60" s="3">
        <f t="shared" si="4"/>
        <v>232624655.30521536</v>
      </c>
      <c r="F60" s="3"/>
      <c r="G60" s="11"/>
      <c r="H60" s="11"/>
    </row>
    <row r="61" spans="1:8" x14ac:dyDescent="0.25">
      <c r="A61" s="63">
        <v>1400</v>
      </c>
      <c r="B61" s="11">
        <v>59</v>
      </c>
      <c r="C61" s="3">
        <f t="shared" si="5"/>
        <v>5342701.7897189185</v>
      </c>
      <c r="D61" s="3">
        <f t="shared" si="6"/>
        <v>4452251.4914324349</v>
      </c>
      <c r="E61" s="3">
        <f t="shared" si="4"/>
        <v>238167598.70960617</v>
      </c>
      <c r="F61" s="3"/>
      <c r="G61" s="11"/>
      <c r="H61" s="11"/>
    </row>
    <row r="62" spans="1:8" x14ac:dyDescent="0.25">
      <c r="A62" s="63">
        <v>1400</v>
      </c>
      <c r="B62" s="11">
        <v>60</v>
      </c>
      <c r="C62" s="3">
        <f t="shared" si="5"/>
        <v>5396128.8076161081</v>
      </c>
      <c r="D62" s="3">
        <f t="shared" si="6"/>
        <v>4496774.0063467594</v>
      </c>
      <c r="E62" s="46">
        <f t="shared" si="4"/>
        <v>243830305.48506767</v>
      </c>
      <c r="F62" s="3"/>
      <c r="G62" s="11"/>
      <c r="H62" s="11"/>
    </row>
    <row r="63" spans="1:8" x14ac:dyDescent="0.25">
      <c r="E63" s="26"/>
    </row>
    <row r="64" spans="1:8" x14ac:dyDescent="0.25">
      <c r="E64" s="26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333</v>
      </c>
      <c r="B3" s="3">
        <v>15000000</v>
      </c>
      <c r="C3" t="s">
        <v>334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346</v>
      </c>
      <c r="B4" s="3">
        <v>-3000000</v>
      </c>
      <c r="C4" t="s">
        <v>347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412</v>
      </c>
      <c r="B5" s="3">
        <v>-3200900</v>
      </c>
      <c r="C5" t="s">
        <v>414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424</v>
      </c>
      <c r="B6" s="3">
        <v>-3000900</v>
      </c>
      <c r="C6" t="s">
        <v>425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437</v>
      </c>
      <c r="B7" s="3">
        <v>-5805900</v>
      </c>
      <c r="C7" t="s">
        <v>438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474</v>
      </c>
      <c r="B8" s="3">
        <v>54417</v>
      </c>
      <c r="C8" s="9" t="s">
        <v>478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37" workbookViewId="0">
      <selection activeCell="G40" sqref="G4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463</v>
      </c>
      <c r="B7" s="18">
        <v>-4000000</v>
      </c>
      <c r="C7" s="18">
        <f t="shared" si="1"/>
        <v>500000</v>
      </c>
      <c r="D7" s="18" t="s">
        <v>465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8" t="s">
        <v>232</v>
      </c>
      <c r="P12" s="68" t="s">
        <v>234</v>
      </c>
      <c r="Q12" s="68" t="s">
        <v>233</v>
      </c>
      <c r="R12" s="68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9">
        <v>6</v>
      </c>
      <c r="P13" s="69">
        <v>36</v>
      </c>
      <c r="Q13" s="68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9">
        <v>9</v>
      </c>
      <c r="P14" s="69">
        <v>37</v>
      </c>
      <c r="Q14" s="68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9">
        <v>12</v>
      </c>
      <c r="P15" s="69">
        <v>38</v>
      </c>
      <c r="Q15" s="68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9">
        <v>18</v>
      </c>
      <c r="P16" s="69">
        <v>41</v>
      </c>
      <c r="Q16" s="68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9">
        <v>24</v>
      </c>
      <c r="P17" s="69">
        <v>44</v>
      </c>
      <c r="Q17" s="68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9">
        <v>30</v>
      </c>
      <c r="P18" s="69">
        <v>47</v>
      </c>
      <c r="Q18" s="68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9">
        <v>36</v>
      </c>
      <c r="P19" s="69">
        <v>50</v>
      </c>
      <c r="Q19" s="68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575</v>
      </c>
      <c r="H28" s="11" t="s">
        <v>180</v>
      </c>
      <c r="I28" s="11" t="s">
        <v>574</v>
      </c>
      <c r="J28" s="11" t="s">
        <v>566</v>
      </c>
    </row>
    <row r="29" spans="2:21" x14ac:dyDescent="0.25">
      <c r="G29" s="11">
        <f t="shared" ref="G29:G41" si="6">$I$47-I29</f>
        <v>62000</v>
      </c>
      <c r="H29" s="11" t="s">
        <v>572</v>
      </c>
      <c r="I29" s="11">
        <v>165000</v>
      </c>
      <c r="J29" s="11" t="s">
        <v>567</v>
      </c>
    </row>
    <row r="30" spans="2:21" x14ac:dyDescent="0.25">
      <c r="G30" s="11">
        <f t="shared" si="6"/>
        <v>27000</v>
      </c>
      <c r="H30" s="11" t="s">
        <v>573</v>
      </c>
      <c r="I30" s="11">
        <v>200000</v>
      </c>
      <c r="J30" s="11" t="s">
        <v>568</v>
      </c>
    </row>
    <row r="31" spans="2:21" x14ac:dyDescent="0.25">
      <c r="G31" s="11">
        <f t="shared" si="6"/>
        <v>2500</v>
      </c>
      <c r="H31" s="11" t="s">
        <v>735</v>
      </c>
      <c r="I31" s="11">
        <v>224500</v>
      </c>
      <c r="J31" s="11" t="s">
        <v>480</v>
      </c>
    </row>
    <row r="32" spans="2:21" x14ac:dyDescent="0.25">
      <c r="G32" s="11">
        <f t="shared" si="6"/>
        <v>42000</v>
      </c>
      <c r="H32" s="59" t="s">
        <v>832</v>
      </c>
      <c r="I32" s="11">
        <v>185000</v>
      </c>
      <c r="J32" s="11" t="s">
        <v>561</v>
      </c>
    </row>
    <row r="33" spans="6:23" x14ac:dyDescent="0.25">
      <c r="G33" s="11">
        <f t="shared" si="6"/>
        <v>2500</v>
      </c>
      <c r="H33" s="11" t="s">
        <v>735</v>
      </c>
      <c r="I33" s="11">
        <v>224500</v>
      </c>
      <c r="J33" s="11" t="s">
        <v>569</v>
      </c>
    </row>
    <row r="34" spans="6:23" x14ac:dyDescent="0.25">
      <c r="G34" s="11">
        <f t="shared" si="6"/>
        <v>2500</v>
      </c>
      <c r="H34" s="11" t="s">
        <v>735</v>
      </c>
      <c r="I34" s="11">
        <v>224500</v>
      </c>
      <c r="J34" s="11" t="s">
        <v>570</v>
      </c>
    </row>
    <row r="35" spans="6:23" x14ac:dyDescent="0.25">
      <c r="G35" s="11">
        <f t="shared" si="6"/>
        <v>2500</v>
      </c>
      <c r="H35" s="11" t="s">
        <v>735</v>
      </c>
      <c r="I35" s="11">
        <v>224500</v>
      </c>
      <c r="J35" s="11" t="s">
        <v>571</v>
      </c>
    </row>
    <row r="36" spans="6:23" x14ac:dyDescent="0.25">
      <c r="F36" t="s">
        <v>25</v>
      </c>
      <c r="G36" s="11">
        <f t="shared" si="6"/>
        <v>8000</v>
      </c>
      <c r="H36" s="11" t="s">
        <v>662</v>
      </c>
      <c r="I36" s="11">
        <v>219000</v>
      </c>
      <c r="J36" s="11" t="s">
        <v>661</v>
      </c>
      <c r="O36" s="22"/>
    </row>
    <row r="37" spans="6:23" x14ac:dyDescent="0.25">
      <c r="G37" s="11">
        <f t="shared" si="6"/>
        <v>9000</v>
      </c>
      <c r="H37" s="11" t="s">
        <v>671</v>
      </c>
      <c r="I37" s="11">
        <v>218000</v>
      </c>
      <c r="J37" s="11" t="s">
        <v>672</v>
      </c>
    </row>
    <row r="38" spans="6:23" x14ac:dyDescent="0.25">
      <c r="G38" s="11">
        <f t="shared" si="6"/>
        <v>2500</v>
      </c>
      <c r="H38" s="11" t="s">
        <v>734</v>
      </c>
      <c r="I38" s="11">
        <v>224500</v>
      </c>
      <c r="J38" s="11" t="s">
        <v>733</v>
      </c>
    </row>
    <row r="39" spans="6:23" x14ac:dyDescent="0.25">
      <c r="G39" s="11">
        <f t="shared" si="6"/>
        <v>37000</v>
      </c>
      <c r="H39" s="11" t="s">
        <v>774</v>
      </c>
      <c r="I39" s="11">
        <v>190000</v>
      </c>
      <c r="J39" s="11" t="s">
        <v>773</v>
      </c>
    </row>
    <row r="40" spans="6:23" x14ac:dyDescent="0.25">
      <c r="G40" s="11">
        <f t="shared" si="6"/>
        <v>2000</v>
      </c>
      <c r="H40" s="11" t="s">
        <v>772</v>
      </c>
      <c r="I40" s="11">
        <v>225000</v>
      </c>
      <c r="J40" s="11" t="s">
        <v>771</v>
      </c>
      <c r="O40" t="s">
        <v>635</v>
      </c>
      <c r="P40" t="s">
        <v>634</v>
      </c>
      <c r="Q40" t="s">
        <v>633</v>
      </c>
      <c r="R40" t="s">
        <v>636</v>
      </c>
      <c r="S40" t="s">
        <v>679</v>
      </c>
      <c r="T40" t="s">
        <v>680</v>
      </c>
      <c r="U40" t="s">
        <v>637</v>
      </c>
      <c r="V40" t="s">
        <v>638</v>
      </c>
      <c r="W40" t="s">
        <v>639</v>
      </c>
    </row>
    <row r="41" spans="6:23" x14ac:dyDescent="0.25">
      <c r="G41" s="11">
        <f t="shared" si="6"/>
        <v>11000</v>
      </c>
      <c r="H41" s="11" t="s">
        <v>819</v>
      </c>
      <c r="I41" s="11">
        <v>216000</v>
      </c>
      <c r="J41" s="11" t="s">
        <v>818</v>
      </c>
      <c r="M41" t="s">
        <v>678</v>
      </c>
      <c r="N41" t="s">
        <v>640</v>
      </c>
      <c r="O41" s="18">
        <v>8000000000</v>
      </c>
      <c r="P41">
        <v>106</v>
      </c>
      <c r="Q41" s="18">
        <v>58500000</v>
      </c>
      <c r="R41" s="18">
        <f>P41*Q41</f>
        <v>6201000000</v>
      </c>
      <c r="S41" s="7">
        <f>Q41-S45</f>
        <v>16437000</v>
      </c>
      <c r="T41" s="7">
        <f>S41*75</f>
        <v>1232775000</v>
      </c>
      <c r="U41" s="7">
        <f>Q43-U42</f>
        <v>100337000</v>
      </c>
      <c r="V41" s="7">
        <f>U41*31</f>
        <v>3110447000</v>
      </c>
      <c r="W41" s="7">
        <f>T41+V41</f>
        <v>4343222000</v>
      </c>
    </row>
    <row r="42" spans="6:23" x14ac:dyDescent="0.25">
      <c r="G42" s="11">
        <f>$I$47-I42</f>
        <v>11000</v>
      </c>
      <c r="H42" s="11" t="s">
        <v>819</v>
      </c>
      <c r="I42" s="11">
        <v>216000</v>
      </c>
      <c r="J42" s="11" t="s">
        <v>820</v>
      </c>
      <c r="M42" t="s">
        <v>677</v>
      </c>
      <c r="N42" t="s">
        <v>641</v>
      </c>
      <c r="O42" s="18">
        <v>6300000000</v>
      </c>
      <c r="P42">
        <v>75</v>
      </c>
      <c r="Q42" s="18">
        <v>41937000</v>
      </c>
      <c r="R42" s="18">
        <f>P42*Q42</f>
        <v>3145275000</v>
      </c>
      <c r="S42" s="7">
        <f>O42/P42</f>
        <v>84000000</v>
      </c>
      <c r="T42" s="7">
        <f>S42*75</f>
        <v>6300000000</v>
      </c>
      <c r="U42">
        <v>100000</v>
      </c>
      <c r="V42" s="7">
        <f>U42*31</f>
        <v>3100000</v>
      </c>
      <c r="W42" s="7">
        <f>T42+V42</f>
        <v>6303100000</v>
      </c>
    </row>
    <row r="43" spans="6:23" x14ac:dyDescent="0.25">
      <c r="G43" s="11"/>
      <c r="H43" s="11"/>
      <c r="I43" s="11"/>
      <c r="J43" s="11" t="s">
        <v>25</v>
      </c>
      <c r="Q43" s="7">
        <f>Q41+Q42</f>
        <v>100437000</v>
      </c>
      <c r="S43" s="7">
        <f>S41+S42</f>
        <v>100437000</v>
      </c>
    </row>
    <row r="44" spans="6:23" x14ac:dyDescent="0.25">
      <c r="G44" s="11"/>
      <c r="H44" s="11"/>
      <c r="I44" s="11"/>
      <c r="J44" s="11"/>
    </row>
    <row r="45" spans="6:23" x14ac:dyDescent="0.25">
      <c r="G45" s="11"/>
      <c r="H45" s="11"/>
      <c r="I45" s="11"/>
      <c r="J45" s="11" t="s">
        <v>25</v>
      </c>
      <c r="S45" s="7">
        <f>S42-Q42</f>
        <v>42063000</v>
      </c>
    </row>
    <row r="46" spans="6:23" x14ac:dyDescent="0.25">
      <c r="G46" s="11"/>
      <c r="H46" s="11"/>
      <c r="I46" s="11"/>
      <c r="J46" s="11"/>
    </row>
    <row r="47" spans="6:23" x14ac:dyDescent="0.25">
      <c r="G47" s="11"/>
      <c r="H47" s="11"/>
      <c r="I47" s="11">
        <v>227000</v>
      </c>
      <c r="J47" s="11" t="s">
        <v>576</v>
      </c>
    </row>
    <row r="50" spans="15:21" x14ac:dyDescent="0.25">
      <c r="P50" t="s">
        <v>643</v>
      </c>
      <c r="Q50" t="s">
        <v>642</v>
      </c>
      <c r="R50" t="s">
        <v>634</v>
      </c>
      <c r="S50" t="s">
        <v>282</v>
      </c>
      <c r="U50" t="s">
        <v>681</v>
      </c>
    </row>
    <row r="51" spans="15:21" x14ac:dyDescent="0.25">
      <c r="Q51" s="18"/>
      <c r="S51" s="18"/>
      <c r="U51" s="7">
        <f>O41-W41</f>
        <v>3656778000</v>
      </c>
    </row>
    <row r="52" spans="15:21" x14ac:dyDescent="0.25">
      <c r="O52" s="67" t="s">
        <v>648</v>
      </c>
      <c r="P52" t="s">
        <v>644</v>
      </c>
      <c r="Q52" s="18">
        <v>5500000</v>
      </c>
      <c r="R52">
        <v>107</v>
      </c>
      <c r="S52" s="18">
        <f t="shared" ref="S52:S58" si="7">Q52*R52</f>
        <v>588500000</v>
      </c>
      <c r="U52" s="7">
        <f>U51-S63</f>
        <v>733778000</v>
      </c>
    </row>
    <row r="53" spans="15:21" x14ac:dyDescent="0.25">
      <c r="O53" s="67" t="s">
        <v>649</v>
      </c>
      <c r="P53" t="s">
        <v>645</v>
      </c>
      <c r="Q53" s="18">
        <v>5500000</v>
      </c>
      <c r="R53">
        <v>76</v>
      </c>
      <c r="S53" s="18">
        <f t="shared" si="7"/>
        <v>418000000</v>
      </c>
    </row>
    <row r="54" spans="15:21" x14ac:dyDescent="0.25">
      <c r="O54" t="s">
        <v>650</v>
      </c>
      <c r="P54" t="s">
        <v>646</v>
      </c>
      <c r="Q54" s="18">
        <v>5500000</v>
      </c>
      <c r="R54">
        <v>46</v>
      </c>
      <c r="S54" s="18">
        <f t="shared" si="7"/>
        <v>253000000</v>
      </c>
    </row>
    <row r="55" spans="15:21" x14ac:dyDescent="0.25">
      <c r="O55" t="s">
        <v>651</v>
      </c>
      <c r="P55" t="s">
        <v>647</v>
      </c>
      <c r="Q55" s="18">
        <v>5500000</v>
      </c>
      <c r="R55">
        <v>15</v>
      </c>
      <c r="S55" s="18">
        <f t="shared" si="7"/>
        <v>82500000</v>
      </c>
      <c r="U55" s="7">
        <f>U52/120</f>
        <v>6114816.666666667</v>
      </c>
    </row>
    <row r="56" spans="15:21" x14ac:dyDescent="0.25">
      <c r="O56" t="s">
        <v>739</v>
      </c>
      <c r="P56" t="s">
        <v>653</v>
      </c>
      <c r="Q56" s="18">
        <v>5500000</v>
      </c>
      <c r="R56">
        <v>30</v>
      </c>
      <c r="S56" s="18">
        <f t="shared" si="7"/>
        <v>165000000</v>
      </c>
    </row>
    <row r="57" spans="15:21" x14ac:dyDescent="0.25">
      <c r="O57" t="s">
        <v>736</v>
      </c>
      <c r="P57" t="s">
        <v>654</v>
      </c>
      <c r="Q57" s="18">
        <v>24000000</v>
      </c>
      <c r="R57">
        <v>59</v>
      </c>
      <c r="S57" s="18">
        <f t="shared" si="7"/>
        <v>1416000000</v>
      </c>
    </row>
    <row r="58" spans="15:21" x14ac:dyDescent="0.25">
      <c r="Q58" s="18"/>
      <c r="S58" s="18">
        <f t="shared" si="7"/>
        <v>0</v>
      </c>
    </row>
    <row r="59" spans="15:21" x14ac:dyDescent="0.25">
      <c r="Q59" s="18"/>
      <c r="S59" s="18"/>
    </row>
    <row r="60" spans="15:21" x14ac:dyDescent="0.25">
      <c r="Q60" s="18"/>
      <c r="S60" s="18"/>
    </row>
    <row r="61" spans="15:21" x14ac:dyDescent="0.25">
      <c r="Q61" s="18"/>
      <c r="S61" s="18"/>
    </row>
    <row r="62" spans="15:21" x14ac:dyDescent="0.25">
      <c r="S62" s="18"/>
    </row>
    <row r="63" spans="15:21" x14ac:dyDescent="0.25">
      <c r="S63" s="7">
        <f>SUM(S51:S58)</f>
        <v>2923000000</v>
      </c>
      <c r="T63" t="s">
        <v>6</v>
      </c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8">O74*P74</f>
        <v>750</v>
      </c>
    </row>
    <row r="75" spans="15:17" x14ac:dyDescent="0.25">
      <c r="O75">
        <v>45</v>
      </c>
      <c r="P75">
        <v>5.5</v>
      </c>
      <c r="Q75">
        <f t="shared" si="8"/>
        <v>247.5</v>
      </c>
    </row>
    <row r="76" spans="15:17" x14ac:dyDescent="0.25">
      <c r="O76">
        <v>15</v>
      </c>
      <c r="P76">
        <v>10</v>
      </c>
      <c r="Q76">
        <f t="shared" si="8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آذر 96</vt:lpstr>
      <vt:lpstr>آبان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2017-12-12T07:09:59Z</dcterms:modified>
</cp:coreProperties>
</file>