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143" i="20"/>
  <c r="H30" i="25"/>
  <c r="D128" i="20"/>
  <c r="H25" i="26" l="1"/>
  <c r="G25" i="26"/>
  <c r="G30" i="26" s="1"/>
  <c r="I25" i="26"/>
  <c r="D24" i="26"/>
  <c r="D127" i="20"/>
  <c r="I30" i="26" l="1"/>
  <c r="H30" i="26"/>
  <c r="L36" i="18"/>
  <c r="L31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J128" i="20" l="1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L24" i="18" l="1"/>
  <c r="L23" i="18"/>
  <c r="I104" i="20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<sst xmlns="http://schemas.openxmlformats.org/spreadsheetml/2006/main" count="1782" uniqueCount="748">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</sst>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M16" sqref="M16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719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666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714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666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742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84703483</v>
      </c>
      <c r="C24" s="3">
        <f>SUM(C2:C22)</f>
        <v>13043998</v>
      </c>
      <c r="D24" s="3">
        <f>SUM(D2:D22)</f>
        <v>71659485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2540333116</v>
      </c>
      <c r="H25" s="18">
        <f>SUM(H2:H23)</f>
        <v>391199243</v>
      </c>
      <c r="I25" s="18">
        <f>SUM(I2:I23)</f>
        <v>2149133873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765579.84317808214</v>
      </c>
      <c r="H30" s="18">
        <f>G30*H25/G25</f>
        <v>117895.66227397259</v>
      </c>
      <c r="I30" s="18">
        <f>G30*I25/G25</f>
        <v>647684.1809041095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0</v>
      </c>
      <c r="E31" s="55" t="s">
        <v>718</v>
      </c>
      <c r="G31" s="9" t="s">
        <v>414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726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730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737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738</v>
      </c>
    </row>
    <row r="36" spans="4:17" x14ac:dyDescent="0.25">
      <c r="D36" s="43">
        <v>0</v>
      </c>
      <c r="E36" s="42" t="s">
        <v>741</v>
      </c>
    </row>
    <row r="37" spans="4:17" x14ac:dyDescent="0.25">
      <c r="D37" s="7">
        <v>0</v>
      </c>
      <c r="E37" s="42" t="s">
        <v>745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419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420</v>
      </c>
      <c r="B6" s="18">
        <v>3000000</v>
      </c>
      <c r="C6" s="18">
        <v>3000000</v>
      </c>
      <c r="D6" s="3">
        <f t="shared" si="0"/>
        <v>0</v>
      </c>
      <c r="E6" s="19" t="s">
        <v>418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349</v>
      </c>
      <c r="B7" s="18">
        <v>1120000</v>
      </c>
      <c r="C7" s="18">
        <v>1120000</v>
      </c>
      <c r="D7" s="3">
        <f t="shared" si="0"/>
        <v>0</v>
      </c>
      <c r="E7" s="19" t="s">
        <v>418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-3000000</v>
      </c>
      <c r="C8" s="18">
        <v>0</v>
      </c>
      <c r="D8" s="3">
        <f t="shared" si="0"/>
        <v>-3000000</v>
      </c>
      <c r="E8" s="19" t="s">
        <v>350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335</v>
      </c>
    </row>
    <row r="39" spans="4:5" x14ac:dyDescent="0.25">
      <c r="D39" s="7">
        <v>200000</v>
      </c>
      <c r="E39" t="s">
        <v>345</v>
      </c>
    </row>
    <row r="40" spans="4:5" x14ac:dyDescent="0.25">
      <c r="D40" s="7">
        <v>73500</v>
      </c>
      <c r="E40" t="s">
        <v>346</v>
      </c>
    </row>
    <row r="41" spans="4:5" x14ac:dyDescent="0.25">
      <c r="D41" s="7">
        <v>-67000</v>
      </c>
      <c r="E41" t="s">
        <v>347</v>
      </c>
    </row>
    <row r="42" spans="4:5" x14ac:dyDescent="0.25">
      <c r="D42" s="7">
        <v>9000000</v>
      </c>
      <c r="E42" t="s">
        <v>348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409</v>
      </c>
      <c r="B3" s="18">
        <v>90494</v>
      </c>
      <c r="C3" s="18">
        <v>75115</v>
      </c>
      <c r="D3" s="3">
        <f t="shared" ref="D3:D22" si="0">B3-C3</f>
        <v>15379</v>
      </c>
      <c r="E3" s="23" t="s">
        <v>406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415</v>
      </c>
      <c r="B4" s="18">
        <v>-1700700</v>
      </c>
      <c r="C4" s="18">
        <v>0</v>
      </c>
      <c r="D4" s="3">
        <f t="shared" si="0"/>
        <v>-1700700</v>
      </c>
      <c r="E4" s="20" t="s">
        <v>421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433</v>
      </c>
      <c r="B5" s="18">
        <v>-1000500</v>
      </c>
      <c r="C5" s="18">
        <v>0</v>
      </c>
      <c r="D5" s="3">
        <f t="shared" si="0"/>
        <v>-1000500</v>
      </c>
      <c r="E5" s="20" t="s">
        <v>434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445</v>
      </c>
      <c r="B6" s="18">
        <v>20000000</v>
      </c>
      <c r="C6" s="18">
        <v>0</v>
      </c>
      <c r="D6" s="3">
        <f t="shared" si="0"/>
        <v>20000000</v>
      </c>
      <c r="E6" s="19" t="s">
        <v>446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412</v>
      </c>
      <c r="G31" s="9" t="s">
        <v>414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413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422</v>
      </c>
    </row>
    <row r="34" spans="4:7" x14ac:dyDescent="0.25">
      <c r="D34" s="43">
        <v>595000</v>
      </c>
      <c r="E34" s="42" t="s">
        <v>423</v>
      </c>
    </row>
    <row r="35" spans="4:7" x14ac:dyDescent="0.25">
      <c r="D35" s="43">
        <v>-1210000</v>
      </c>
      <c r="E35" s="42" t="s">
        <v>424</v>
      </c>
    </row>
    <row r="36" spans="4:7" x14ac:dyDescent="0.25">
      <c r="D36" s="43">
        <v>-22000000</v>
      </c>
      <c r="E36" s="41" t="s">
        <v>425</v>
      </c>
    </row>
    <row r="37" spans="4:7" x14ac:dyDescent="0.25">
      <c r="D37" s="43">
        <v>3000000</v>
      </c>
      <c r="E37" s="42" t="s">
        <v>426</v>
      </c>
    </row>
    <row r="38" spans="4:7" x14ac:dyDescent="0.25">
      <c r="D38" s="7">
        <v>3000000</v>
      </c>
      <c r="E38" s="42" t="s">
        <v>429</v>
      </c>
      <c r="G38">
        <f>G25*11/36500</f>
        <v>198245.23852054795</v>
      </c>
    </row>
    <row r="39" spans="4:7" x14ac:dyDescent="0.25">
      <c r="D39" s="7">
        <v>-6000000</v>
      </c>
      <c r="E39" s="42" t="s">
        <v>439</v>
      </c>
    </row>
    <row r="40" spans="4:7" x14ac:dyDescent="0.25">
      <c r="D40" s="7">
        <v>6000000</v>
      </c>
      <c r="E40" s="42" t="s">
        <v>443</v>
      </c>
    </row>
    <row r="41" spans="4:7" x14ac:dyDescent="0.25">
      <c r="D41" s="7">
        <v>120000</v>
      </c>
      <c r="E41" s="42" t="s">
        <v>444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451</v>
      </c>
    </row>
    <row r="44" spans="4:7" x14ac:dyDescent="0.25">
      <c r="D44" s="7">
        <v>50000</v>
      </c>
      <c r="E44" s="42" t="s">
        <v>469</v>
      </c>
    </row>
    <row r="45" spans="4:7" x14ac:dyDescent="0.25">
      <c r="D45" s="7">
        <v>-102000</v>
      </c>
      <c r="E45" s="42" t="s">
        <v>475</v>
      </c>
    </row>
    <row r="46" spans="4:7" x14ac:dyDescent="0.25">
      <c r="D46" s="7">
        <v>660000</v>
      </c>
      <c r="E46" s="42" t="s">
        <v>476</v>
      </c>
    </row>
    <row r="47" spans="4:7" x14ac:dyDescent="0.25">
      <c r="D47" s="7">
        <v>1000000</v>
      </c>
      <c r="E47" s="42" t="s">
        <v>479</v>
      </c>
    </row>
    <row r="48" spans="4:7" x14ac:dyDescent="0.25">
      <c r="D48" s="7">
        <v>-509000</v>
      </c>
      <c r="E48" s="42" t="s">
        <v>480</v>
      </c>
    </row>
    <row r="49" spans="4:5" x14ac:dyDescent="0.25">
      <c r="D49" s="7">
        <v>-168500</v>
      </c>
      <c r="E49" s="42" t="s">
        <v>481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9" activePane="bottomLeft" state="frozen"/>
      <selection pane="bottomLeft" activeCell="F129" sqref="F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532</v>
      </c>
      <c r="H2" s="37">
        <f>IF(B2&gt;0,1,0)</f>
        <v>1</v>
      </c>
      <c r="I2" s="11">
        <f>B2*(G2-H2)</f>
        <v>8867700</v>
      </c>
      <c r="J2" s="54">
        <f>C2*(G2-H2)</f>
        <v>8867700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531</v>
      </c>
      <c r="H3" s="37">
        <f t="shared" ref="H3:H66" si="2">IF(B3&gt;0,1,0)</f>
        <v>1</v>
      </c>
      <c r="I3" s="11">
        <f t="shared" ref="I3:I66" si="3">B3*(G3-H3)</f>
        <v>10547000000</v>
      </c>
      <c r="J3" s="54">
        <f t="shared" ref="J3:J66" si="4">C3*(G3-H3)</f>
        <v>6035110000</v>
      </c>
      <c r="K3" s="54">
        <f t="shared" ref="K3:K66" si="5">D3*(G3-H3)</f>
        <v>4511890000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531</v>
      </c>
      <c r="H4" s="37">
        <f t="shared" si="2"/>
        <v>0</v>
      </c>
      <c r="I4" s="11">
        <f t="shared" si="3"/>
        <v>0</v>
      </c>
      <c r="J4" s="54">
        <f t="shared" si="4"/>
        <v>4513500</v>
      </c>
      <c r="K4" s="54">
        <f t="shared" si="5"/>
        <v>-4513500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529</v>
      </c>
      <c r="H5" s="37">
        <f t="shared" si="2"/>
        <v>1</v>
      </c>
      <c r="I5" s="11">
        <f t="shared" si="3"/>
        <v>1056000000</v>
      </c>
      <c r="J5" s="54">
        <f t="shared" si="4"/>
        <v>0</v>
      </c>
      <c r="K5" s="54">
        <f t="shared" si="5"/>
        <v>1056000000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522</v>
      </c>
      <c r="H6" s="37">
        <f t="shared" si="2"/>
        <v>0</v>
      </c>
      <c r="I6" s="11">
        <f t="shared" si="3"/>
        <v>-2610000</v>
      </c>
      <c r="J6" s="54">
        <f t="shared" si="4"/>
        <v>0</v>
      </c>
      <c r="K6" s="54">
        <f t="shared" si="5"/>
        <v>-2610000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518</v>
      </c>
      <c r="H7" s="37">
        <f t="shared" si="2"/>
        <v>0</v>
      </c>
      <c r="I7" s="11">
        <f t="shared" si="3"/>
        <v>-621859000</v>
      </c>
      <c r="J7" s="54">
        <f t="shared" si="4"/>
        <v>0</v>
      </c>
      <c r="K7" s="54">
        <f t="shared" si="5"/>
        <v>-621859000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517</v>
      </c>
      <c r="H8" s="37">
        <f t="shared" si="2"/>
        <v>0</v>
      </c>
      <c r="I8" s="11">
        <f t="shared" si="3"/>
        <v>-103400000</v>
      </c>
      <c r="J8" s="54">
        <f t="shared" si="4"/>
        <v>0</v>
      </c>
      <c r="K8" s="54">
        <f t="shared" si="5"/>
        <v>-103400000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515</v>
      </c>
      <c r="H9" s="37">
        <f t="shared" si="2"/>
        <v>0</v>
      </c>
      <c r="I9" s="11">
        <f t="shared" si="3"/>
        <v>-363332500</v>
      </c>
      <c r="J9" s="54">
        <f t="shared" si="4"/>
        <v>0</v>
      </c>
      <c r="K9" s="54">
        <f t="shared" si="5"/>
        <v>-363332500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506</v>
      </c>
      <c r="H10" s="37">
        <f t="shared" si="2"/>
        <v>0</v>
      </c>
      <c r="I10" s="11">
        <f t="shared" si="3"/>
        <v>-101200000</v>
      </c>
      <c r="J10" s="54">
        <f t="shared" si="4"/>
        <v>0</v>
      </c>
      <c r="K10" s="54">
        <f t="shared" si="5"/>
        <v>-101200000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506</v>
      </c>
      <c r="H11" s="37">
        <f t="shared" si="2"/>
        <v>1</v>
      </c>
      <c r="I11" s="11">
        <f t="shared" si="3"/>
        <v>505000000</v>
      </c>
      <c r="J11" s="54">
        <f t="shared" si="4"/>
        <v>0</v>
      </c>
      <c r="K11" s="54">
        <f t="shared" si="5"/>
        <v>505000000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502</v>
      </c>
      <c r="H12" s="37">
        <f t="shared" si="2"/>
        <v>0</v>
      </c>
      <c r="I12" s="11">
        <f t="shared" si="3"/>
        <v>-150600000</v>
      </c>
      <c r="J12" s="54">
        <f t="shared" si="4"/>
        <v>0</v>
      </c>
      <c r="K12" s="54">
        <f t="shared" si="5"/>
        <v>-150600000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497</v>
      </c>
      <c r="H13" s="37">
        <f t="shared" si="2"/>
        <v>0</v>
      </c>
      <c r="I13" s="11">
        <f t="shared" si="3"/>
        <v>-30814000</v>
      </c>
      <c r="J13" s="54">
        <f t="shared" si="4"/>
        <v>0</v>
      </c>
      <c r="K13" s="54">
        <f t="shared" si="5"/>
        <v>-30814000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497</v>
      </c>
      <c r="H14" s="37">
        <f t="shared" si="2"/>
        <v>1</v>
      </c>
      <c r="I14" s="11">
        <f t="shared" si="3"/>
        <v>992000000</v>
      </c>
      <c r="J14" s="54">
        <f t="shared" si="4"/>
        <v>0</v>
      </c>
      <c r="K14" s="54">
        <f t="shared" si="5"/>
        <v>992000000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496</v>
      </c>
      <c r="H15" s="37">
        <f t="shared" si="2"/>
        <v>1</v>
      </c>
      <c r="I15" s="11">
        <f t="shared" si="3"/>
        <v>891000000</v>
      </c>
      <c r="J15" s="54">
        <f t="shared" si="4"/>
        <v>0</v>
      </c>
      <c r="K15" s="54">
        <f t="shared" si="5"/>
        <v>891000000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496</v>
      </c>
      <c r="H16" s="37">
        <f t="shared" si="2"/>
        <v>0</v>
      </c>
      <c r="I16" s="11">
        <f t="shared" si="3"/>
        <v>-99200000</v>
      </c>
      <c r="J16" s="54">
        <f t="shared" si="4"/>
        <v>0</v>
      </c>
      <c r="K16" s="54">
        <f t="shared" si="5"/>
        <v>-99200000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492</v>
      </c>
      <c r="H17" s="37">
        <f t="shared" si="2"/>
        <v>0</v>
      </c>
      <c r="I17" s="11">
        <f t="shared" si="3"/>
        <v>-984000000</v>
      </c>
      <c r="J17" s="54">
        <f t="shared" si="4"/>
        <v>0</v>
      </c>
      <c r="K17" s="54">
        <f t="shared" si="5"/>
        <v>-984000000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491</v>
      </c>
      <c r="H18" s="37">
        <f t="shared" si="2"/>
        <v>0</v>
      </c>
      <c r="I18" s="11">
        <f t="shared" si="3"/>
        <v>-147300000</v>
      </c>
      <c r="J18" s="54">
        <f t="shared" si="4"/>
        <v>0</v>
      </c>
      <c r="K18" s="54">
        <f t="shared" si="5"/>
        <v>-147300000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490</v>
      </c>
      <c r="H19" s="37">
        <f t="shared" si="2"/>
        <v>0</v>
      </c>
      <c r="I19" s="11">
        <f t="shared" si="3"/>
        <v>-98000000</v>
      </c>
      <c r="J19" s="54">
        <f t="shared" si="4"/>
        <v>0</v>
      </c>
      <c r="K19" s="54">
        <f t="shared" si="5"/>
        <v>-98000000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488</v>
      </c>
      <c r="H20" s="37">
        <f t="shared" si="2"/>
        <v>1</v>
      </c>
      <c r="I20" s="11">
        <f t="shared" si="3"/>
        <v>132020343</v>
      </c>
      <c r="J20" s="54">
        <f t="shared" si="4"/>
        <v>71809124</v>
      </c>
      <c r="K20" s="54">
        <f t="shared" si="5"/>
        <v>60211219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486</v>
      </c>
      <c r="H21" s="37">
        <f t="shared" si="2"/>
        <v>0</v>
      </c>
      <c r="I21" s="11">
        <f t="shared" si="3"/>
        <v>-731770200</v>
      </c>
      <c r="J21" s="54">
        <f t="shared" si="4"/>
        <v>0</v>
      </c>
      <c r="K21" s="54">
        <f t="shared" si="5"/>
        <v>-731770200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483</v>
      </c>
      <c r="H22" s="37">
        <f t="shared" si="2"/>
        <v>1</v>
      </c>
      <c r="I22" s="11">
        <f t="shared" si="3"/>
        <v>1446000000</v>
      </c>
      <c r="J22" s="54">
        <f t="shared" si="4"/>
        <v>0</v>
      </c>
      <c r="K22" s="54">
        <f t="shared" si="5"/>
        <v>1446000000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482</v>
      </c>
      <c r="H23" s="37">
        <f t="shared" si="2"/>
        <v>1</v>
      </c>
      <c r="I23" s="11">
        <f t="shared" si="3"/>
        <v>481000000</v>
      </c>
      <c r="J23" s="54">
        <f t="shared" si="4"/>
        <v>0</v>
      </c>
      <c r="K23" s="54">
        <f t="shared" si="5"/>
        <v>481000000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481</v>
      </c>
      <c r="H24" s="37">
        <f t="shared" si="2"/>
        <v>0</v>
      </c>
      <c r="I24" s="11">
        <f t="shared" si="3"/>
        <v>-1443432900</v>
      </c>
      <c r="J24" s="54">
        <f t="shared" si="4"/>
        <v>0</v>
      </c>
      <c r="K24" s="54">
        <f t="shared" si="5"/>
        <v>-1443432900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466</v>
      </c>
      <c r="H25" s="37">
        <f t="shared" si="2"/>
        <v>1</v>
      </c>
      <c r="I25" s="11">
        <f t="shared" si="3"/>
        <v>697500000</v>
      </c>
      <c r="J25" s="54">
        <f t="shared" si="4"/>
        <v>0</v>
      </c>
      <c r="K25" s="54">
        <f t="shared" si="5"/>
        <v>697500000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458</v>
      </c>
      <c r="H26" s="37">
        <f t="shared" si="2"/>
        <v>0</v>
      </c>
      <c r="I26" s="11">
        <f t="shared" si="3"/>
        <v>-75112000</v>
      </c>
      <c r="J26" s="54">
        <f t="shared" si="4"/>
        <v>0</v>
      </c>
      <c r="K26" s="54">
        <f t="shared" si="5"/>
        <v>-75112000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457</v>
      </c>
      <c r="H27" s="37">
        <f t="shared" si="2"/>
        <v>1</v>
      </c>
      <c r="I27" s="11">
        <f t="shared" si="3"/>
        <v>90923208</v>
      </c>
      <c r="J27" s="54">
        <f t="shared" si="4"/>
        <v>48980328</v>
      </c>
      <c r="K27" s="54">
        <f t="shared" si="5"/>
        <v>41942880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455</v>
      </c>
      <c r="H28" s="37">
        <f t="shared" si="2"/>
        <v>0</v>
      </c>
      <c r="I28" s="11">
        <f t="shared" si="3"/>
        <v>-100555000</v>
      </c>
      <c r="J28" s="54">
        <f t="shared" si="4"/>
        <v>-100555000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455</v>
      </c>
      <c r="H29" s="37">
        <f t="shared" si="2"/>
        <v>0</v>
      </c>
      <c r="I29" s="11">
        <f t="shared" si="3"/>
        <v>-227727500</v>
      </c>
      <c r="J29" s="54">
        <f t="shared" si="4"/>
        <v>0</v>
      </c>
      <c r="K29" s="54">
        <f t="shared" si="5"/>
        <v>-227727500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455</v>
      </c>
      <c r="H30" s="37">
        <f t="shared" si="2"/>
        <v>0</v>
      </c>
      <c r="I30" s="11">
        <f t="shared" si="3"/>
        <v>-6825000000</v>
      </c>
      <c r="J30" s="54">
        <f t="shared" si="4"/>
        <v>-6825000000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438</v>
      </c>
      <c r="H31" s="37">
        <f t="shared" si="2"/>
        <v>0</v>
      </c>
      <c r="I31" s="11">
        <f t="shared" si="3"/>
        <v>-1318774200</v>
      </c>
      <c r="J31" s="54">
        <f t="shared" si="4"/>
        <v>0</v>
      </c>
      <c r="K31" s="54">
        <f t="shared" si="5"/>
        <v>-1318774200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436</v>
      </c>
      <c r="H32" s="37">
        <f t="shared" si="2"/>
        <v>0</v>
      </c>
      <c r="I32" s="11">
        <f t="shared" si="3"/>
        <v>-1310572400</v>
      </c>
      <c r="J32" s="54">
        <f t="shared" si="4"/>
        <v>0</v>
      </c>
      <c r="K32" s="54">
        <f t="shared" si="5"/>
        <v>-1310572400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435</v>
      </c>
      <c r="H33" s="37">
        <f t="shared" si="2"/>
        <v>0</v>
      </c>
      <c r="I33" s="11">
        <f t="shared" si="3"/>
        <v>-389542500</v>
      </c>
      <c r="J33" s="54">
        <f t="shared" si="4"/>
        <v>0</v>
      </c>
      <c r="K33" s="54">
        <f t="shared" si="5"/>
        <v>-389542500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435</v>
      </c>
      <c r="H34" s="37">
        <f t="shared" si="2"/>
        <v>0</v>
      </c>
      <c r="I34" s="11">
        <f t="shared" si="3"/>
        <v>0</v>
      </c>
      <c r="J34" s="54">
        <f t="shared" si="4"/>
        <v>435000000</v>
      </c>
      <c r="K34" s="54">
        <f t="shared" si="5"/>
        <v>-435000000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426</v>
      </c>
      <c r="H35" s="37">
        <f t="shared" si="2"/>
        <v>1</v>
      </c>
      <c r="I35" s="11">
        <f t="shared" si="3"/>
        <v>22300600</v>
      </c>
      <c r="J35" s="54">
        <f t="shared" si="4"/>
        <v>-9206775</v>
      </c>
      <c r="K35" s="54">
        <f t="shared" si="5"/>
        <v>31507375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426</v>
      </c>
      <c r="H36" s="37">
        <f t="shared" si="2"/>
        <v>0</v>
      </c>
      <c r="I36" s="11">
        <f t="shared" si="3"/>
        <v>0</v>
      </c>
      <c r="J36" s="54">
        <f t="shared" si="4"/>
        <v>9228438</v>
      </c>
      <c r="K36" s="54">
        <f t="shared" si="5"/>
        <v>-9228438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416</v>
      </c>
      <c r="H37" s="37">
        <f t="shared" si="2"/>
        <v>0</v>
      </c>
      <c r="I37" s="11">
        <f t="shared" si="3"/>
        <v>-22880000</v>
      </c>
      <c r="J37" s="54">
        <f t="shared" si="4"/>
        <v>0</v>
      </c>
      <c r="K37" s="54">
        <f t="shared" si="5"/>
        <v>-22880000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415</v>
      </c>
      <c r="H38" s="37">
        <f t="shared" si="2"/>
        <v>1</v>
      </c>
      <c r="I38" s="11">
        <f t="shared" si="3"/>
        <v>1242000000</v>
      </c>
      <c r="J38" s="54">
        <f t="shared" si="4"/>
        <v>1242000000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414</v>
      </c>
      <c r="H39" s="37">
        <f t="shared" si="2"/>
        <v>1</v>
      </c>
      <c r="I39" s="11">
        <f t="shared" si="3"/>
        <v>1032500000</v>
      </c>
      <c r="J39" s="54">
        <f t="shared" si="4"/>
        <v>1032500000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414</v>
      </c>
      <c r="H40" s="37">
        <f t="shared" si="2"/>
        <v>0</v>
      </c>
      <c r="I40" s="11">
        <f t="shared" si="3"/>
        <v>-20700000</v>
      </c>
      <c r="J40" s="54">
        <f t="shared" si="4"/>
        <v>0</v>
      </c>
      <c r="K40" s="54">
        <f t="shared" si="5"/>
        <v>-20700000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414</v>
      </c>
      <c r="H41" s="37">
        <f t="shared" si="2"/>
        <v>1</v>
      </c>
      <c r="I41" s="11">
        <f t="shared" si="3"/>
        <v>1239000000</v>
      </c>
      <c r="J41" s="54">
        <f t="shared" si="4"/>
        <v>0</v>
      </c>
      <c r="K41" s="54">
        <f t="shared" si="5"/>
        <v>1239000000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411</v>
      </c>
      <c r="H42" s="37">
        <f t="shared" si="2"/>
        <v>0</v>
      </c>
      <c r="I42" s="11">
        <f t="shared" si="3"/>
        <v>-36661200</v>
      </c>
      <c r="J42" s="54">
        <f t="shared" si="4"/>
        <v>0</v>
      </c>
      <c r="K42" s="54">
        <f t="shared" si="5"/>
        <v>-36661200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407</v>
      </c>
      <c r="H43" s="37">
        <f t="shared" si="2"/>
        <v>0</v>
      </c>
      <c r="I43" s="11">
        <f t="shared" si="3"/>
        <v>-81400000</v>
      </c>
      <c r="J43" s="54">
        <f t="shared" si="4"/>
        <v>0</v>
      </c>
      <c r="K43" s="54">
        <f t="shared" si="5"/>
        <v>-81400000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405</v>
      </c>
      <c r="H44" s="37">
        <f t="shared" si="2"/>
        <v>0</v>
      </c>
      <c r="I44" s="11">
        <f t="shared" si="3"/>
        <v>-81000000</v>
      </c>
      <c r="J44" s="54">
        <f t="shared" si="4"/>
        <v>0</v>
      </c>
      <c r="K44" s="54">
        <f t="shared" si="5"/>
        <v>-81000000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405</v>
      </c>
      <c r="H45" s="37">
        <f t="shared" si="2"/>
        <v>0</v>
      </c>
      <c r="I45" s="11">
        <f t="shared" si="3"/>
        <v>-226800000</v>
      </c>
      <c r="J45" s="54">
        <f t="shared" si="4"/>
        <v>0</v>
      </c>
      <c r="K45" s="54">
        <f t="shared" si="5"/>
        <v>-226800000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401</v>
      </c>
      <c r="H46" s="37">
        <f t="shared" si="2"/>
        <v>0</v>
      </c>
      <c r="I46" s="11">
        <f t="shared" si="3"/>
        <v>-282905500</v>
      </c>
      <c r="J46" s="54">
        <f t="shared" si="4"/>
        <v>0</v>
      </c>
      <c r="K46" s="54">
        <f t="shared" si="5"/>
        <v>-282905500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395</v>
      </c>
      <c r="H47" s="37">
        <f t="shared" si="2"/>
        <v>1</v>
      </c>
      <c r="I47" s="11">
        <f t="shared" si="3"/>
        <v>16234376</v>
      </c>
      <c r="J47" s="54">
        <f t="shared" si="4"/>
        <v>2644922</v>
      </c>
      <c r="K47" s="54">
        <f t="shared" si="5"/>
        <v>13589454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395</v>
      </c>
      <c r="H48" s="37">
        <f t="shared" si="2"/>
        <v>1</v>
      </c>
      <c r="I48" s="11">
        <f t="shared" si="3"/>
        <v>671651800</v>
      </c>
      <c r="J48" s="54">
        <f t="shared" si="4"/>
        <v>0</v>
      </c>
      <c r="K48" s="54">
        <f t="shared" si="5"/>
        <v>671651800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386</v>
      </c>
      <c r="H49" s="37">
        <f t="shared" si="2"/>
        <v>0</v>
      </c>
      <c r="I49" s="11">
        <f t="shared" si="3"/>
        <v>-59830000</v>
      </c>
      <c r="J49" s="54">
        <f t="shared" si="4"/>
        <v>0</v>
      </c>
      <c r="K49" s="54">
        <f t="shared" si="5"/>
        <v>-59830000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386</v>
      </c>
      <c r="H50" s="37">
        <f t="shared" si="2"/>
        <v>0</v>
      </c>
      <c r="I50" s="11">
        <f t="shared" si="3"/>
        <v>-53268000</v>
      </c>
      <c r="J50" s="54">
        <f t="shared" si="4"/>
        <v>0</v>
      </c>
      <c r="K50" s="54">
        <f t="shared" si="5"/>
        <v>-53268000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386</v>
      </c>
      <c r="H51" s="37">
        <f t="shared" si="2"/>
        <v>0</v>
      </c>
      <c r="I51" s="11">
        <f t="shared" si="3"/>
        <v>-285640000</v>
      </c>
      <c r="J51" s="54">
        <f t="shared" si="4"/>
        <v>0</v>
      </c>
      <c r="K51" s="54">
        <f t="shared" si="5"/>
        <v>-285640000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386</v>
      </c>
      <c r="H52" s="37">
        <f t="shared" si="2"/>
        <v>0</v>
      </c>
      <c r="I52" s="11">
        <f t="shared" si="3"/>
        <v>-77200000</v>
      </c>
      <c r="J52" s="54">
        <f t="shared" si="4"/>
        <v>0</v>
      </c>
      <c r="K52" s="54">
        <f t="shared" si="5"/>
        <v>-77200000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385</v>
      </c>
      <c r="H53" s="37">
        <f t="shared" si="2"/>
        <v>0</v>
      </c>
      <c r="I53" s="11">
        <f t="shared" si="3"/>
        <v>-406175000</v>
      </c>
      <c r="J53" s="54">
        <f t="shared" si="4"/>
        <v>0</v>
      </c>
      <c r="K53" s="54">
        <f t="shared" si="5"/>
        <v>-406175000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385</v>
      </c>
      <c r="H54" s="37">
        <f t="shared" si="2"/>
        <v>0</v>
      </c>
      <c r="I54" s="11">
        <f t="shared" si="3"/>
        <v>-77000000</v>
      </c>
      <c r="J54" s="54">
        <f t="shared" si="4"/>
        <v>0</v>
      </c>
      <c r="K54" s="54">
        <f t="shared" si="5"/>
        <v>-77000000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385</v>
      </c>
      <c r="H55" s="37">
        <f t="shared" si="2"/>
        <v>0</v>
      </c>
      <c r="I55" s="11">
        <f t="shared" si="3"/>
        <v>-385192500</v>
      </c>
      <c r="J55" s="54">
        <f t="shared" si="4"/>
        <v>0</v>
      </c>
      <c r="K55" s="54">
        <f t="shared" si="5"/>
        <v>-385192500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385</v>
      </c>
      <c r="H56" s="37">
        <f t="shared" si="2"/>
        <v>0</v>
      </c>
      <c r="I56" s="11">
        <f t="shared" si="3"/>
        <v>-14630000</v>
      </c>
      <c r="J56" s="54">
        <f t="shared" si="4"/>
        <v>0</v>
      </c>
      <c r="K56" s="54">
        <f t="shared" si="5"/>
        <v>-14630000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385</v>
      </c>
      <c r="H57" s="37">
        <f t="shared" si="2"/>
        <v>0</v>
      </c>
      <c r="I57" s="11">
        <f t="shared" si="3"/>
        <v>-40425000</v>
      </c>
      <c r="J57" s="54">
        <f t="shared" si="4"/>
        <v>0</v>
      </c>
      <c r="K57" s="54">
        <f t="shared" si="5"/>
        <v>-40425000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385</v>
      </c>
      <c r="H58" s="37">
        <f t="shared" si="2"/>
        <v>0</v>
      </c>
      <c r="I58" s="11">
        <f t="shared" si="3"/>
        <v>-23100000</v>
      </c>
      <c r="J58" s="54">
        <f t="shared" si="4"/>
        <v>0</v>
      </c>
      <c r="K58" s="54">
        <f t="shared" si="5"/>
        <v>-23100000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382</v>
      </c>
      <c r="H59" s="37">
        <f t="shared" si="2"/>
        <v>1</v>
      </c>
      <c r="I59" s="11">
        <f t="shared" si="3"/>
        <v>381000000</v>
      </c>
      <c r="J59" s="54">
        <f t="shared" si="4"/>
        <v>381000000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381</v>
      </c>
      <c r="H60" s="37">
        <f t="shared" si="2"/>
        <v>1</v>
      </c>
      <c r="I60" s="11">
        <f t="shared" si="3"/>
        <v>1330000000</v>
      </c>
      <c r="J60" s="54">
        <f t="shared" si="4"/>
        <v>1330000000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379</v>
      </c>
      <c r="H61" s="37">
        <f t="shared" si="2"/>
        <v>1</v>
      </c>
      <c r="I61" s="11">
        <f t="shared" si="3"/>
        <v>378000000</v>
      </c>
      <c r="J61" s="54">
        <f t="shared" si="4"/>
        <v>378000000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379</v>
      </c>
      <c r="H62" s="37">
        <f t="shared" si="2"/>
        <v>1</v>
      </c>
      <c r="I62" s="11">
        <f t="shared" si="3"/>
        <v>1134000000</v>
      </c>
      <c r="J62" s="54">
        <f t="shared" si="4"/>
        <v>1134000000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377</v>
      </c>
      <c r="H63" s="37">
        <f t="shared" si="2"/>
        <v>0</v>
      </c>
      <c r="I63" s="11">
        <f t="shared" si="3"/>
        <v>-75400000</v>
      </c>
      <c r="J63" s="54">
        <f t="shared" si="4"/>
        <v>0</v>
      </c>
      <c r="K63" s="54">
        <f t="shared" si="5"/>
        <v>-75400000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372</v>
      </c>
      <c r="H64" s="37">
        <f t="shared" si="2"/>
        <v>0</v>
      </c>
      <c r="I64" s="11">
        <f t="shared" si="3"/>
        <v>-18600000</v>
      </c>
      <c r="J64" s="54">
        <f t="shared" si="4"/>
        <v>0</v>
      </c>
      <c r="K64" s="54">
        <f t="shared" si="5"/>
        <v>-18600000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368</v>
      </c>
      <c r="H65" s="37">
        <f t="shared" si="2"/>
        <v>0</v>
      </c>
      <c r="I65" s="11">
        <f t="shared" si="3"/>
        <v>-73600000</v>
      </c>
      <c r="J65" s="54">
        <f t="shared" si="4"/>
        <v>0</v>
      </c>
      <c r="K65" s="54">
        <f t="shared" si="5"/>
        <v>-73600000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365</v>
      </c>
      <c r="H66" s="37">
        <f t="shared" si="2"/>
        <v>0</v>
      </c>
      <c r="I66" s="11">
        <f t="shared" si="3"/>
        <v>-62050000</v>
      </c>
      <c r="J66" s="54">
        <f t="shared" si="4"/>
        <v>0</v>
      </c>
      <c r="K66" s="54">
        <f t="shared" si="5"/>
        <v>-62050000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364</v>
      </c>
      <c r="H67" s="37">
        <f t="shared" ref="H67:H130" si="8">IF(B67&gt;0,1,0)</f>
        <v>1</v>
      </c>
      <c r="I67" s="11">
        <f t="shared" ref="I67:I119" si="9">B67*(G67-H67)</f>
        <v>33150975</v>
      </c>
      <c r="J67" s="54">
        <f t="shared" ref="J67:J130" si="10">C67*(G67-H67)</f>
        <v>23857449</v>
      </c>
      <c r="K67" s="54">
        <f t="shared" ref="K67:K130" si="11">D67*(G67-H67)</f>
        <v>9293526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346</v>
      </c>
      <c r="H68" s="37">
        <f t="shared" si="8"/>
        <v>0</v>
      </c>
      <c r="I68" s="11">
        <f t="shared" si="9"/>
        <v>-50170000</v>
      </c>
      <c r="J68" s="54">
        <f t="shared" si="10"/>
        <v>0</v>
      </c>
      <c r="K68" s="54">
        <f t="shared" si="11"/>
        <v>-50170000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339</v>
      </c>
      <c r="H69" s="37">
        <f t="shared" si="8"/>
        <v>1</v>
      </c>
      <c r="I69" s="11">
        <f t="shared" si="9"/>
        <v>331240000</v>
      </c>
      <c r="J69" s="54">
        <f t="shared" si="10"/>
        <v>0</v>
      </c>
      <c r="K69" s="54">
        <f t="shared" si="11"/>
        <v>331240000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336</v>
      </c>
      <c r="H70" s="37">
        <f t="shared" si="8"/>
        <v>0</v>
      </c>
      <c r="I70" s="11">
        <f t="shared" si="9"/>
        <v>-15456000</v>
      </c>
      <c r="J70" s="54">
        <f t="shared" si="10"/>
        <v>0</v>
      </c>
      <c r="K70" s="54">
        <f t="shared" si="11"/>
        <v>-15456000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334</v>
      </c>
      <c r="H71" s="37">
        <f t="shared" si="8"/>
        <v>1</v>
      </c>
      <c r="I71" s="11">
        <f t="shared" si="9"/>
        <v>38407554</v>
      </c>
      <c r="J71" s="54">
        <f t="shared" si="10"/>
        <v>34569396</v>
      </c>
      <c r="K71" s="54">
        <f t="shared" si="11"/>
        <v>3838158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333</v>
      </c>
      <c r="H72" s="37">
        <f t="shared" si="8"/>
        <v>0</v>
      </c>
      <c r="I72" s="11">
        <f t="shared" si="9"/>
        <v>-50605677</v>
      </c>
      <c r="J72" s="54">
        <f t="shared" si="10"/>
        <v>0</v>
      </c>
      <c r="K72" s="54">
        <f t="shared" si="11"/>
        <v>-50605677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332</v>
      </c>
      <c r="H73" s="37">
        <f t="shared" si="8"/>
        <v>0</v>
      </c>
      <c r="I73" s="11">
        <f t="shared" si="9"/>
        <v>-267426000</v>
      </c>
      <c r="J73" s="54">
        <f t="shared" si="10"/>
        <v>0</v>
      </c>
      <c r="K73" s="54">
        <f t="shared" si="11"/>
        <v>-267426000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325</v>
      </c>
      <c r="H74" s="37">
        <f t="shared" si="8"/>
        <v>1</v>
      </c>
      <c r="I74" s="11">
        <f t="shared" si="9"/>
        <v>2266380000</v>
      </c>
      <c r="J74" s="54">
        <f t="shared" si="10"/>
        <v>0</v>
      </c>
      <c r="K74" s="54">
        <f t="shared" si="11"/>
        <v>2266380000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324</v>
      </c>
      <c r="H75" s="37">
        <f t="shared" si="8"/>
        <v>1</v>
      </c>
      <c r="I75" s="11">
        <f t="shared" si="9"/>
        <v>969000000</v>
      </c>
      <c r="J75" s="54">
        <f t="shared" si="10"/>
        <v>0</v>
      </c>
      <c r="K75" s="54">
        <f t="shared" si="11"/>
        <v>969000000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322</v>
      </c>
      <c r="H76" s="37">
        <f t="shared" si="8"/>
        <v>1</v>
      </c>
      <c r="I76" s="11">
        <f t="shared" si="9"/>
        <v>963000000</v>
      </c>
      <c r="J76" s="54">
        <f t="shared" si="10"/>
        <v>0</v>
      </c>
      <c r="K76" s="54">
        <f t="shared" si="11"/>
        <v>963000000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321</v>
      </c>
      <c r="H77" s="37">
        <f t="shared" si="8"/>
        <v>1</v>
      </c>
      <c r="I77" s="11">
        <f t="shared" si="9"/>
        <v>960000000</v>
      </c>
      <c r="J77" s="54">
        <f t="shared" si="10"/>
        <v>0</v>
      </c>
      <c r="K77" s="54">
        <f t="shared" si="11"/>
        <v>960000000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320</v>
      </c>
      <c r="H78" s="37">
        <f t="shared" si="8"/>
        <v>0</v>
      </c>
      <c r="I78" s="11">
        <f t="shared" si="9"/>
        <v>-1024000000</v>
      </c>
      <c r="J78" s="54">
        <f t="shared" si="10"/>
        <v>-1024000000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319</v>
      </c>
      <c r="H79" s="37">
        <f t="shared" si="8"/>
        <v>0</v>
      </c>
      <c r="I79" s="11">
        <f t="shared" si="9"/>
        <v>-255200000</v>
      </c>
      <c r="J79" s="54">
        <f t="shared" si="10"/>
        <v>-255200000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318</v>
      </c>
      <c r="H80" s="37">
        <f t="shared" si="8"/>
        <v>0</v>
      </c>
      <c r="I80" s="11">
        <f t="shared" si="9"/>
        <v>-15388974</v>
      </c>
      <c r="J80" s="54">
        <f t="shared" si="10"/>
        <v>0</v>
      </c>
      <c r="K80" s="54">
        <f t="shared" si="11"/>
        <v>-15388974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317</v>
      </c>
      <c r="H81" s="37">
        <f t="shared" si="8"/>
        <v>0</v>
      </c>
      <c r="I81" s="11">
        <f t="shared" si="9"/>
        <v>-44380000</v>
      </c>
      <c r="J81" s="54">
        <f t="shared" si="10"/>
        <v>0</v>
      </c>
      <c r="K81" s="54">
        <f t="shared" si="11"/>
        <v>-44380000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316</v>
      </c>
      <c r="H82" s="37">
        <f t="shared" si="8"/>
        <v>0</v>
      </c>
      <c r="I82" s="11">
        <f t="shared" si="9"/>
        <v>-79000000</v>
      </c>
      <c r="J82" s="54">
        <f t="shared" si="10"/>
        <v>0</v>
      </c>
      <c r="K82" s="54">
        <f t="shared" si="11"/>
        <v>-79000000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315</v>
      </c>
      <c r="H83" s="37">
        <f t="shared" si="8"/>
        <v>0</v>
      </c>
      <c r="I83" s="11">
        <f t="shared" si="9"/>
        <v>-63000000</v>
      </c>
      <c r="J83" s="54">
        <f t="shared" si="10"/>
        <v>0</v>
      </c>
      <c r="K83" s="54">
        <f t="shared" si="11"/>
        <v>-63000000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312</v>
      </c>
      <c r="H84" s="37">
        <f t="shared" si="8"/>
        <v>1</v>
      </c>
      <c r="I84" s="11">
        <f t="shared" si="9"/>
        <v>508547200</v>
      </c>
      <c r="J84" s="54">
        <f t="shared" si="10"/>
        <v>0</v>
      </c>
      <c r="K84" s="54">
        <f t="shared" si="11"/>
        <v>508547200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8" si="12">B85-C85</f>
        <v>2500000</v>
      </c>
      <c r="E85" s="20" t="s">
        <v>173</v>
      </c>
      <c r="F85" s="37">
        <v>4</v>
      </c>
      <c r="G85" s="37">
        <f t="shared" si="7"/>
        <v>308</v>
      </c>
      <c r="H85" s="37">
        <f t="shared" si="8"/>
        <v>1</v>
      </c>
      <c r="I85" s="11">
        <f t="shared" si="9"/>
        <v>767500000</v>
      </c>
      <c r="J85" s="54">
        <f t="shared" si="10"/>
        <v>0</v>
      </c>
      <c r="K85" s="54">
        <f t="shared" si="11"/>
        <v>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304</v>
      </c>
      <c r="H86" s="37">
        <f t="shared" si="8"/>
        <v>1</v>
      </c>
      <c r="I86" s="11">
        <f t="shared" si="9"/>
        <v>56448900</v>
      </c>
      <c r="J86" s="54">
        <f t="shared" si="10"/>
        <v>25739850</v>
      </c>
      <c r="K86" s="54">
        <f t="shared" si="11"/>
        <v>30709050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301</v>
      </c>
      <c r="H87" s="37">
        <f t="shared" si="8"/>
        <v>0</v>
      </c>
      <c r="I87" s="11">
        <f t="shared" si="9"/>
        <v>-60200000</v>
      </c>
      <c r="J87" s="54">
        <f t="shared" si="10"/>
        <v>0</v>
      </c>
      <c r="K87" s="54">
        <f t="shared" si="11"/>
        <v>-60200000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300</v>
      </c>
      <c r="H88" s="37">
        <f t="shared" si="8"/>
        <v>0</v>
      </c>
      <c r="I88" s="11">
        <f t="shared" si="9"/>
        <v>-35400000</v>
      </c>
      <c r="J88" s="54">
        <f t="shared" si="10"/>
        <v>-20700000</v>
      </c>
      <c r="K88" s="54">
        <f t="shared" si="11"/>
        <v>-14700000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292</v>
      </c>
      <c r="H89" s="37">
        <f t="shared" si="8"/>
        <v>0</v>
      </c>
      <c r="I89" s="11">
        <f t="shared" si="9"/>
        <v>-934662800</v>
      </c>
      <c r="J89" s="54">
        <f t="shared" si="10"/>
        <v>0</v>
      </c>
      <c r="K89" s="54">
        <f t="shared" si="11"/>
        <v>-934662800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291</v>
      </c>
      <c r="H90" s="37">
        <f t="shared" si="8"/>
        <v>0</v>
      </c>
      <c r="I90" s="11">
        <f t="shared" si="9"/>
        <v>-931461900</v>
      </c>
      <c r="J90" s="54">
        <f t="shared" si="10"/>
        <v>0</v>
      </c>
      <c r="K90" s="54">
        <f t="shared" si="11"/>
        <v>-931461900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290</v>
      </c>
      <c r="H91" s="37">
        <f t="shared" si="8"/>
        <v>0</v>
      </c>
      <c r="I91" s="11">
        <f t="shared" si="9"/>
        <v>-928261000</v>
      </c>
      <c r="J91" s="54">
        <f t="shared" si="10"/>
        <v>0</v>
      </c>
      <c r="K91" s="54">
        <f t="shared" si="11"/>
        <v>-928261000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289</v>
      </c>
      <c r="H92" s="37">
        <f t="shared" si="8"/>
        <v>0</v>
      </c>
      <c r="I92" s="11">
        <f t="shared" si="9"/>
        <v>-925060100</v>
      </c>
      <c r="J92" s="54">
        <f t="shared" si="10"/>
        <v>0</v>
      </c>
      <c r="K92" s="54">
        <f t="shared" si="11"/>
        <v>-925060100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288</v>
      </c>
      <c r="H93" s="37">
        <f t="shared" si="8"/>
        <v>0</v>
      </c>
      <c r="I93" s="11">
        <f t="shared" si="9"/>
        <v>-921859200</v>
      </c>
      <c r="J93" s="54">
        <f t="shared" si="10"/>
        <v>0</v>
      </c>
      <c r="K93" s="54">
        <f t="shared" si="11"/>
        <v>-921859200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287</v>
      </c>
      <c r="H94" s="37">
        <f t="shared" si="8"/>
        <v>0</v>
      </c>
      <c r="I94" s="11">
        <f t="shared" si="9"/>
        <v>-918658300</v>
      </c>
      <c r="J94" s="54">
        <f t="shared" si="10"/>
        <v>0</v>
      </c>
      <c r="K94" s="54">
        <f t="shared" si="11"/>
        <v>-918658300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285</v>
      </c>
      <c r="H95" s="37">
        <f t="shared" si="8"/>
        <v>0</v>
      </c>
      <c r="I95" s="11">
        <f t="shared" si="9"/>
        <v>-341029860</v>
      </c>
      <c r="J95" s="54">
        <f t="shared" si="10"/>
        <v>0</v>
      </c>
      <c r="K95" s="54">
        <f t="shared" si="11"/>
        <v>-341029860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275</v>
      </c>
      <c r="H96" s="37">
        <f t="shared" si="8"/>
        <v>0</v>
      </c>
      <c r="I96" s="11">
        <f t="shared" si="9"/>
        <v>-55000000</v>
      </c>
      <c r="J96" s="54">
        <f t="shared" si="10"/>
        <v>0</v>
      </c>
      <c r="K96" s="54">
        <f t="shared" si="11"/>
        <v>-55000000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274</v>
      </c>
      <c r="H97" s="37">
        <f t="shared" si="8"/>
        <v>1</v>
      </c>
      <c r="I97" s="11">
        <f t="shared" si="9"/>
        <v>43559334</v>
      </c>
      <c r="J97" s="54">
        <f t="shared" si="10"/>
        <v>18816798</v>
      </c>
      <c r="K97" s="54">
        <f t="shared" si="11"/>
        <v>24742536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269</v>
      </c>
      <c r="H98" s="37">
        <f t="shared" si="8"/>
        <v>1</v>
      </c>
      <c r="I98" s="11">
        <f t="shared" si="9"/>
        <v>30650624</v>
      </c>
      <c r="J98" s="54">
        <f t="shared" si="10"/>
        <v>0</v>
      </c>
      <c r="K98" s="54">
        <f t="shared" si="11"/>
        <v>30650624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266</v>
      </c>
      <c r="H99" s="37">
        <f t="shared" si="8"/>
        <v>0</v>
      </c>
      <c r="I99" s="11">
        <f t="shared" si="9"/>
        <v>-352450000</v>
      </c>
      <c r="J99" s="54">
        <f t="shared" si="10"/>
        <v>0</v>
      </c>
      <c r="K99" s="54">
        <f t="shared" si="11"/>
        <v>-352450000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261</v>
      </c>
      <c r="H100" s="37">
        <f t="shared" si="8"/>
        <v>1</v>
      </c>
      <c r="I100" s="11">
        <f t="shared" si="9"/>
        <v>344500000</v>
      </c>
      <c r="J100" s="54">
        <f t="shared" si="10"/>
        <v>0</v>
      </c>
      <c r="K100" s="54">
        <f t="shared" si="11"/>
        <v>344500000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244</v>
      </c>
      <c r="H101" s="37">
        <f t="shared" si="8"/>
        <v>1</v>
      </c>
      <c r="I101" s="11">
        <f t="shared" si="9"/>
        <v>16243335</v>
      </c>
      <c r="J101" s="54">
        <f t="shared" si="10"/>
        <v>16243335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241</v>
      </c>
      <c r="H102" s="37">
        <f t="shared" si="8"/>
        <v>1</v>
      </c>
      <c r="I102" s="11">
        <f t="shared" si="9"/>
        <v>720000000</v>
      </c>
      <c r="J102" s="54">
        <f t="shared" si="10"/>
        <v>0</v>
      </c>
      <c r="K102" s="54">
        <f t="shared" si="11"/>
        <v>720000000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419</v>
      </c>
      <c r="F103" s="37">
        <v>10</v>
      </c>
      <c r="G103" s="37">
        <f t="shared" si="7"/>
        <v>234</v>
      </c>
      <c r="H103" s="37">
        <f t="shared" si="8"/>
        <v>0</v>
      </c>
      <c r="I103" s="11">
        <f t="shared" si="9"/>
        <v>-234000000</v>
      </c>
      <c r="J103" s="54">
        <f t="shared" si="10"/>
        <v>-234000000</v>
      </c>
      <c r="K103" s="54">
        <f t="shared" si="11"/>
        <v>0</v>
      </c>
    </row>
    <row r="104" spans="1:11" x14ac:dyDescent="0.25">
      <c r="A104" s="17" t="s">
        <v>420</v>
      </c>
      <c r="B104" s="18">
        <v>3000000</v>
      </c>
      <c r="C104" s="18">
        <v>3000000</v>
      </c>
      <c r="D104" s="3">
        <f t="shared" si="12"/>
        <v>0</v>
      </c>
      <c r="E104" s="19" t="s">
        <v>418</v>
      </c>
      <c r="F104" s="37">
        <v>1</v>
      </c>
      <c r="G104" s="37">
        <f t="shared" si="7"/>
        <v>224</v>
      </c>
      <c r="H104" s="37">
        <f t="shared" si="8"/>
        <v>1</v>
      </c>
      <c r="I104" s="11">
        <f t="shared" si="9"/>
        <v>669000000</v>
      </c>
      <c r="J104" s="54">
        <f t="shared" si="10"/>
        <v>669000000</v>
      </c>
      <c r="K104" s="54">
        <f t="shared" si="11"/>
        <v>0</v>
      </c>
    </row>
    <row r="105" spans="1:11" x14ac:dyDescent="0.25">
      <c r="A105" s="17" t="s">
        <v>349</v>
      </c>
      <c r="B105" s="18">
        <v>1120000</v>
      </c>
      <c r="C105" s="18">
        <v>1120000</v>
      </c>
      <c r="D105" s="3">
        <f t="shared" si="12"/>
        <v>0</v>
      </c>
      <c r="E105" s="19" t="s">
        <v>418</v>
      </c>
      <c r="F105" s="37">
        <v>0</v>
      </c>
      <c r="G105" s="37">
        <f t="shared" si="7"/>
        <v>223</v>
      </c>
      <c r="H105" s="37">
        <f t="shared" si="8"/>
        <v>1</v>
      </c>
      <c r="I105" s="11">
        <f t="shared" si="9"/>
        <v>248640000</v>
      </c>
      <c r="J105" s="54">
        <f t="shared" si="10"/>
        <v>248640000</v>
      </c>
      <c r="K105" s="54">
        <f t="shared" si="11"/>
        <v>0</v>
      </c>
    </row>
    <row r="106" spans="1:11" x14ac:dyDescent="0.25">
      <c r="A106" s="17" t="s">
        <v>349</v>
      </c>
      <c r="B106" s="18">
        <v>-3000000</v>
      </c>
      <c r="C106" s="18">
        <v>0</v>
      </c>
      <c r="D106" s="3">
        <f t="shared" si="12"/>
        <v>-3000000</v>
      </c>
      <c r="E106" s="19" t="s">
        <v>350</v>
      </c>
      <c r="F106" s="37">
        <v>9</v>
      </c>
      <c r="G106" s="37">
        <f t="shared" si="7"/>
        <v>223</v>
      </c>
      <c r="H106" s="37">
        <f t="shared" si="8"/>
        <v>0</v>
      </c>
      <c r="I106" s="11">
        <f t="shared" si="9"/>
        <v>-669000000</v>
      </c>
      <c r="J106" s="54">
        <f t="shared" si="10"/>
        <v>0</v>
      </c>
      <c r="K106" s="54">
        <f t="shared" si="11"/>
        <v>-669000000</v>
      </c>
    </row>
    <row r="107" spans="1:11" x14ac:dyDescent="0.25">
      <c r="A107" s="20" t="s">
        <v>409</v>
      </c>
      <c r="B107" s="18">
        <v>90494</v>
      </c>
      <c r="C107" s="18">
        <v>75115</v>
      </c>
      <c r="D107" s="3">
        <f t="shared" si="12"/>
        <v>15379</v>
      </c>
      <c r="E107" s="23" t="s">
        <v>406</v>
      </c>
      <c r="F107" s="37">
        <v>2</v>
      </c>
      <c r="G107" s="37">
        <f t="shared" si="7"/>
        <v>214</v>
      </c>
      <c r="H107" s="37">
        <f t="shared" si="8"/>
        <v>1</v>
      </c>
      <c r="I107" s="11">
        <f t="shared" si="9"/>
        <v>19275222</v>
      </c>
      <c r="J107" s="54">
        <f t="shared" si="10"/>
        <v>15999495</v>
      </c>
      <c r="K107" s="54">
        <f t="shared" si="11"/>
        <v>3275727</v>
      </c>
    </row>
    <row r="108" spans="1:11" x14ac:dyDescent="0.25">
      <c r="A108" s="20" t="s">
        <v>415</v>
      </c>
      <c r="B108" s="18">
        <v>-1700700</v>
      </c>
      <c r="C108" s="18">
        <v>0</v>
      </c>
      <c r="D108" s="3">
        <f t="shared" si="12"/>
        <v>-1700700</v>
      </c>
      <c r="E108" s="20" t="s">
        <v>421</v>
      </c>
      <c r="F108" s="37">
        <v>4</v>
      </c>
      <c r="G108" s="37">
        <f t="shared" si="7"/>
        <v>212</v>
      </c>
      <c r="H108" s="37">
        <f t="shared" si="8"/>
        <v>0</v>
      </c>
      <c r="I108" s="11">
        <f t="shared" si="9"/>
        <v>-360548400</v>
      </c>
      <c r="J108" s="54">
        <f t="shared" si="10"/>
        <v>0</v>
      </c>
      <c r="K108" s="54">
        <f t="shared" si="11"/>
        <v>-360548400</v>
      </c>
    </row>
    <row r="109" spans="1:11" x14ac:dyDescent="0.25">
      <c r="A109" s="30" t="s">
        <v>433</v>
      </c>
      <c r="B109" s="18">
        <v>-1000500</v>
      </c>
      <c r="C109" s="18">
        <v>0</v>
      </c>
      <c r="D109" s="3">
        <f t="shared" si="12"/>
        <v>-1000500</v>
      </c>
      <c r="E109" s="20" t="s">
        <v>434</v>
      </c>
      <c r="F109" s="37">
        <v>3</v>
      </c>
      <c r="G109" s="37">
        <f t="shared" si="7"/>
        <v>208</v>
      </c>
      <c r="H109" s="37">
        <f t="shared" si="8"/>
        <v>0</v>
      </c>
      <c r="I109" s="11">
        <f t="shared" si="9"/>
        <v>-208104000</v>
      </c>
      <c r="J109" s="54">
        <f t="shared" si="10"/>
        <v>0</v>
      </c>
      <c r="K109" s="54">
        <f t="shared" si="11"/>
        <v>-208104000</v>
      </c>
    </row>
    <row r="110" spans="1:11" x14ac:dyDescent="0.25">
      <c r="A110" s="17" t="s">
        <v>445</v>
      </c>
      <c r="B110" s="18">
        <v>20000000</v>
      </c>
      <c r="C110" s="18">
        <v>0</v>
      </c>
      <c r="D110" s="3">
        <f t="shared" si="12"/>
        <v>20000000</v>
      </c>
      <c r="E110" s="19" t="s">
        <v>446</v>
      </c>
      <c r="F110" s="37">
        <v>20</v>
      </c>
      <c r="G110" s="37">
        <f t="shared" si="7"/>
        <v>205</v>
      </c>
      <c r="H110" s="37">
        <f t="shared" si="8"/>
        <v>1</v>
      </c>
      <c r="I110" s="11">
        <f t="shared" si="9"/>
        <v>4080000000</v>
      </c>
      <c r="J110" s="54">
        <f t="shared" si="10"/>
        <v>0</v>
      </c>
      <c r="K110" s="54">
        <f t="shared" si="11"/>
        <v>4080000000</v>
      </c>
    </row>
    <row r="111" spans="1:11" x14ac:dyDescent="0.25">
      <c r="A111" s="20" t="s">
        <v>505</v>
      </c>
      <c r="B111" s="40">
        <v>174678</v>
      </c>
      <c r="C111" s="40">
        <v>87363</v>
      </c>
      <c r="D111" s="36">
        <f t="shared" si="12"/>
        <v>87315</v>
      </c>
      <c r="E111" s="23" t="s">
        <v>485</v>
      </c>
      <c r="F111" s="37">
        <v>16</v>
      </c>
      <c r="G111" s="37">
        <f t="shared" si="7"/>
        <v>185</v>
      </c>
      <c r="H111" s="37">
        <f t="shared" si="8"/>
        <v>1</v>
      </c>
      <c r="I111" s="11">
        <f t="shared" si="9"/>
        <v>32140752</v>
      </c>
      <c r="J111" s="54">
        <f t="shared" si="10"/>
        <v>16074792</v>
      </c>
      <c r="K111" s="54">
        <f t="shared" si="11"/>
        <v>16065960</v>
      </c>
    </row>
    <row r="112" spans="1:11" x14ac:dyDescent="0.25">
      <c r="A112" s="17" t="s">
        <v>510</v>
      </c>
      <c r="B112" s="18">
        <v>-28400000</v>
      </c>
      <c r="C112" s="18">
        <v>0</v>
      </c>
      <c r="D112" s="3">
        <f t="shared" si="12"/>
        <v>-28400000</v>
      </c>
      <c r="E112" s="20" t="s">
        <v>511</v>
      </c>
      <c r="F112" s="37">
        <v>15</v>
      </c>
      <c r="G112" s="37">
        <f t="shared" si="7"/>
        <v>169</v>
      </c>
      <c r="H112" s="37">
        <f t="shared" si="8"/>
        <v>0</v>
      </c>
      <c r="I112" s="11">
        <f t="shared" si="9"/>
        <v>-4799600000</v>
      </c>
      <c r="J112" s="54">
        <f t="shared" si="10"/>
        <v>0</v>
      </c>
      <c r="K112" s="54">
        <f t="shared" si="11"/>
        <v>-4799600000</v>
      </c>
    </row>
    <row r="113" spans="1:15" x14ac:dyDescent="0.25">
      <c r="A113" s="17" t="s">
        <v>524</v>
      </c>
      <c r="B113" s="40">
        <v>163040</v>
      </c>
      <c r="C113" s="40">
        <v>122511</v>
      </c>
      <c r="D113" s="36">
        <f t="shared" si="12"/>
        <v>40529</v>
      </c>
      <c r="E113" s="5" t="s">
        <v>525</v>
      </c>
      <c r="F113" s="37">
        <v>0</v>
      </c>
      <c r="G113" s="37">
        <f t="shared" si="7"/>
        <v>154</v>
      </c>
      <c r="H113" s="37">
        <f t="shared" si="8"/>
        <v>1</v>
      </c>
      <c r="I113" s="11">
        <f t="shared" si="9"/>
        <v>24945120</v>
      </c>
      <c r="J113" s="54">
        <f t="shared" si="10"/>
        <v>18744183</v>
      </c>
      <c r="K113" s="54">
        <f t="shared" si="11"/>
        <v>6200937</v>
      </c>
    </row>
    <row r="114" spans="1:15" x14ac:dyDescent="0.25">
      <c r="A114" s="17" t="s">
        <v>524</v>
      </c>
      <c r="B114" s="18">
        <v>-5700</v>
      </c>
      <c r="C114" s="18">
        <v>-2500</v>
      </c>
      <c r="D114" s="3">
        <f t="shared" si="12"/>
        <v>-3200</v>
      </c>
      <c r="E114" s="19" t="s">
        <v>527</v>
      </c>
      <c r="F114" s="37">
        <v>13</v>
      </c>
      <c r="G114" s="37">
        <f t="shared" si="7"/>
        <v>154</v>
      </c>
      <c r="H114" s="37">
        <f t="shared" si="8"/>
        <v>0</v>
      </c>
      <c r="I114" s="11">
        <f t="shared" si="9"/>
        <v>-877800</v>
      </c>
      <c r="J114" s="54">
        <f t="shared" si="10"/>
        <v>-385000</v>
      </c>
      <c r="K114" s="54">
        <f t="shared" si="11"/>
        <v>-492800</v>
      </c>
    </row>
    <row r="115" spans="1:15" x14ac:dyDescent="0.25">
      <c r="A115" s="17" t="s">
        <v>544</v>
      </c>
      <c r="B115" s="18">
        <v>0</v>
      </c>
      <c r="C115" s="18">
        <v>500000</v>
      </c>
      <c r="D115" s="3">
        <f t="shared" si="12"/>
        <v>-500000</v>
      </c>
      <c r="E115" s="19" t="s">
        <v>545</v>
      </c>
      <c r="F115" s="37">
        <v>8</v>
      </c>
      <c r="G115" s="37">
        <f t="shared" si="7"/>
        <v>141</v>
      </c>
      <c r="H115" s="37">
        <f t="shared" si="8"/>
        <v>0</v>
      </c>
      <c r="I115" s="11">
        <f t="shared" si="9"/>
        <v>0</v>
      </c>
      <c r="J115" s="54">
        <f t="shared" si="10"/>
        <v>70500000</v>
      </c>
      <c r="K115" s="54">
        <f t="shared" si="11"/>
        <v>-70500000</v>
      </c>
    </row>
    <row r="116" spans="1:15" x14ac:dyDescent="0.25">
      <c r="A116" s="11" t="s">
        <v>550</v>
      </c>
      <c r="B116" s="18">
        <v>-160000</v>
      </c>
      <c r="C116" s="18">
        <v>0</v>
      </c>
      <c r="D116" s="18">
        <f t="shared" si="12"/>
        <v>-160000</v>
      </c>
      <c r="E116" s="11" t="s">
        <v>551</v>
      </c>
      <c r="F116" s="37">
        <v>9</v>
      </c>
      <c r="G116" s="37">
        <f t="shared" si="7"/>
        <v>133</v>
      </c>
      <c r="H116" s="37">
        <f t="shared" si="8"/>
        <v>0</v>
      </c>
      <c r="I116" s="11">
        <f t="shared" si="9"/>
        <v>-21280000</v>
      </c>
      <c r="J116" s="54">
        <f t="shared" si="10"/>
        <v>0</v>
      </c>
      <c r="K116" s="54">
        <f t="shared" si="11"/>
        <v>-21280000</v>
      </c>
    </row>
    <row r="117" spans="1:15" x14ac:dyDescent="0.25">
      <c r="A117" s="11" t="s">
        <v>568</v>
      </c>
      <c r="B117" s="40">
        <v>1480</v>
      </c>
      <c r="C117" s="40">
        <v>106941</v>
      </c>
      <c r="D117" s="40">
        <f t="shared" si="12"/>
        <v>-105461</v>
      </c>
      <c r="E117" s="23" t="s">
        <v>569</v>
      </c>
      <c r="F117" s="37">
        <v>22</v>
      </c>
      <c r="G117" s="37">
        <f t="shared" si="7"/>
        <v>124</v>
      </c>
      <c r="H117" s="37">
        <f t="shared" si="8"/>
        <v>1</v>
      </c>
      <c r="I117" s="11">
        <f t="shared" si="9"/>
        <v>182040</v>
      </c>
      <c r="J117" s="54">
        <f t="shared" si="10"/>
        <v>13153743</v>
      </c>
      <c r="K117" s="54">
        <f t="shared" si="11"/>
        <v>-12971703</v>
      </c>
      <c r="N117" s="3"/>
    </row>
    <row r="118" spans="1:15" x14ac:dyDescent="0.25">
      <c r="A118" s="11" t="s">
        <v>598</v>
      </c>
      <c r="B118" s="18">
        <v>39399500</v>
      </c>
      <c r="C118" s="18">
        <v>0</v>
      </c>
      <c r="D118" s="18">
        <f t="shared" si="12"/>
        <v>39399500</v>
      </c>
      <c r="E118" s="11" t="s">
        <v>600</v>
      </c>
      <c r="F118" s="37">
        <v>9</v>
      </c>
      <c r="G118" s="37">
        <f t="shared" si="7"/>
        <v>102</v>
      </c>
      <c r="H118" s="37">
        <f t="shared" si="8"/>
        <v>1</v>
      </c>
      <c r="I118" s="11">
        <f t="shared" si="9"/>
        <v>3979349500</v>
      </c>
      <c r="J118" s="54">
        <f t="shared" si="10"/>
        <v>0</v>
      </c>
      <c r="K118" s="54">
        <f t="shared" si="11"/>
        <v>3979349500</v>
      </c>
      <c r="O118" s="7"/>
    </row>
    <row r="119" spans="1:15" x14ac:dyDescent="0.25">
      <c r="A119" s="11" t="s">
        <v>604</v>
      </c>
      <c r="B119" s="40">
        <v>95521</v>
      </c>
      <c r="C119" s="40">
        <v>110054</v>
      </c>
      <c r="D119" s="40">
        <f t="shared" si="12"/>
        <v>-14533</v>
      </c>
      <c r="E119" s="23" t="s">
        <v>609</v>
      </c>
      <c r="F119" s="37">
        <v>4</v>
      </c>
      <c r="G119" s="37">
        <f t="shared" si="7"/>
        <v>93</v>
      </c>
      <c r="H119" s="37">
        <f t="shared" si="8"/>
        <v>1</v>
      </c>
      <c r="I119" s="11">
        <f t="shared" si="9"/>
        <v>8787932</v>
      </c>
      <c r="J119" s="54">
        <f t="shared" si="10"/>
        <v>10124968</v>
      </c>
      <c r="K119" s="54">
        <f t="shared" si="11"/>
        <v>-1337036</v>
      </c>
    </row>
    <row r="120" spans="1:15" x14ac:dyDescent="0.25">
      <c r="A120" s="11" t="s">
        <v>615</v>
      </c>
      <c r="B120" s="18">
        <v>2000000</v>
      </c>
      <c r="C120" s="18">
        <v>0</v>
      </c>
      <c r="D120" s="18">
        <f t="shared" si="12"/>
        <v>2000000</v>
      </c>
      <c r="E120" s="11" t="s">
        <v>616</v>
      </c>
      <c r="F120" s="11">
        <v>26</v>
      </c>
      <c r="G120" s="37">
        <f t="shared" si="7"/>
        <v>89</v>
      </c>
      <c r="H120" s="11">
        <f t="shared" si="8"/>
        <v>1</v>
      </c>
      <c r="I120" s="11">
        <f t="shared" ref="I120:I142" si="13">B120*(G120-H120)</f>
        <v>176000000</v>
      </c>
      <c r="J120" s="11">
        <f t="shared" si="10"/>
        <v>0</v>
      </c>
      <c r="K120" s="11">
        <f t="shared" si="11"/>
        <v>176000000</v>
      </c>
      <c r="N120" s="7"/>
    </row>
    <row r="121" spans="1:15" x14ac:dyDescent="0.25">
      <c r="A121" s="11" t="s">
        <v>644</v>
      </c>
      <c r="B121" s="18">
        <v>2600000</v>
      </c>
      <c r="C121" s="18">
        <v>0</v>
      </c>
      <c r="D121" s="18">
        <f t="shared" si="12"/>
        <v>2600000</v>
      </c>
      <c r="E121" s="11" t="s">
        <v>645</v>
      </c>
      <c r="F121" s="11">
        <v>1</v>
      </c>
      <c r="G121" s="37">
        <f t="shared" si="7"/>
        <v>63</v>
      </c>
      <c r="H121" s="11">
        <f t="shared" si="8"/>
        <v>1</v>
      </c>
      <c r="I121" s="11">
        <f t="shared" si="13"/>
        <v>161200000</v>
      </c>
      <c r="J121" s="11">
        <f t="shared" si="10"/>
        <v>0</v>
      </c>
      <c r="K121" s="11">
        <f t="shared" si="11"/>
        <v>161200000</v>
      </c>
    </row>
    <row r="122" spans="1:15" x14ac:dyDescent="0.25">
      <c r="A122" s="11" t="s">
        <v>648</v>
      </c>
      <c r="B122" s="40">
        <v>384551</v>
      </c>
      <c r="C122" s="40">
        <v>110908</v>
      </c>
      <c r="D122" s="40">
        <f t="shared" si="12"/>
        <v>273643</v>
      </c>
      <c r="E122" s="23" t="s">
        <v>649</v>
      </c>
      <c r="F122" s="11">
        <v>1</v>
      </c>
      <c r="G122" s="37">
        <f t="shared" si="7"/>
        <v>62</v>
      </c>
      <c r="H122" s="11">
        <f t="shared" si="8"/>
        <v>1</v>
      </c>
      <c r="I122" s="11">
        <f t="shared" si="13"/>
        <v>23457611</v>
      </c>
      <c r="J122" s="11">
        <f t="shared" si="10"/>
        <v>6765388</v>
      </c>
      <c r="K122" s="11">
        <f t="shared" si="11"/>
        <v>16692223</v>
      </c>
      <c r="N122" t="s">
        <v>25</v>
      </c>
    </row>
    <row r="123" spans="1:15" x14ac:dyDescent="0.25">
      <c r="A123" s="11" t="s">
        <v>674</v>
      </c>
      <c r="B123" s="18">
        <v>0</v>
      </c>
      <c r="C123" s="18">
        <v>800000</v>
      </c>
      <c r="D123" s="18">
        <f t="shared" si="12"/>
        <v>-800000</v>
      </c>
      <c r="E123" s="11" t="s">
        <v>675</v>
      </c>
      <c r="F123" s="11">
        <v>14</v>
      </c>
      <c r="G123" s="37">
        <f t="shared" si="7"/>
        <v>61</v>
      </c>
      <c r="H123" s="11">
        <f t="shared" si="8"/>
        <v>0</v>
      </c>
      <c r="I123" s="11">
        <f t="shared" si="13"/>
        <v>0</v>
      </c>
      <c r="J123" s="11">
        <f t="shared" si="10"/>
        <v>48800000</v>
      </c>
      <c r="K123" s="11">
        <f t="shared" si="11"/>
        <v>-48800000</v>
      </c>
    </row>
    <row r="124" spans="1:15" x14ac:dyDescent="0.25">
      <c r="A124" s="11" t="s">
        <v>692</v>
      </c>
      <c r="B124" s="18">
        <v>-3000000</v>
      </c>
      <c r="C124" s="18">
        <v>0</v>
      </c>
      <c r="D124" s="18">
        <f t="shared" si="12"/>
        <v>-3000000</v>
      </c>
      <c r="E124" s="11" t="s">
        <v>694</v>
      </c>
      <c r="F124" s="11">
        <v>15</v>
      </c>
      <c r="G124" s="37">
        <f t="shared" si="7"/>
        <v>47</v>
      </c>
      <c r="H124" s="11">
        <f t="shared" si="8"/>
        <v>0</v>
      </c>
      <c r="I124" s="11">
        <f t="shared" si="13"/>
        <v>-141000000</v>
      </c>
      <c r="J124" s="11">
        <f t="shared" si="10"/>
        <v>0</v>
      </c>
      <c r="K124" s="11">
        <f t="shared" si="11"/>
        <v>-141000000</v>
      </c>
    </row>
    <row r="125" spans="1:15" x14ac:dyDescent="0.25">
      <c r="A125" s="11" t="s">
        <v>666</v>
      </c>
      <c r="B125" s="18">
        <v>400710</v>
      </c>
      <c r="C125" s="18">
        <v>118875</v>
      </c>
      <c r="D125" s="18">
        <f t="shared" si="12"/>
        <v>281835</v>
      </c>
      <c r="E125" s="11" t="s">
        <v>713</v>
      </c>
      <c r="F125" s="11">
        <v>0</v>
      </c>
      <c r="G125" s="37">
        <f t="shared" si="7"/>
        <v>32</v>
      </c>
      <c r="H125" s="11">
        <f t="shared" si="8"/>
        <v>1</v>
      </c>
      <c r="I125" s="11">
        <f t="shared" si="13"/>
        <v>12422010</v>
      </c>
      <c r="J125" s="11">
        <f t="shared" si="10"/>
        <v>3685125</v>
      </c>
      <c r="K125" s="11">
        <f t="shared" si="11"/>
        <v>8736885</v>
      </c>
    </row>
    <row r="126" spans="1:15" x14ac:dyDescent="0.25">
      <c r="A126" s="11" t="s">
        <v>666</v>
      </c>
      <c r="B126" s="18">
        <v>42000000</v>
      </c>
      <c r="C126" s="18">
        <v>0</v>
      </c>
      <c r="D126" s="18">
        <f t="shared" si="12"/>
        <v>42000000</v>
      </c>
      <c r="E126" s="11" t="s">
        <v>512</v>
      </c>
      <c r="F126" s="11">
        <v>25</v>
      </c>
      <c r="G126" s="37">
        <f t="shared" si="7"/>
        <v>32</v>
      </c>
      <c r="H126" s="11">
        <f t="shared" si="8"/>
        <v>1</v>
      </c>
      <c r="I126" s="11">
        <f t="shared" si="13"/>
        <v>1302000000</v>
      </c>
      <c r="J126" s="11">
        <f t="shared" si="10"/>
        <v>0</v>
      </c>
      <c r="K126" s="11">
        <f t="shared" si="11"/>
        <v>1302000000</v>
      </c>
    </row>
    <row r="127" spans="1:15" x14ac:dyDescent="0.25">
      <c r="A127" s="11" t="s">
        <v>742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7</v>
      </c>
      <c r="H127" s="11">
        <f t="shared" si="8"/>
        <v>0</v>
      </c>
      <c r="I127" s="11">
        <f t="shared" si="13"/>
        <v>-35000</v>
      </c>
      <c r="J127" s="11">
        <f t="shared" si="10"/>
        <v>0</v>
      </c>
      <c r="K127" s="11">
        <f t="shared" si="11"/>
        <v>-35000</v>
      </c>
    </row>
    <row r="128" spans="1:15" x14ac:dyDescent="0.25">
      <c r="A128" s="11" t="s">
        <v>667</v>
      </c>
      <c r="B128" s="18">
        <v>771374</v>
      </c>
      <c r="C128" s="18">
        <v>120697</v>
      </c>
      <c r="D128" s="18">
        <f t="shared" si="12"/>
        <v>650677</v>
      </c>
      <c r="E128" s="11" t="s">
        <v>744</v>
      </c>
      <c r="F128" s="11">
        <v>1</v>
      </c>
      <c r="G128" s="37">
        <f t="shared" si="7"/>
        <v>1</v>
      </c>
      <c r="H128" s="11">
        <f t="shared" si="8"/>
        <v>1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84703482</v>
      </c>
      <c r="C143" s="29">
        <f>SUM(C2:C141)</f>
        <v>13043998</v>
      </c>
      <c r="D143" s="29">
        <f>SUM(D2:D141)</f>
        <v>71659484</v>
      </c>
      <c r="E143" s="11"/>
      <c r="F143" s="11"/>
      <c r="G143" s="11"/>
      <c r="H143" s="11"/>
      <c r="I143" s="29">
        <f>SUM(I2:I142)</f>
        <v>10847651725</v>
      </c>
      <c r="J143" s="29">
        <f>SUM(J2:J142)</f>
        <v>4885321759</v>
      </c>
      <c r="K143" s="29">
        <f>SUM(K2:K142)</f>
        <v>5962329966</v>
      </c>
    </row>
    <row r="144" spans="1:11" x14ac:dyDescent="0.25">
      <c r="A144" s="11"/>
      <c r="B144" s="11" t="s">
        <v>283</v>
      </c>
      <c r="C144" s="11" t="s">
        <v>503</v>
      </c>
      <c r="D144" s="11" t="s">
        <v>504</v>
      </c>
      <c r="E144" s="11"/>
      <c r="F144" s="11"/>
      <c r="G144" s="11"/>
      <c r="H144" s="11"/>
      <c r="I144" s="11" t="s">
        <v>500</v>
      </c>
      <c r="J144" s="11" t="s">
        <v>501</v>
      </c>
      <c r="K144" s="11" t="s">
        <v>502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20390322.791353382</v>
      </c>
      <c r="J146" s="29">
        <f>J143/G2</f>
        <v>9182935.6372180451</v>
      </c>
      <c r="K146" s="29">
        <f>K143/G2</f>
        <v>11207387.154135339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506</v>
      </c>
      <c r="J147" s="11" t="s">
        <v>507</v>
      </c>
      <c r="K147" s="11" t="s">
        <v>508</v>
      </c>
    </row>
    <row r="150" spans="1:11" x14ac:dyDescent="0.25">
      <c r="J150">
        <f>J143/I143*1448696</f>
        <v>652431.16855102242</v>
      </c>
      <c r="K150">
        <f>K143/I143*1448696</f>
        <v>796264.83144897758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-28400000</v>
      </c>
      <c r="C4" s="18">
        <v>0</v>
      </c>
      <c r="D4" s="3">
        <f t="shared" si="0"/>
        <v>-28400000</v>
      </c>
      <c r="E4" s="20" t="s">
        <v>511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433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445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524</v>
      </c>
      <c r="B4" s="18">
        <v>-5700</v>
      </c>
      <c r="C4" s="18">
        <v>-2500</v>
      </c>
      <c r="D4" s="3">
        <f t="shared" si="0"/>
        <v>-3200</v>
      </c>
      <c r="E4" s="19" t="s">
        <v>527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544</v>
      </c>
      <c r="B5" s="18">
        <v>0</v>
      </c>
      <c r="C5" s="18">
        <v>500000</v>
      </c>
      <c r="D5" s="3">
        <f t="shared" si="0"/>
        <v>-500000</v>
      </c>
      <c r="E5" s="20" t="s">
        <v>545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550</v>
      </c>
      <c r="B6" s="18">
        <v>-160000</v>
      </c>
      <c r="C6" s="18">
        <v>0</v>
      </c>
      <c r="D6" s="3">
        <f t="shared" si="0"/>
        <v>-160000</v>
      </c>
      <c r="E6" s="20" t="s">
        <v>551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445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349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546</v>
      </c>
      <c r="G32" s="9" t="s">
        <v>414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547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548</v>
      </c>
    </row>
    <row r="35" spans="2:17" x14ac:dyDescent="0.25">
      <c r="D35" s="43">
        <v>5000</v>
      </c>
      <c r="E35" s="42" t="s">
        <v>547</v>
      </c>
    </row>
    <row r="36" spans="2:17" x14ac:dyDescent="0.25">
      <c r="D36" s="43">
        <v>-800000</v>
      </c>
      <c r="E36" s="42" t="s">
        <v>549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553</v>
      </c>
    </row>
    <row r="39" spans="2:17" x14ac:dyDescent="0.25">
      <c r="D39" s="7">
        <v>200000</v>
      </c>
      <c r="E39" s="42" t="s">
        <v>554</v>
      </c>
    </row>
    <row r="40" spans="2:17" x14ac:dyDescent="0.25">
      <c r="D40" s="7">
        <v>255000</v>
      </c>
      <c r="E40" s="42" t="s">
        <v>559</v>
      </c>
    </row>
    <row r="41" spans="2:17" x14ac:dyDescent="0.25">
      <c r="D41" s="7">
        <v>-200000</v>
      </c>
      <c r="E41" s="42" t="s">
        <v>560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561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568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571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39399500</v>
      </c>
      <c r="C4" s="18">
        <v>0</v>
      </c>
      <c r="D4" s="3">
        <f t="shared" si="0"/>
        <v>39399500</v>
      </c>
      <c r="E4" s="20" t="s">
        <v>600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572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573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574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575</v>
      </c>
    </row>
    <row r="35" spans="4:17" x14ac:dyDescent="0.25">
      <c r="D35" s="43">
        <v>200000</v>
      </c>
      <c r="E35" s="42" t="s">
        <v>580</v>
      </c>
    </row>
    <row r="36" spans="4:17" x14ac:dyDescent="0.25">
      <c r="D36" s="43">
        <v>1000000</v>
      </c>
      <c r="E36" s="42" t="s">
        <v>596</v>
      </c>
    </row>
    <row r="37" spans="4:17" x14ac:dyDescent="0.25">
      <c r="D37" s="7">
        <v>600000</v>
      </c>
      <c r="E37" s="42" t="s">
        <v>601</v>
      </c>
    </row>
    <row r="38" spans="4:17" x14ac:dyDescent="0.25">
      <c r="D38" s="7">
        <v>-40000</v>
      </c>
      <c r="E38" s="42" t="s">
        <v>606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604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615</v>
      </c>
      <c r="B4" s="18">
        <v>2000000</v>
      </c>
      <c r="C4" s="18">
        <v>0</v>
      </c>
      <c r="D4" s="3">
        <f t="shared" si="0"/>
        <v>2000000</v>
      </c>
      <c r="E4" s="20" t="s">
        <v>616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644</v>
      </c>
      <c r="B5" s="18">
        <v>2600000</v>
      </c>
      <c r="C5" s="18">
        <v>0</v>
      </c>
      <c r="D5" s="3">
        <f t="shared" si="0"/>
        <v>2600000</v>
      </c>
      <c r="E5" s="20" t="s">
        <v>645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614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617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624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634</v>
      </c>
    </row>
    <row r="35" spans="4:17" x14ac:dyDescent="0.25">
      <c r="D35" s="43">
        <v>200000</v>
      </c>
      <c r="E35" s="42" t="s">
        <v>638</v>
      </c>
    </row>
    <row r="36" spans="4:17" x14ac:dyDescent="0.25">
      <c r="D36" s="43">
        <v>-120000</v>
      </c>
      <c r="E36" s="42" t="s">
        <v>639</v>
      </c>
    </row>
    <row r="37" spans="4:17" x14ac:dyDescent="0.25">
      <c r="D37" s="7">
        <v>200000</v>
      </c>
      <c r="E37" s="42" t="s">
        <v>640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674</v>
      </c>
      <c r="B4" s="18">
        <v>0</v>
      </c>
      <c r="C4" s="18">
        <v>800000</v>
      </c>
      <c r="D4" s="3">
        <f t="shared" si="0"/>
        <v>-800000</v>
      </c>
      <c r="E4" s="11" t="s">
        <v>675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692</v>
      </c>
      <c r="B5" s="18">
        <v>-3000000</v>
      </c>
      <c r="C5" s="18">
        <v>0</v>
      </c>
      <c r="D5" s="3">
        <f t="shared" si="0"/>
        <v>-3000000</v>
      </c>
      <c r="E5" s="20" t="s">
        <v>694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673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681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682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684</v>
      </c>
    </row>
    <row r="35" spans="4:17" x14ac:dyDescent="0.25">
      <c r="D35" s="43">
        <v>27470</v>
      </c>
      <c r="E35" s="42" t="s">
        <v>691</v>
      </c>
    </row>
    <row r="36" spans="4:17" x14ac:dyDescent="0.25">
      <c r="D36" s="43">
        <v>334000</v>
      </c>
      <c r="E36" s="42" t="s">
        <v>704</v>
      </c>
    </row>
    <row r="37" spans="4:17" x14ac:dyDescent="0.25">
      <c r="D37" s="7">
        <v>400000</v>
      </c>
      <c r="E37" s="42" t="s">
        <v>710</v>
      </c>
    </row>
    <row r="38" spans="4:17" x14ac:dyDescent="0.25">
      <c r="D38" s="7">
        <v>200000</v>
      </c>
      <c r="E38" s="42" t="s">
        <v>715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719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666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666</v>
      </c>
      <c r="B4" s="18">
        <v>42000000</v>
      </c>
      <c r="C4" s="18">
        <v>0</v>
      </c>
      <c r="D4" s="3">
        <f t="shared" si="0"/>
        <v>42000000</v>
      </c>
      <c r="E4" s="11" t="s">
        <v>512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742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726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730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737</v>
      </c>
    </row>
    <row r="35" spans="4:17" x14ac:dyDescent="0.25">
      <c r="D35" s="43">
        <v>141950</v>
      </c>
      <c r="E35" s="42" t="s">
        <v>738</v>
      </c>
    </row>
    <row r="36" spans="4:17" x14ac:dyDescent="0.25">
      <c r="D36" s="43">
        <v>800500</v>
      </c>
      <c r="E36" s="42" t="s">
        <v>741</v>
      </c>
    </row>
    <row r="37" spans="4:17" x14ac:dyDescent="0.25">
      <c r="D37" s="7">
        <v>-100000</v>
      </c>
      <c r="E37" s="42" t="s">
        <v>745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I1" zoomScaleNormal="100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331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330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746</v>
      </c>
      <c r="N9" t="s">
        <v>747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349</v>
      </c>
      <c r="B22" s="39">
        <v>-3000000</v>
      </c>
      <c r="C22" s="11" t="s">
        <v>350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409</v>
      </c>
      <c r="B23" s="39">
        <v>3000000</v>
      </c>
      <c r="C23" s="11" t="s">
        <v>410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409</v>
      </c>
      <c r="B24" s="39">
        <v>630843</v>
      </c>
      <c r="C24" s="11" t="s">
        <v>406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415</v>
      </c>
      <c r="B25" s="39">
        <v>-3200900</v>
      </c>
      <c r="C25" s="11" t="s">
        <v>417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427</v>
      </c>
      <c r="B26" s="39">
        <v>-3000900</v>
      </c>
      <c r="C26" s="11" t="s">
        <v>428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433</v>
      </c>
      <c r="B27" s="39">
        <v>1000000</v>
      </c>
      <c r="C27" s="11" t="s">
        <v>435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433</v>
      </c>
      <c r="B28" s="39">
        <v>6000000</v>
      </c>
      <c r="C28" s="11" t="s">
        <v>436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433</v>
      </c>
      <c r="B29" s="39">
        <v>5800000</v>
      </c>
      <c r="C29" s="11" t="s">
        <v>437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433</v>
      </c>
      <c r="B30" s="39">
        <v>-5000</v>
      </c>
      <c r="C30" s="11" t="s">
        <v>438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448</v>
      </c>
      <c r="B31" s="39">
        <v>-26000000</v>
      </c>
      <c r="C31" s="11" t="s">
        <v>449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445</v>
      </c>
      <c r="B32" s="39">
        <v>-26200000</v>
      </c>
      <c r="C32" s="11" t="s">
        <v>447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483</v>
      </c>
      <c r="B33" s="39">
        <v>327005</v>
      </c>
      <c r="C33" s="11" t="s">
        <v>497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510</v>
      </c>
      <c r="B34" s="39">
        <v>28400000</v>
      </c>
      <c r="C34" s="11" t="s">
        <v>570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510</v>
      </c>
      <c r="B35" s="61">
        <v>11000000</v>
      </c>
      <c r="C35" s="12" t="s">
        <v>512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524</v>
      </c>
      <c r="B36" s="39">
        <v>418701</v>
      </c>
      <c r="C36" s="11" t="s">
        <v>525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524</v>
      </c>
      <c r="B37" s="39">
        <v>-900</v>
      </c>
      <c r="C37" s="11" t="s">
        <v>526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530</v>
      </c>
      <c r="B38" s="61">
        <v>2000000</v>
      </c>
      <c r="C38" s="12" t="s">
        <v>531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530</v>
      </c>
      <c r="B39" s="39">
        <v>2000000</v>
      </c>
      <c r="C39" s="11" t="s">
        <v>532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537</v>
      </c>
      <c r="B40" s="39">
        <v>-200000</v>
      </c>
      <c r="C40" s="11" t="s">
        <v>538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537</v>
      </c>
      <c r="B41" s="39">
        <v>-620000</v>
      </c>
      <c r="C41" s="11" t="s">
        <v>539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537</v>
      </c>
      <c r="B42" s="39">
        <v>-120000</v>
      </c>
      <c r="C42" s="11" t="s">
        <v>540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541</v>
      </c>
      <c r="B43" s="39">
        <v>650000</v>
      </c>
      <c r="C43" s="11" t="s">
        <v>542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541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541</v>
      </c>
      <c r="B45" s="39">
        <v>29000000</v>
      </c>
      <c r="C45" s="11" t="s">
        <v>543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550</v>
      </c>
      <c r="B46" s="39">
        <v>-200000</v>
      </c>
      <c r="C46" s="11" t="s">
        <v>555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556</v>
      </c>
      <c r="B47" s="39">
        <v>-200000</v>
      </c>
      <c r="C47" s="11" t="s">
        <v>558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557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561</v>
      </c>
      <c r="B49" s="39">
        <v>3000000</v>
      </c>
      <c r="C49" s="11" t="s">
        <v>562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561</v>
      </c>
      <c r="B50" s="61">
        <v>3000000</v>
      </c>
      <c r="C50" s="12" t="s">
        <v>563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566</v>
      </c>
      <c r="B51" s="39">
        <v>765797</v>
      </c>
      <c r="C51" s="11" t="s">
        <v>567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566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578</v>
      </c>
      <c r="B53" s="39">
        <v>-400500</v>
      </c>
      <c r="C53" s="11" t="s">
        <v>579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595</v>
      </c>
      <c r="B54" s="39">
        <v>-1000396</v>
      </c>
      <c r="C54" s="11" t="s">
        <v>650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598</v>
      </c>
      <c r="B55" s="39">
        <v>-40000000</v>
      </c>
      <c r="C55" s="11" t="s">
        <v>599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604</v>
      </c>
      <c r="B56" s="39">
        <v>865652</v>
      </c>
      <c r="C56" s="11" t="s">
        <v>605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635</v>
      </c>
      <c r="B57" s="39">
        <v>-50200000</v>
      </c>
      <c r="C57" s="11" t="s">
        <v>637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641</v>
      </c>
      <c r="B58" s="39">
        <v>-12200500</v>
      </c>
      <c r="C58" s="11" t="s">
        <v>642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648</v>
      </c>
      <c r="B59" s="39">
        <v>534906</v>
      </c>
      <c r="C59" s="11" t="s">
        <v>649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674</v>
      </c>
      <c r="B60" s="39">
        <v>-338000</v>
      </c>
      <c r="C60" s="11" t="s">
        <v>676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677</v>
      </c>
      <c r="B61" s="39">
        <v>-150000</v>
      </c>
      <c r="C61" s="11" t="s">
        <v>678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683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685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686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692</v>
      </c>
      <c r="B65" s="39">
        <v>-27470</v>
      </c>
      <c r="C65" s="11" t="s">
        <v>693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702</v>
      </c>
      <c r="B66" s="39">
        <v>-334000</v>
      </c>
      <c r="C66" s="11" t="s">
        <v>703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706</v>
      </c>
      <c r="B67" s="39">
        <v>-20000</v>
      </c>
      <c r="C67" s="11" t="s">
        <v>707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705</v>
      </c>
      <c r="B68" s="39">
        <v>-300500</v>
      </c>
      <c r="C68" s="11" t="s">
        <v>708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705</v>
      </c>
      <c r="B69" s="39">
        <v>-100000</v>
      </c>
      <c r="C69" s="11" t="s">
        <v>709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712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666</v>
      </c>
      <c r="B71" s="39">
        <v>15389</v>
      </c>
      <c r="C71" s="11" t="s">
        <v>713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666</v>
      </c>
      <c r="B72" s="39">
        <v>4000000</v>
      </c>
      <c r="C72" s="11" t="s">
        <v>720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666</v>
      </c>
      <c r="B73" s="39">
        <v>2600000</v>
      </c>
      <c r="C73" s="11" t="s">
        <v>721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666</v>
      </c>
      <c r="B74" s="39">
        <v>3000000</v>
      </c>
      <c r="C74" s="11" t="s">
        <v>722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727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728</v>
      </c>
      <c r="B76" s="39">
        <v>-2000700</v>
      </c>
      <c r="C76" s="11" t="s">
        <v>729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728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732</v>
      </c>
      <c r="B78" s="39">
        <v>2000000</v>
      </c>
      <c r="C78" s="11" t="s">
        <v>733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734</v>
      </c>
      <c r="B79" s="39">
        <v>-1000500</v>
      </c>
      <c r="C79" s="11" t="s">
        <v>735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734</v>
      </c>
      <c r="B80" s="39">
        <v>-141950</v>
      </c>
      <c r="C80" s="11" t="s">
        <v>736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739</v>
      </c>
      <c r="B81" s="39">
        <v>-900500</v>
      </c>
      <c r="C81" s="11" t="s">
        <v>740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667</v>
      </c>
      <c r="B82" s="39">
        <v>81251</v>
      </c>
      <c r="C82" s="11" t="s">
        <v>743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594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C144" sqref="C14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480</v>
      </c>
      <c r="E2" s="11">
        <f>IF(B2&gt;0,1,0)</f>
        <v>1</v>
      </c>
      <c r="F2" s="11">
        <f>B2*(D2-E2)</f>
        <v>46319300</v>
      </c>
      <c r="G2" s="11" t="s">
        <v>1</v>
      </c>
    </row>
    <row r="3" spans="1:7" x14ac:dyDescent="0.25">
      <c r="A3" s="11" t="s">
        <v>400</v>
      </c>
      <c r="B3" s="3">
        <v>3000000</v>
      </c>
      <c r="C3" s="11">
        <v>3</v>
      </c>
      <c r="D3" s="11">
        <f t="shared" ref="D3:D66" si="0">D4+C3</f>
        <v>478</v>
      </c>
      <c r="E3" s="11">
        <f t="shared" ref="E3:E66" si="1">IF(B3&gt;0,1,0)</f>
        <v>1</v>
      </c>
      <c r="F3" s="11">
        <f t="shared" ref="F3:F66" si="2">B3*(D3-E3)</f>
        <v>1431000000</v>
      </c>
      <c r="G3" s="11"/>
    </row>
    <row r="4" spans="1:7" x14ac:dyDescent="0.25">
      <c r="A4" s="11" t="s">
        <v>399</v>
      </c>
      <c r="B4" s="3">
        <v>-200000</v>
      </c>
      <c r="C4" s="11">
        <v>2</v>
      </c>
      <c r="D4" s="11">
        <f t="shared" si="0"/>
        <v>475</v>
      </c>
      <c r="E4" s="11">
        <f t="shared" si="1"/>
        <v>0</v>
      </c>
      <c r="F4" s="11">
        <f t="shared" si="2"/>
        <v>-95000000</v>
      </c>
      <c r="G4" s="11"/>
    </row>
    <row r="5" spans="1:7" x14ac:dyDescent="0.25">
      <c r="A5" s="11" t="s">
        <v>398</v>
      </c>
      <c r="B5" s="3">
        <v>-100000</v>
      </c>
      <c r="C5" s="11">
        <v>1</v>
      </c>
      <c r="D5" s="11">
        <f t="shared" si="0"/>
        <v>473</v>
      </c>
      <c r="E5" s="11">
        <f t="shared" si="1"/>
        <v>0</v>
      </c>
      <c r="F5" s="11">
        <f t="shared" si="2"/>
        <v>-47300000</v>
      </c>
      <c r="G5" s="11"/>
    </row>
    <row r="6" spans="1:7" x14ac:dyDescent="0.25">
      <c r="A6" s="11" t="s">
        <v>397</v>
      </c>
      <c r="B6" s="3">
        <v>-55000</v>
      </c>
      <c r="C6" s="11">
        <v>1</v>
      </c>
      <c r="D6" s="11">
        <f t="shared" si="0"/>
        <v>472</v>
      </c>
      <c r="E6" s="11">
        <f t="shared" si="1"/>
        <v>0</v>
      </c>
      <c r="F6" s="11">
        <f t="shared" si="2"/>
        <v>-25960000</v>
      </c>
      <c r="G6" s="11"/>
    </row>
    <row r="7" spans="1:7" x14ac:dyDescent="0.25">
      <c r="A7" s="11" t="s">
        <v>396</v>
      </c>
      <c r="B7" s="3">
        <v>-200000</v>
      </c>
      <c r="C7" s="11">
        <v>4</v>
      </c>
      <c r="D7" s="11">
        <f t="shared" si="0"/>
        <v>471</v>
      </c>
      <c r="E7" s="11">
        <f t="shared" si="1"/>
        <v>0</v>
      </c>
      <c r="F7" s="11">
        <f t="shared" si="2"/>
        <v>-94200000</v>
      </c>
      <c r="G7" s="11"/>
    </row>
    <row r="8" spans="1:7" x14ac:dyDescent="0.25">
      <c r="A8" s="11" t="s">
        <v>395</v>
      </c>
      <c r="B8" s="3">
        <v>-200000</v>
      </c>
      <c r="C8" s="11">
        <v>10</v>
      </c>
      <c r="D8" s="11">
        <f t="shared" si="0"/>
        <v>467</v>
      </c>
      <c r="E8" s="11">
        <f t="shared" si="1"/>
        <v>0</v>
      </c>
      <c r="F8" s="11">
        <f t="shared" si="2"/>
        <v>-93400000</v>
      </c>
      <c r="G8" s="11"/>
    </row>
    <row r="9" spans="1:7" x14ac:dyDescent="0.25">
      <c r="A9" s="11" t="s">
        <v>394</v>
      </c>
      <c r="B9" s="3">
        <v>-950500</v>
      </c>
      <c r="C9" s="11">
        <v>1</v>
      </c>
      <c r="D9" s="11">
        <f t="shared" si="0"/>
        <v>457</v>
      </c>
      <c r="E9" s="11">
        <f t="shared" si="1"/>
        <v>0</v>
      </c>
      <c r="F9" s="11">
        <f t="shared" si="2"/>
        <v>-434378500</v>
      </c>
      <c r="G9" s="11"/>
    </row>
    <row r="10" spans="1:7" x14ac:dyDescent="0.25">
      <c r="A10" s="23" t="s">
        <v>393</v>
      </c>
      <c r="B10" s="3">
        <v>2000000</v>
      </c>
      <c r="C10" s="11">
        <v>2</v>
      </c>
      <c r="D10" s="11">
        <f t="shared" si="0"/>
        <v>456</v>
      </c>
      <c r="E10" s="11">
        <f t="shared" si="1"/>
        <v>1</v>
      </c>
      <c r="F10" s="11">
        <f t="shared" si="2"/>
        <v>910000000</v>
      </c>
      <c r="G10" s="11"/>
    </row>
    <row r="11" spans="1:7" x14ac:dyDescent="0.25">
      <c r="A11" s="11" t="s">
        <v>392</v>
      </c>
      <c r="B11" s="3">
        <v>-1065000</v>
      </c>
      <c r="C11" s="11">
        <v>3</v>
      </c>
      <c r="D11" s="11">
        <f t="shared" si="0"/>
        <v>454</v>
      </c>
      <c r="E11" s="11">
        <f t="shared" si="1"/>
        <v>0</v>
      </c>
      <c r="F11" s="11">
        <f t="shared" si="2"/>
        <v>-483510000</v>
      </c>
      <c r="G11" s="11"/>
    </row>
    <row r="12" spans="1:7" x14ac:dyDescent="0.25">
      <c r="A12" s="11" t="s">
        <v>391</v>
      </c>
      <c r="B12" s="3">
        <v>-45000</v>
      </c>
      <c r="C12" s="11">
        <v>1</v>
      </c>
      <c r="D12" s="11">
        <f t="shared" si="0"/>
        <v>451</v>
      </c>
      <c r="E12" s="11">
        <f t="shared" si="1"/>
        <v>0</v>
      </c>
      <c r="F12" s="11">
        <f t="shared" si="2"/>
        <v>-20295000</v>
      </c>
      <c r="G12" s="11"/>
    </row>
    <row r="13" spans="1:7" x14ac:dyDescent="0.25">
      <c r="A13" s="11" t="s">
        <v>390</v>
      </c>
      <c r="B13" s="3">
        <v>-2000700</v>
      </c>
      <c r="C13" s="11">
        <v>4</v>
      </c>
      <c r="D13" s="11">
        <f t="shared" si="0"/>
        <v>450</v>
      </c>
      <c r="E13" s="11">
        <f t="shared" si="1"/>
        <v>0</v>
      </c>
      <c r="F13" s="11">
        <f t="shared" si="2"/>
        <v>-900315000</v>
      </c>
      <c r="G13" s="11"/>
    </row>
    <row r="14" spans="1:7" x14ac:dyDescent="0.25">
      <c r="A14" s="23" t="s">
        <v>389</v>
      </c>
      <c r="B14" s="3">
        <v>-200000</v>
      </c>
      <c r="C14" s="11">
        <v>2</v>
      </c>
      <c r="D14" s="11">
        <f t="shared" si="0"/>
        <v>446</v>
      </c>
      <c r="E14" s="11">
        <f t="shared" si="1"/>
        <v>0</v>
      </c>
      <c r="F14" s="11">
        <f t="shared" si="2"/>
        <v>-89200000</v>
      </c>
      <c r="G14" s="11"/>
    </row>
    <row r="15" spans="1:7" x14ac:dyDescent="0.25">
      <c r="A15" s="11" t="s">
        <v>388</v>
      </c>
      <c r="B15" s="3">
        <v>2000000</v>
      </c>
      <c r="C15" s="11">
        <v>0</v>
      </c>
      <c r="D15" s="11">
        <f t="shared" si="0"/>
        <v>444</v>
      </c>
      <c r="E15" s="11">
        <f t="shared" si="1"/>
        <v>1</v>
      </c>
      <c r="F15" s="11">
        <f t="shared" si="2"/>
        <v>886000000</v>
      </c>
      <c r="G15" s="11"/>
    </row>
    <row r="16" spans="1:7" x14ac:dyDescent="0.25">
      <c r="A16" s="11" t="s">
        <v>388</v>
      </c>
      <c r="B16" s="3">
        <v>2000000</v>
      </c>
      <c r="C16" s="11">
        <v>0</v>
      </c>
      <c r="D16" s="11">
        <f t="shared" si="0"/>
        <v>444</v>
      </c>
      <c r="E16" s="11">
        <f t="shared" si="1"/>
        <v>1</v>
      </c>
      <c r="F16" s="11">
        <f t="shared" si="2"/>
        <v>886000000</v>
      </c>
      <c r="G16" s="11"/>
    </row>
    <row r="17" spans="1:12" x14ac:dyDescent="0.25">
      <c r="A17" s="11" t="s">
        <v>388</v>
      </c>
      <c r="B17" s="3">
        <v>1200000</v>
      </c>
      <c r="C17" s="11">
        <v>0</v>
      </c>
      <c r="D17" s="11">
        <f t="shared" si="0"/>
        <v>444</v>
      </c>
      <c r="E17" s="11">
        <f t="shared" si="1"/>
        <v>1</v>
      </c>
      <c r="F17" s="11">
        <f t="shared" si="2"/>
        <v>531600000</v>
      </c>
      <c r="G17" s="11"/>
    </row>
    <row r="18" spans="1:12" x14ac:dyDescent="0.25">
      <c r="A18" s="11" t="s">
        <v>388</v>
      </c>
      <c r="B18" s="3">
        <v>1000000</v>
      </c>
      <c r="C18" s="11">
        <v>1</v>
      </c>
      <c r="D18" s="11">
        <f t="shared" si="0"/>
        <v>444</v>
      </c>
      <c r="E18" s="11">
        <f t="shared" si="1"/>
        <v>1</v>
      </c>
      <c r="F18" s="11">
        <f t="shared" si="2"/>
        <v>443000000</v>
      </c>
      <c r="G18" s="11"/>
    </row>
    <row r="19" spans="1:12" x14ac:dyDescent="0.25">
      <c r="A19" s="11" t="s">
        <v>387</v>
      </c>
      <c r="B19" s="3">
        <v>3000000</v>
      </c>
      <c r="C19" s="11">
        <v>0</v>
      </c>
      <c r="D19" s="11">
        <f t="shared" si="0"/>
        <v>443</v>
      </c>
      <c r="E19" s="11">
        <f t="shared" si="1"/>
        <v>1</v>
      </c>
      <c r="F19" s="11">
        <f t="shared" si="2"/>
        <v>1326000000</v>
      </c>
      <c r="G19" s="11"/>
      <c r="L19" t="s">
        <v>25</v>
      </c>
    </row>
    <row r="20" spans="1:12" x14ac:dyDescent="0.25">
      <c r="A20" s="11" t="s">
        <v>387</v>
      </c>
      <c r="B20" s="3">
        <v>-432700</v>
      </c>
      <c r="C20" s="11">
        <v>0</v>
      </c>
      <c r="D20" s="11">
        <f t="shared" si="0"/>
        <v>443</v>
      </c>
      <c r="E20" s="11">
        <f t="shared" si="1"/>
        <v>0</v>
      </c>
      <c r="F20" s="11">
        <f t="shared" si="2"/>
        <v>-191686100</v>
      </c>
      <c r="G20" s="11"/>
    </row>
    <row r="21" spans="1:12" x14ac:dyDescent="0.25">
      <c r="A21" s="11" t="s">
        <v>387</v>
      </c>
      <c r="B21" s="3">
        <v>-432700</v>
      </c>
      <c r="C21" s="11">
        <v>0</v>
      </c>
      <c r="D21" s="11">
        <f t="shared" si="0"/>
        <v>443</v>
      </c>
      <c r="E21" s="11">
        <f t="shared" si="1"/>
        <v>0</v>
      </c>
      <c r="F21" s="11">
        <f t="shared" si="2"/>
        <v>-191686100</v>
      </c>
      <c r="G21" s="11"/>
    </row>
    <row r="22" spans="1:12" x14ac:dyDescent="0.25">
      <c r="A22" s="11" t="s">
        <v>387</v>
      </c>
      <c r="B22" s="3">
        <v>-432700</v>
      </c>
      <c r="C22" s="11">
        <v>0</v>
      </c>
      <c r="D22" s="11">
        <f t="shared" si="0"/>
        <v>443</v>
      </c>
      <c r="E22" s="11">
        <f t="shared" si="1"/>
        <v>0</v>
      </c>
      <c r="F22" s="11">
        <f t="shared" si="2"/>
        <v>-191686100</v>
      </c>
      <c r="G22" s="11"/>
    </row>
    <row r="23" spans="1:12" x14ac:dyDescent="0.25">
      <c r="A23" s="11" t="s">
        <v>387</v>
      </c>
      <c r="B23" s="3">
        <v>-432700</v>
      </c>
      <c r="C23" s="11">
        <v>0</v>
      </c>
      <c r="D23" s="11">
        <f t="shared" si="0"/>
        <v>443</v>
      </c>
      <c r="E23" s="11">
        <f t="shared" si="1"/>
        <v>0</v>
      </c>
      <c r="F23" s="11">
        <f t="shared" si="2"/>
        <v>-191686100</v>
      </c>
      <c r="G23" s="11"/>
    </row>
    <row r="24" spans="1:12" x14ac:dyDescent="0.25">
      <c r="A24" s="11" t="s">
        <v>387</v>
      </c>
      <c r="B24" s="3">
        <v>-432700</v>
      </c>
      <c r="C24" s="11">
        <v>0</v>
      </c>
      <c r="D24" s="11">
        <f t="shared" si="0"/>
        <v>443</v>
      </c>
      <c r="E24" s="11">
        <f t="shared" si="1"/>
        <v>0</v>
      </c>
      <c r="F24" s="11">
        <f t="shared" si="2"/>
        <v>-191686100</v>
      </c>
      <c r="G24" s="11"/>
    </row>
    <row r="25" spans="1:12" x14ac:dyDescent="0.25">
      <c r="A25" s="11" t="s">
        <v>387</v>
      </c>
      <c r="B25" s="3">
        <v>-200000</v>
      </c>
      <c r="C25" s="11">
        <v>1</v>
      </c>
      <c r="D25" s="11">
        <f t="shared" si="0"/>
        <v>443</v>
      </c>
      <c r="E25" s="11">
        <f t="shared" si="1"/>
        <v>0</v>
      </c>
      <c r="F25" s="11">
        <f t="shared" si="2"/>
        <v>-88600000</v>
      </c>
      <c r="G25" s="11"/>
    </row>
    <row r="26" spans="1:12" x14ac:dyDescent="0.25">
      <c r="A26" s="11" t="s">
        <v>386</v>
      </c>
      <c r="B26" s="3">
        <v>3000000</v>
      </c>
      <c r="C26" s="11">
        <v>2</v>
      </c>
      <c r="D26" s="11">
        <f t="shared" si="0"/>
        <v>442</v>
      </c>
      <c r="E26" s="11">
        <f t="shared" si="1"/>
        <v>1</v>
      </c>
      <c r="F26" s="11">
        <f t="shared" si="2"/>
        <v>1323000000</v>
      </c>
      <c r="G26" s="11"/>
    </row>
    <row r="27" spans="1:12" x14ac:dyDescent="0.25">
      <c r="A27" s="11" t="s">
        <v>385</v>
      </c>
      <c r="B27" s="3">
        <v>-200000</v>
      </c>
      <c r="C27" s="11">
        <v>1</v>
      </c>
      <c r="D27" s="11">
        <f t="shared" si="0"/>
        <v>440</v>
      </c>
      <c r="E27" s="11">
        <f t="shared" si="1"/>
        <v>0</v>
      </c>
      <c r="F27" s="11">
        <f t="shared" si="2"/>
        <v>-88000000</v>
      </c>
      <c r="G27" s="11"/>
    </row>
    <row r="28" spans="1:12" x14ac:dyDescent="0.25">
      <c r="A28" s="11" t="s">
        <v>384</v>
      </c>
      <c r="B28" s="3">
        <v>2000000</v>
      </c>
      <c r="C28" s="11">
        <v>1</v>
      </c>
      <c r="D28" s="11">
        <f t="shared" si="0"/>
        <v>439</v>
      </c>
      <c r="E28" s="11">
        <f t="shared" si="1"/>
        <v>1</v>
      </c>
      <c r="F28" s="11">
        <f t="shared" si="2"/>
        <v>876000000</v>
      </c>
      <c r="G28" s="11"/>
    </row>
    <row r="29" spans="1:12" x14ac:dyDescent="0.25">
      <c r="A29" s="11" t="s">
        <v>383</v>
      </c>
      <c r="B29" s="3">
        <v>-7000800</v>
      </c>
      <c r="C29" s="11">
        <v>1</v>
      </c>
      <c r="D29" s="11">
        <f t="shared" si="0"/>
        <v>438</v>
      </c>
      <c r="E29" s="11">
        <f t="shared" si="1"/>
        <v>0</v>
      </c>
      <c r="F29" s="11">
        <f t="shared" si="2"/>
        <v>-3066350400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437</v>
      </c>
      <c r="E30" s="11">
        <f t="shared" si="1"/>
        <v>0</v>
      </c>
      <c r="F30" s="11">
        <f t="shared" si="2"/>
        <v>-1311393300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436</v>
      </c>
      <c r="E31" s="11">
        <f t="shared" si="1"/>
        <v>0</v>
      </c>
      <c r="F31" s="11">
        <f t="shared" si="2"/>
        <v>-739412400</v>
      </c>
      <c r="G31" s="11"/>
    </row>
    <row r="32" spans="1:12" x14ac:dyDescent="0.25">
      <c r="A32" s="11" t="s">
        <v>382</v>
      </c>
      <c r="B32" s="3">
        <v>994300</v>
      </c>
      <c r="C32" s="11">
        <v>6</v>
      </c>
      <c r="D32" s="11">
        <f t="shared" si="0"/>
        <v>433</v>
      </c>
      <c r="E32" s="11">
        <f t="shared" si="1"/>
        <v>1</v>
      </c>
      <c r="F32" s="11">
        <f t="shared" si="2"/>
        <v>429537600</v>
      </c>
      <c r="G32" s="11"/>
    </row>
    <row r="33" spans="1:7" x14ac:dyDescent="0.25">
      <c r="A33" s="11" t="s">
        <v>380</v>
      </c>
      <c r="B33" s="3">
        <v>35091</v>
      </c>
      <c r="C33" s="11">
        <v>1</v>
      </c>
      <c r="D33" s="11">
        <f t="shared" si="0"/>
        <v>427</v>
      </c>
      <c r="E33" s="11">
        <f t="shared" si="1"/>
        <v>1</v>
      </c>
      <c r="F33" s="11">
        <f t="shared" si="2"/>
        <v>14948766</v>
      </c>
      <c r="G33" s="11" t="s">
        <v>381</v>
      </c>
    </row>
    <row r="34" spans="1:7" x14ac:dyDescent="0.25">
      <c r="A34" s="11" t="s">
        <v>379</v>
      </c>
      <c r="B34" s="3">
        <v>-850000</v>
      </c>
      <c r="C34" s="11">
        <v>8</v>
      </c>
      <c r="D34" s="11">
        <f t="shared" si="0"/>
        <v>426</v>
      </c>
      <c r="E34" s="11">
        <f t="shared" si="1"/>
        <v>0</v>
      </c>
      <c r="F34" s="11">
        <f t="shared" si="2"/>
        <v>-362100000</v>
      </c>
      <c r="G34" s="11"/>
    </row>
    <row r="35" spans="1:7" x14ac:dyDescent="0.25">
      <c r="A35" s="23" t="s">
        <v>378</v>
      </c>
      <c r="B35" s="3">
        <v>-190500</v>
      </c>
      <c r="C35" s="11">
        <v>1</v>
      </c>
      <c r="D35" s="11">
        <f t="shared" si="0"/>
        <v>418</v>
      </c>
      <c r="E35" s="11">
        <f t="shared" si="1"/>
        <v>0</v>
      </c>
      <c r="F35" s="11">
        <f t="shared" si="2"/>
        <v>-79629000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417</v>
      </c>
      <c r="E36" s="11">
        <f t="shared" si="1"/>
        <v>1</v>
      </c>
      <c r="F36" s="11">
        <f t="shared" si="2"/>
        <v>83200000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417</v>
      </c>
      <c r="E37" s="11">
        <f t="shared" si="1"/>
        <v>0</v>
      </c>
      <c r="F37" s="11">
        <f t="shared" si="2"/>
        <v>-83400000</v>
      </c>
      <c r="G37" s="11"/>
    </row>
    <row r="38" spans="1:7" x14ac:dyDescent="0.25">
      <c r="A38" s="23" t="s">
        <v>377</v>
      </c>
      <c r="B38" s="3">
        <v>300806</v>
      </c>
      <c r="C38" s="11">
        <v>1</v>
      </c>
      <c r="D38" s="11">
        <f t="shared" si="0"/>
        <v>395</v>
      </c>
      <c r="E38" s="11">
        <f t="shared" si="1"/>
        <v>1</v>
      </c>
      <c r="F38" s="11">
        <f t="shared" si="2"/>
        <v>118517564</v>
      </c>
      <c r="G38" s="11" t="s">
        <v>401</v>
      </c>
    </row>
    <row r="39" spans="1:7" x14ac:dyDescent="0.25">
      <c r="A39" s="11" t="s">
        <v>376</v>
      </c>
      <c r="B39" s="3">
        <v>-95000</v>
      </c>
      <c r="C39" s="11">
        <v>0</v>
      </c>
      <c r="D39" s="11">
        <f t="shared" si="0"/>
        <v>394</v>
      </c>
      <c r="E39" s="11">
        <f t="shared" si="1"/>
        <v>0</v>
      </c>
      <c r="F39" s="11">
        <f t="shared" si="2"/>
        <v>-37430000</v>
      </c>
      <c r="G39" s="11"/>
    </row>
    <row r="40" spans="1:7" x14ac:dyDescent="0.25">
      <c r="A40" s="11" t="s">
        <v>376</v>
      </c>
      <c r="B40" s="3">
        <v>-88103</v>
      </c>
      <c r="C40" s="11">
        <v>5</v>
      </c>
      <c r="D40" s="11">
        <f t="shared" si="0"/>
        <v>394</v>
      </c>
      <c r="E40" s="11">
        <f t="shared" si="1"/>
        <v>0</v>
      </c>
      <c r="F40" s="11">
        <f t="shared" si="2"/>
        <v>-34712582</v>
      </c>
      <c r="G40" s="11"/>
    </row>
    <row r="41" spans="1:7" x14ac:dyDescent="0.25">
      <c r="A41" s="11" t="s">
        <v>375</v>
      </c>
      <c r="B41" s="3">
        <v>-120000</v>
      </c>
      <c r="C41" s="11">
        <v>22</v>
      </c>
      <c r="D41" s="11">
        <f t="shared" si="0"/>
        <v>389</v>
      </c>
      <c r="E41" s="11">
        <f t="shared" si="1"/>
        <v>0</v>
      </c>
      <c r="F41" s="11">
        <f t="shared" si="2"/>
        <v>-46680000</v>
      </c>
      <c r="G41" s="11"/>
    </row>
    <row r="42" spans="1:7" x14ac:dyDescent="0.25">
      <c r="A42" s="11" t="s">
        <v>374</v>
      </c>
      <c r="B42" s="3">
        <v>1000204</v>
      </c>
      <c r="C42" s="11">
        <v>4</v>
      </c>
      <c r="D42" s="11">
        <f t="shared" si="0"/>
        <v>367</v>
      </c>
      <c r="E42" s="11">
        <f t="shared" si="1"/>
        <v>1</v>
      </c>
      <c r="F42" s="11">
        <f t="shared" si="2"/>
        <v>366074664</v>
      </c>
      <c r="G42" s="11" t="s">
        <v>402</v>
      </c>
    </row>
    <row r="43" spans="1:7" x14ac:dyDescent="0.25">
      <c r="A43" s="11" t="s">
        <v>373</v>
      </c>
      <c r="B43" s="3">
        <v>-80000</v>
      </c>
      <c r="C43" s="11">
        <v>4</v>
      </c>
      <c r="D43" s="11">
        <f t="shared" si="0"/>
        <v>363</v>
      </c>
      <c r="E43" s="11">
        <f t="shared" si="1"/>
        <v>0</v>
      </c>
      <c r="F43" s="11">
        <f t="shared" si="2"/>
        <v>-29040000</v>
      </c>
      <c r="G43" s="11"/>
    </row>
    <row r="44" spans="1:7" x14ac:dyDescent="0.25">
      <c r="A44" s="11" t="s">
        <v>372</v>
      </c>
      <c r="B44" s="3">
        <v>-211029</v>
      </c>
      <c r="C44" s="11">
        <v>1</v>
      </c>
      <c r="D44" s="11">
        <f t="shared" si="0"/>
        <v>359</v>
      </c>
      <c r="E44" s="11">
        <f t="shared" si="1"/>
        <v>0</v>
      </c>
      <c r="F44" s="11">
        <f t="shared" si="2"/>
        <v>-75759411</v>
      </c>
      <c r="G44" s="11"/>
    </row>
    <row r="45" spans="1:7" x14ac:dyDescent="0.25">
      <c r="A45" s="11" t="s">
        <v>371</v>
      </c>
      <c r="B45" s="3">
        <v>-200000</v>
      </c>
      <c r="C45" s="11">
        <v>1</v>
      </c>
      <c r="D45" s="11">
        <f t="shared" si="0"/>
        <v>358</v>
      </c>
      <c r="E45" s="11">
        <f t="shared" si="1"/>
        <v>0</v>
      </c>
      <c r="F45" s="11">
        <f t="shared" si="2"/>
        <v>-71600000</v>
      </c>
      <c r="G45" s="11"/>
    </row>
    <row r="46" spans="1:7" x14ac:dyDescent="0.25">
      <c r="A46" s="11" t="s">
        <v>370</v>
      </c>
      <c r="B46" s="3">
        <v>-95000</v>
      </c>
      <c r="C46" s="11">
        <v>2</v>
      </c>
      <c r="D46" s="11">
        <f t="shared" si="0"/>
        <v>357</v>
      </c>
      <c r="E46" s="11">
        <f t="shared" si="1"/>
        <v>0</v>
      </c>
      <c r="F46" s="11">
        <f t="shared" si="2"/>
        <v>-33915000</v>
      </c>
      <c r="G46" s="11"/>
    </row>
    <row r="47" spans="1:7" x14ac:dyDescent="0.25">
      <c r="A47" s="11" t="s">
        <v>369</v>
      </c>
      <c r="B47" s="3">
        <v>-45000</v>
      </c>
      <c r="C47" s="11">
        <v>0</v>
      </c>
      <c r="D47" s="11">
        <f t="shared" si="0"/>
        <v>355</v>
      </c>
      <c r="E47" s="11">
        <f t="shared" si="1"/>
        <v>0</v>
      </c>
      <c r="F47" s="11">
        <f t="shared" si="2"/>
        <v>-15975000</v>
      </c>
      <c r="G47" s="11"/>
    </row>
    <row r="48" spans="1:7" x14ac:dyDescent="0.25">
      <c r="A48" s="11" t="s">
        <v>369</v>
      </c>
      <c r="B48" s="3">
        <v>-64180</v>
      </c>
      <c r="C48" s="11">
        <v>3</v>
      </c>
      <c r="D48" s="11">
        <f t="shared" si="0"/>
        <v>355</v>
      </c>
      <c r="E48" s="11">
        <f t="shared" si="1"/>
        <v>0</v>
      </c>
      <c r="F48" s="11">
        <f t="shared" si="2"/>
        <v>-22783900</v>
      </c>
      <c r="G48" s="11"/>
    </row>
    <row r="49" spans="1:7" x14ac:dyDescent="0.25">
      <c r="A49" s="11" t="s">
        <v>368</v>
      </c>
      <c r="B49" s="3">
        <v>-27484</v>
      </c>
      <c r="C49" s="11">
        <v>1</v>
      </c>
      <c r="D49" s="11">
        <f t="shared" si="0"/>
        <v>352</v>
      </c>
      <c r="E49" s="11">
        <f t="shared" si="1"/>
        <v>0</v>
      </c>
      <c r="F49" s="11">
        <f t="shared" si="2"/>
        <v>-9674368</v>
      </c>
      <c r="G49" s="11"/>
    </row>
    <row r="50" spans="1:7" x14ac:dyDescent="0.25">
      <c r="A50" s="11" t="s">
        <v>367</v>
      </c>
      <c r="B50" s="3">
        <v>-141000</v>
      </c>
      <c r="C50" s="11">
        <v>0</v>
      </c>
      <c r="D50" s="11">
        <f t="shared" si="0"/>
        <v>351</v>
      </c>
      <c r="E50" s="11">
        <f t="shared" si="1"/>
        <v>0</v>
      </c>
      <c r="F50" s="11">
        <f t="shared" si="2"/>
        <v>-49491000</v>
      </c>
      <c r="G50" s="11"/>
    </row>
    <row r="51" spans="1:7" x14ac:dyDescent="0.25">
      <c r="A51" s="11" t="s">
        <v>367</v>
      </c>
      <c r="B51" s="3">
        <v>-26746</v>
      </c>
      <c r="C51" s="11">
        <v>1</v>
      </c>
      <c r="D51" s="11">
        <f t="shared" si="0"/>
        <v>351</v>
      </c>
      <c r="E51" s="11">
        <f t="shared" si="1"/>
        <v>0</v>
      </c>
      <c r="F51" s="11">
        <f t="shared" si="2"/>
        <v>-9387846</v>
      </c>
      <c r="G51" s="11"/>
    </row>
    <row r="52" spans="1:7" x14ac:dyDescent="0.25">
      <c r="A52" s="11" t="s">
        <v>366</v>
      </c>
      <c r="B52" s="3">
        <v>-53300</v>
      </c>
      <c r="C52" s="11">
        <v>1</v>
      </c>
      <c r="D52" s="11">
        <f t="shared" si="0"/>
        <v>350</v>
      </c>
      <c r="E52" s="11">
        <f t="shared" si="1"/>
        <v>0</v>
      </c>
      <c r="F52" s="11">
        <f t="shared" si="2"/>
        <v>-18655000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349</v>
      </c>
      <c r="E53" s="11">
        <f t="shared" si="1"/>
        <v>1</v>
      </c>
      <c r="F53" s="11">
        <f t="shared" si="2"/>
        <v>348000000</v>
      </c>
      <c r="G53" s="11"/>
    </row>
    <row r="54" spans="1:7" x14ac:dyDescent="0.25">
      <c r="A54" s="11" t="s">
        <v>365</v>
      </c>
      <c r="B54" s="3">
        <v>-21000</v>
      </c>
      <c r="C54" s="11">
        <v>1</v>
      </c>
      <c r="D54" s="11">
        <f t="shared" si="0"/>
        <v>343</v>
      </c>
      <c r="E54" s="11">
        <f t="shared" si="1"/>
        <v>0</v>
      </c>
      <c r="F54" s="11">
        <f t="shared" si="2"/>
        <v>-7203000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342</v>
      </c>
      <c r="E55" s="11">
        <f t="shared" si="1"/>
        <v>0</v>
      </c>
      <c r="F55" s="11">
        <f t="shared" si="2"/>
        <v>-335331000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342</v>
      </c>
      <c r="E56" s="11">
        <f t="shared" si="1"/>
        <v>0</v>
      </c>
      <c r="F56" s="11">
        <f t="shared" si="2"/>
        <v>-15390000</v>
      </c>
      <c r="G56" s="11"/>
    </row>
    <row r="57" spans="1:7" x14ac:dyDescent="0.25">
      <c r="A57" s="11" t="s">
        <v>364</v>
      </c>
      <c r="B57" s="3">
        <v>3005189</v>
      </c>
      <c r="C57" s="11">
        <v>0</v>
      </c>
      <c r="D57" s="11">
        <f t="shared" si="0"/>
        <v>329</v>
      </c>
      <c r="E57" s="11">
        <f t="shared" si="1"/>
        <v>1</v>
      </c>
      <c r="F57" s="11">
        <f t="shared" si="2"/>
        <v>985701992</v>
      </c>
      <c r="G57" s="11" t="s">
        <v>403</v>
      </c>
    </row>
    <row r="58" spans="1:7" x14ac:dyDescent="0.25">
      <c r="A58" s="11" t="s">
        <v>364</v>
      </c>
      <c r="B58" s="3">
        <v>2000000</v>
      </c>
      <c r="C58" s="11">
        <v>1</v>
      </c>
      <c r="D58" s="11">
        <f t="shared" si="0"/>
        <v>329</v>
      </c>
      <c r="E58" s="11">
        <f t="shared" si="1"/>
        <v>1</v>
      </c>
      <c r="F58" s="11">
        <f t="shared" si="2"/>
        <v>656000000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328</v>
      </c>
      <c r="E59" s="11">
        <f t="shared" si="1"/>
        <v>1</v>
      </c>
      <c r="F59" s="11">
        <f t="shared" si="2"/>
        <v>654000000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328</v>
      </c>
      <c r="E60" s="11">
        <f t="shared" si="1"/>
        <v>0</v>
      </c>
      <c r="F60" s="11">
        <f t="shared" si="2"/>
        <v>-2296492000</v>
      </c>
      <c r="G60" s="11"/>
    </row>
    <row r="61" spans="1:7" x14ac:dyDescent="0.25">
      <c r="A61" s="11" t="s">
        <v>363</v>
      </c>
      <c r="B61" s="3">
        <v>3000000</v>
      </c>
      <c r="C61" s="11">
        <v>1</v>
      </c>
      <c r="D61" s="11">
        <f t="shared" si="0"/>
        <v>304</v>
      </c>
      <c r="E61" s="11">
        <f t="shared" si="1"/>
        <v>1</v>
      </c>
      <c r="F61" s="11">
        <f t="shared" si="2"/>
        <v>909000000</v>
      </c>
      <c r="G61" s="11"/>
    </row>
    <row r="62" spans="1:7" x14ac:dyDescent="0.25">
      <c r="A62" s="11" t="s">
        <v>362</v>
      </c>
      <c r="B62" s="3">
        <v>-27109</v>
      </c>
      <c r="C62" s="11">
        <v>0</v>
      </c>
      <c r="D62" s="11">
        <f t="shared" si="0"/>
        <v>303</v>
      </c>
      <c r="E62" s="11">
        <f t="shared" si="1"/>
        <v>0</v>
      </c>
      <c r="F62" s="11">
        <f t="shared" si="2"/>
        <v>-8214027</v>
      </c>
      <c r="G62" s="11"/>
    </row>
    <row r="63" spans="1:7" x14ac:dyDescent="0.25">
      <c r="A63" s="11" t="s">
        <v>362</v>
      </c>
      <c r="B63" s="3">
        <v>-32989</v>
      </c>
      <c r="C63" s="11">
        <v>0</v>
      </c>
      <c r="D63" s="11">
        <f t="shared" si="0"/>
        <v>303</v>
      </c>
      <c r="E63" s="11">
        <f t="shared" si="1"/>
        <v>0</v>
      </c>
      <c r="F63" s="11">
        <f t="shared" si="2"/>
        <v>-9995667</v>
      </c>
      <c r="G63" s="11"/>
    </row>
    <row r="64" spans="1:7" x14ac:dyDescent="0.25">
      <c r="A64" s="11" t="s">
        <v>362</v>
      </c>
      <c r="B64" s="3">
        <v>3000000</v>
      </c>
      <c r="C64" s="11">
        <v>0</v>
      </c>
      <c r="D64" s="11">
        <f t="shared" si="0"/>
        <v>303</v>
      </c>
      <c r="E64" s="11">
        <f t="shared" si="1"/>
        <v>1</v>
      </c>
      <c r="F64" s="11">
        <f t="shared" si="2"/>
        <v>906000000</v>
      </c>
      <c r="G64" s="11"/>
    </row>
    <row r="65" spans="1:7" x14ac:dyDescent="0.25">
      <c r="A65" s="11" t="s">
        <v>362</v>
      </c>
      <c r="B65" s="3">
        <v>2970000</v>
      </c>
      <c r="C65" s="11">
        <v>0</v>
      </c>
      <c r="D65" s="11">
        <f t="shared" si="0"/>
        <v>303</v>
      </c>
      <c r="E65" s="11">
        <f t="shared" si="1"/>
        <v>1</v>
      </c>
      <c r="F65" s="11">
        <f t="shared" si="2"/>
        <v>896940000</v>
      </c>
      <c r="G65" s="11"/>
    </row>
    <row r="66" spans="1:7" x14ac:dyDescent="0.25">
      <c r="A66" s="11" t="s">
        <v>362</v>
      </c>
      <c r="B66" s="3">
        <v>1000000</v>
      </c>
      <c r="C66" s="11">
        <v>0</v>
      </c>
      <c r="D66" s="11">
        <f t="shared" si="0"/>
        <v>303</v>
      </c>
      <c r="E66" s="11">
        <f t="shared" si="1"/>
        <v>1</v>
      </c>
      <c r="F66" s="11">
        <f t="shared" si="2"/>
        <v>302000000</v>
      </c>
      <c r="G66" s="11"/>
    </row>
    <row r="67" spans="1:7" x14ac:dyDescent="0.25">
      <c r="A67" s="11" t="s">
        <v>362</v>
      </c>
      <c r="B67" s="3">
        <v>30000</v>
      </c>
      <c r="C67" s="11">
        <v>1</v>
      </c>
      <c r="D67" s="11">
        <f t="shared" ref="D67:D130" si="3">D68+C67</f>
        <v>303</v>
      </c>
      <c r="E67" s="11">
        <f t="shared" ref="E67:E130" si="4">IF(B67&gt;0,1,0)</f>
        <v>1</v>
      </c>
      <c r="F67" s="11">
        <f t="shared" ref="F67:F158" si="5">B67*(D67-E67)</f>
        <v>9060000</v>
      </c>
      <c r="G67" s="11"/>
    </row>
    <row r="68" spans="1:7" x14ac:dyDescent="0.25">
      <c r="A68" s="11" t="s">
        <v>361</v>
      </c>
      <c r="B68" s="3">
        <v>30000000</v>
      </c>
      <c r="C68" s="11">
        <v>1</v>
      </c>
      <c r="D68" s="11">
        <f t="shared" si="3"/>
        <v>302</v>
      </c>
      <c r="E68" s="11">
        <f t="shared" si="4"/>
        <v>1</v>
      </c>
      <c r="F68" s="11">
        <f t="shared" si="5"/>
        <v>9030000000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301</v>
      </c>
      <c r="E69" s="11">
        <f t="shared" si="4"/>
        <v>0</v>
      </c>
      <c r="F69" s="11">
        <f t="shared" si="5"/>
        <v>-60200000</v>
      </c>
      <c r="G69" s="11"/>
    </row>
    <row r="70" spans="1:7" x14ac:dyDescent="0.25">
      <c r="A70" s="11" t="s">
        <v>360</v>
      </c>
      <c r="B70" s="3">
        <v>1400000</v>
      </c>
      <c r="C70" s="11">
        <v>0</v>
      </c>
      <c r="D70" s="11">
        <f t="shared" si="3"/>
        <v>301</v>
      </c>
      <c r="E70" s="11">
        <f t="shared" si="4"/>
        <v>1</v>
      </c>
      <c r="F70" s="11">
        <f t="shared" si="5"/>
        <v>420000000</v>
      </c>
      <c r="G70" s="11"/>
    </row>
    <row r="71" spans="1:7" x14ac:dyDescent="0.25">
      <c r="A71" s="11" t="s">
        <v>360</v>
      </c>
      <c r="B71" s="3">
        <v>2600000</v>
      </c>
      <c r="C71" s="11">
        <v>0</v>
      </c>
      <c r="D71" s="11">
        <f t="shared" si="3"/>
        <v>301</v>
      </c>
      <c r="E71" s="11">
        <f t="shared" si="4"/>
        <v>1</v>
      </c>
      <c r="F71" s="11">
        <f t="shared" si="5"/>
        <v>780000000</v>
      </c>
      <c r="G71" s="11"/>
    </row>
    <row r="72" spans="1:7" x14ac:dyDescent="0.25">
      <c r="A72" s="11" t="s">
        <v>360</v>
      </c>
      <c r="B72" s="3">
        <v>-1000000</v>
      </c>
      <c r="C72" s="11">
        <v>2</v>
      </c>
      <c r="D72" s="11">
        <f t="shared" si="3"/>
        <v>301</v>
      </c>
      <c r="E72" s="11">
        <f t="shared" si="4"/>
        <v>0</v>
      </c>
      <c r="F72" s="11">
        <f t="shared" si="5"/>
        <v>-301000000</v>
      </c>
      <c r="G72" s="11"/>
    </row>
    <row r="73" spans="1:7" x14ac:dyDescent="0.25">
      <c r="A73" s="11" t="s">
        <v>359</v>
      </c>
      <c r="B73" s="3">
        <v>15000000</v>
      </c>
      <c r="C73" s="11">
        <v>5</v>
      </c>
      <c r="D73" s="11">
        <f t="shared" si="3"/>
        <v>299</v>
      </c>
      <c r="E73" s="11">
        <f t="shared" si="4"/>
        <v>1</v>
      </c>
      <c r="F73" s="11">
        <f t="shared" si="5"/>
        <v>4470000000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294</v>
      </c>
      <c r="E74" s="11">
        <f t="shared" si="4"/>
        <v>0</v>
      </c>
      <c r="F74" s="11">
        <f t="shared" si="5"/>
        <v>-4411234800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292</v>
      </c>
      <c r="E75" s="11">
        <f t="shared" si="4"/>
        <v>0</v>
      </c>
      <c r="F75" s="11">
        <f t="shared" si="5"/>
        <v>-876000000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292</v>
      </c>
      <c r="E76" s="11">
        <f t="shared" si="4"/>
        <v>0</v>
      </c>
      <c r="F76" s="11">
        <f t="shared" si="5"/>
        <v>-58400000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292</v>
      </c>
      <c r="E77" s="11">
        <f t="shared" si="4"/>
        <v>0</v>
      </c>
      <c r="F77" s="11">
        <f t="shared" si="5"/>
        <v>-3504876000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288</v>
      </c>
      <c r="E78" s="11">
        <f t="shared" si="4"/>
        <v>0</v>
      </c>
      <c r="F78" s="11">
        <f t="shared" si="5"/>
        <v>-864259200</v>
      </c>
      <c r="G78" s="11"/>
    </row>
    <row r="79" spans="1:7" x14ac:dyDescent="0.25">
      <c r="A79" s="11" t="s">
        <v>358</v>
      </c>
      <c r="B79" s="3">
        <v>23000000</v>
      </c>
      <c r="C79" s="11">
        <v>5</v>
      </c>
      <c r="D79" s="11">
        <f t="shared" si="3"/>
        <v>283</v>
      </c>
      <c r="E79" s="11">
        <f t="shared" si="4"/>
        <v>1</v>
      </c>
      <c r="F79" s="11">
        <f t="shared" si="5"/>
        <v>6486000000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278</v>
      </c>
      <c r="E80" s="11">
        <f t="shared" si="4"/>
        <v>0</v>
      </c>
      <c r="F80" s="11">
        <f t="shared" si="5"/>
        <v>-166939000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278</v>
      </c>
      <c r="E81" s="11">
        <f t="shared" si="4"/>
        <v>0</v>
      </c>
      <c r="F81" s="11">
        <f t="shared" si="5"/>
        <v>-55600000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277</v>
      </c>
      <c r="E82" s="11">
        <f t="shared" si="4"/>
        <v>1</v>
      </c>
      <c r="F82" s="11">
        <f t="shared" si="5"/>
        <v>78168996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277</v>
      </c>
      <c r="E83" s="11">
        <f t="shared" si="4"/>
        <v>0</v>
      </c>
      <c r="F83" s="11">
        <f t="shared" si="5"/>
        <v>-55400000</v>
      </c>
      <c r="G83" s="11"/>
    </row>
    <row r="84" spans="1:10" x14ac:dyDescent="0.25">
      <c r="A84" s="11" t="s">
        <v>357</v>
      </c>
      <c r="B84" s="3">
        <v>2000000</v>
      </c>
      <c r="C84" s="11">
        <v>3</v>
      </c>
      <c r="D84" s="11">
        <f t="shared" si="3"/>
        <v>275</v>
      </c>
      <c r="E84" s="11">
        <f t="shared" si="4"/>
        <v>1</v>
      </c>
      <c r="F84" s="11">
        <f t="shared" si="5"/>
        <v>548000000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272</v>
      </c>
      <c r="E85" s="11">
        <f t="shared" si="4"/>
        <v>0</v>
      </c>
      <c r="F85" s="11">
        <f t="shared" si="5"/>
        <v>-54400000</v>
      </c>
      <c r="G85" s="11"/>
    </row>
    <row r="86" spans="1:10" x14ac:dyDescent="0.25">
      <c r="A86" s="11" t="s">
        <v>356</v>
      </c>
      <c r="B86" s="3">
        <v>-200000</v>
      </c>
      <c r="C86" s="11">
        <v>2</v>
      </c>
      <c r="D86" s="11">
        <f t="shared" si="3"/>
        <v>266</v>
      </c>
      <c r="E86" s="11">
        <f t="shared" si="4"/>
        <v>0</v>
      </c>
      <c r="F86" s="11">
        <f t="shared" si="5"/>
        <v>-53200000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264</v>
      </c>
      <c r="E87" s="11">
        <f t="shared" si="4"/>
        <v>0</v>
      </c>
      <c r="F87" s="11">
        <f t="shared" si="5"/>
        <v>-349800000</v>
      </c>
      <c r="G87" s="11"/>
    </row>
    <row r="88" spans="1:10" x14ac:dyDescent="0.25">
      <c r="A88" s="11" t="s">
        <v>355</v>
      </c>
      <c r="B88" s="3">
        <v>-500000</v>
      </c>
      <c r="C88" s="11">
        <v>0</v>
      </c>
      <c r="D88" s="11">
        <f t="shared" si="3"/>
        <v>249</v>
      </c>
      <c r="E88" s="11">
        <f t="shared" si="4"/>
        <v>0</v>
      </c>
      <c r="F88" s="11">
        <f t="shared" si="5"/>
        <v>-124500000</v>
      </c>
      <c r="G88" s="11"/>
    </row>
    <row r="89" spans="1:10" x14ac:dyDescent="0.25">
      <c r="A89" s="11" t="s">
        <v>354</v>
      </c>
      <c r="B89" s="3">
        <v>-120000</v>
      </c>
      <c r="C89" s="11">
        <v>2</v>
      </c>
      <c r="D89" s="11">
        <f t="shared" si="3"/>
        <v>249</v>
      </c>
      <c r="E89" s="11">
        <f t="shared" si="4"/>
        <v>0</v>
      </c>
      <c r="F89" s="11">
        <f t="shared" si="5"/>
        <v>-29880000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247</v>
      </c>
      <c r="E90" s="11">
        <f t="shared" si="4"/>
        <v>1</v>
      </c>
      <c r="F90" s="11">
        <f t="shared" si="5"/>
        <v>105338430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244</v>
      </c>
      <c r="E91" s="11">
        <f t="shared" si="4"/>
        <v>0</v>
      </c>
      <c r="F91" s="11">
        <f t="shared" si="5"/>
        <v>-732488000</v>
      </c>
      <c r="G91" s="11" t="s">
        <v>343</v>
      </c>
    </row>
    <row r="92" spans="1:10" x14ac:dyDescent="0.25">
      <c r="A92" s="23" t="s">
        <v>342</v>
      </c>
      <c r="B92" s="3">
        <v>-205000</v>
      </c>
      <c r="C92" s="11">
        <v>0</v>
      </c>
      <c r="D92" s="11">
        <f t="shared" si="3"/>
        <v>242</v>
      </c>
      <c r="E92" s="11">
        <f t="shared" si="4"/>
        <v>0</v>
      </c>
      <c r="F92" s="11">
        <f t="shared" si="5"/>
        <v>-49610000</v>
      </c>
      <c r="G92" s="11" t="s">
        <v>344</v>
      </c>
    </row>
    <row r="93" spans="1:10" x14ac:dyDescent="0.25">
      <c r="A93" s="11" t="s">
        <v>340</v>
      </c>
      <c r="B93" s="3">
        <v>-350500</v>
      </c>
      <c r="C93" s="11">
        <v>11</v>
      </c>
      <c r="D93" s="11">
        <f t="shared" si="3"/>
        <v>242</v>
      </c>
      <c r="E93" s="11">
        <f t="shared" si="4"/>
        <v>0</v>
      </c>
      <c r="F93" s="11">
        <f t="shared" si="5"/>
        <v>-84821000</v>
      </c>
      <c r="G93" s="11" t="s">
        <v>341</v>
      </c>
    </row>
    <row r="94" spans="1:10" x14ac:dyDescent="0.25">
      <c r="A94" s="11" t="s">
        <v>338</v>
      </c>
      <c r="B94" s="3">
        <v>1000000</v>
      </c>
      <c r="C94" s="11">
        <v>5</v>
      </c>
      <c r="D94" s="11">
        <f t="shared" si="3"/>
        <v>231</v>
      </c>
      <c r="E94" s="11">
        <f t="shared" si="4"/>
        <v>1</v>
      </c>
      <c r="F94" s="11">
        <f t="shared" si="5"/>
        <v>230000000</v>
      </c>
      <c r="G94" s="11" t="s">
        <v>339</v>
      </c>
    </row>
    <row r="95" spans="1:10" x14ac:dyDescent="0.25">
      <c r="A95" s="11" t="s">
        <v>349</v>
      </c>
      <c r="B95" s="3">
        <v>9000000</v>
      </c>
      <c r="C95" s="11">
        <v>2</v>
      </c>
      <c r="D95" s="11">
        <f t="shared" si="3"/>
        <v>226</v>
      </c>
      <c r="E95" s="11">
        <f t="shared" si="4"/>
        <v>1</v>
      </c>
      <c r="F95" s="11">
        <f t="shared" si="5"/>
        <v>2025000000</v>
      </c>
      <c r="G95" s="11" t="s">
        <v>351</v>
      </c>
      <c r="J95" s="26"/>
    </row>
    <row r="96" spans="1:10" x14ac:dyDescent="0.25">
      <c r="A96" s="11" t="s">
        <v>352</v>
      </c>
      <c r="B96" s="3">
        <v>-26000000</v>
      </c>
      <c r="C96" s="11">
        <v>0</v>
      </c>
      <c r="D96" s="11">
        <f t="shared" si="3"/>
        <v>224</v>
      </c>
      <c r="E96" s="11">
        <f t="shared" si="4"/>
        <v>0</v>
      </c>
      <c r="F96" s="11">
        <f t="shared" si="5"/>
        <v>-5824000000</v>
      </c>
      <c r="G96" s="11" t="s">
        <v>353</v>
      </c>
    </row>
    <row r="97" spans="1:9" x14ac:dyDescent="0.25">
      <c r="A97" s="11" t="s">
        <v>352</v>
      </c>
      <c r="B97" s="3">
        <v>-26000000</v>
      </c>
      <c r="C97" s="11">
        <v>0</v>
      </c>
      <c r="D97" s="11">
        <f t="shared" si="3"/>
        <v>224</v>
      </c>
      <c r="E97" s="11">
        <f t="shared" si="4"/>
        <v>0</v>
      </c>
      <c r="F97" s="11">
        <f t="shared" si="5"/>
        <v>-5824000000</v>
      </c>
      <c r="G97" s="11"/>
    </row>
    <row r="98" spans="1:9" x14ac:dyDescent="0.25">
      <c r="A98" s="11" t="s">
        <v>352</v>
      </c>
      <c r="B98" s="3">
        <v>26000000</v>
      </c>
      <c r="C98" s="11">
        <v>0</v>
      </c>
      <c r="D98" s="11">
        <f t="shared" si="3"/>
        <v>224</v>
      </c>
      <c r="E98" s="11">
        <f t="shared" si="4"/>
        <v>1</v>
      </c>
      <c r="F98" s="11">
        <f t="shared" si="5"/>
        <v>5798000000</v>
      </c>
      <c r="G98" s="11"/>
    </row>
    <row r="99" spans="1:9" x14ac:dyDescent="0.25">
      <c r="A99" s="11" t="s">
        <v>352</v>
      </c>
      <c r="B99" s="3">
        <v>-200000</v>
      </c>
      <c r="C99" s="11">
        <v>2</v>
      </c>
      <c r="D99" s="11">
        <f t="shared" si="3"/>
        <v>224</v>
      </c>
      <c r="E99" s="11">
        <f t="shared" si="4"/>
        <v>0</v>
      </c>
      <c r="F99" s="11">
        <f t="shared" si="5"/>
        <v>-44800000</v>
      </c>
      <c r="G99" s="11"/>
      <c r="I99" t="s">
        <v>25</v>
      </c>
    </row>
    <row r="100" spans="1:9" x14ac:dyDescent="0.25">
      <c r="A100" s="11" t="s">
        <v>404</v>
      </c>
      <c r="B100" s="3">
        <v>29200000</v>
      </c>
      <c r="C100" s="11">
        <v>5</v>
      </c>
      <c r="D100" s="11">
        <f t="shared" si="3"/>
        <v>222</v>
      </c>
      <c r="E100" s="11">
        <f t="shared" si="4"/>
        <v>1</v>
      </c>
      <c r="F100" s="11">
        <f t="shared" si="5"/>
        <v>6453200000</v>
      </c>
      <c r="G100" s="11"/>
    </row>
    <row r="101" spans="1:9" x14ac:dyDescent="0.25">
      <c r="A101" s="11" t="s">
        <v>405</v>
      </c>
      <c r="B101" s="3">
        <v>399945</v>
      </c>
      <c r="C101" s="11">
        <v>1</v>
      </c>
      <c r="D101" s="11">
        <f t="shared" si="3"/>
        <v>217</v>
      </c>
      <c r="E101" s="11">
        <f t="shared" si="4"/>
        <v>1</v>
      </c>
      <c r="F101" s="11">
        <f t="shared" si="5"/>
        <v>86388120</v>
      </c>
      <c r="G101" s="11" t="s">
        <v>406</v>
      </c>
    </row>
    <row r="102" spans="1:9" x14ac:dyDescent="0.25">
      <c r="A102" s="11" t="s">
        <v>407</v>
      </c>
      <c r="B102" s="3">
        <v>2000000</v>
      </c>
      <c r="C102" s="11">
        <v>1</v>
      </c>
      <c r="D102" s="11">
        <f t="shared" si="3"/>
        <v>216</v>
      </c>
      <c r="E102" s="11">
        <f t="shared" si="4"/>
        <v>1</v>
      </c>
      <c r="F102" s="11">
        <f t="shared" si="5"/>
        <v>430000000</v>
      </c>
      <c r="G102" s="11" t="s">
        <v>408</v>
      </c>
    </row>
    <row r="103" spans="1:9" x14ac:dyDescent="0.25">
      <c r="A103" s="11" t="s">
        <v>415</v>
      </c>
      <c r="B103" s="3">
        <v>7500000</v>
      </c>
      <c r="C103" s="11">
        <v>0</v>
      </c>
      <c r="D103" s="11">
        <f t="shared" si="3"/>
        <v>215</v>
      </c>
      <c r="E103" s="11">
        <f t="shared" si="4"/>
        <v>1</v>
      </c>
      <c r="F103" s="11">
        <f t="shared" si="5"/>
        <v>1605000000</v>
      </c>
      <c r="G103" s="11" t="s">
        <v>416</v>
      </c>
    </row>
    <row r="104" spans="1:9" x14ac:dyDescent="0.25">
      <c r="A104" s="11" t="s">
        <v>415</v>
      </c>
      <c r="B104" s="3">
        <v>-66000000</v>
      </c>
      <c r="C104" s="11">
        <v>0</v>
      </c>
      <c r="D104" s="11">
        <f t="shared" si="3"/>
        <v>215</v>
      </c>
      <c r="E104" s="11">
        <f t="shared" si="4"/>
        <v>0</v>
      </c>
      <c r="F104" s="11">
        <f t="shared" si="5"/>
        <v>-14190000000</v>
      </c>
      <c r="G104" s="11" t="s">
        <v>430</v>
      </c>
    </row>
    <row r="105" spans="1:9" x14ac:dyDescent="0.25">
      <c r="A105" s="11" t="s">
        <v>415</v>
      </c>
      <c r="B105" s="3">
        <v>-145000</v>
      </c>
      <c r="C105" s="11">
        <v>2</v>
      </c>
      <c r="D105" s="11">
        <f t="shared" si="3"/>
        <v>215</v>
      </c>
      <c r="E105" s="11">
        <f t="shared" si="4"/>
        <v>0</v>
      </c>
      <c r="F105" s="11">
        <f t="shared" si="5"/>
        <v>-31175000</v>
      </c>
      <c r="G105" s="11" t="s">
        <v>431</v>
      </c>
    </row>
    <row r="106" spans="1:9" x14ac:dyDescent="0.25">
      <c r="A106" s="11" t="s">
        <v>427</v>
      </c>
      <c r="B106" s="3">
        <v>6000000</v>
      </c>
      <c r="C106" s="11">
        <v>2</v>
      </c>
      <c r="D106" s="11">
        <f t="shared" si="3"/>
        <v>213</v>
      </c>
      <c r="E106" s="11">
        <f t="shared" si="4"/>
        <v>1</v>
      </c>
      <c r="F106" s="11">
        <f t="shared" si="5"/>
        <v>1272000000</v>
      </c>
      <c r="G106" s="11" t="s">
        <v>432</v>
      </c>
    </row>
    <row r="107" spans="1:9" x14ac:dyDescent="0.25">
      <c r="A107" s="11" t="s">
        <v>440</v>
      </c>
      <c r="B107" s="3">
        <v>-6005900</v>
      </c>
      <c r="C107" s="11">
        <v>3</v>
      </c>
      <c r="D107" s="11">
        <f t="shared" si="3"/>
        <v>211</v>
      </c>
      <c r="E107" s="11">
        <f t="shared" si="4"/>
        <v>0</v>
      </c>
      <c r="F107" s="11">
        <f t="shared" si="5"/>
        <v>-1267244900</v>
      </c>
      <c r="G107" s="11" t="s">
        <v>442</v>
      </c>
    </row>
    <row r="108" spans="1:9" x14ac:dyDescent="0.25">
      <c r="A108" s="11" t="s">
        <v>445</v>
      </c>
      <c r="B108" s="3">
        <v>6000000</v>
      </c>
      <c r="C108" s="11">
        <v>12</v>
      </c>
      <c r="D108" s="11">
        <f t="shared" si="3"/>
        <v>208</v>
      </c>
      <c r="E108" s="11">
        <f t="shared" si="4"/>
        <v>1</v>
      </c>
      <c r="F108" s="11">
        <f t="shared" si="5"/>
        <v>1242000000</v>
      </c>
      <c r="G108" s="11" t="s">
        <v>450</v>
      </c>
    </row>
    <row r="109" spans="1:9" x14ac:dyDescent="0.25">
      <c r="A109" s="11" t="s">
        <v>470</v>
      </c>
      <c r="B109" s="3">
        <v>-120000</v>
      </c>
      <c r="C109" s="11">
        <v>1</v>
      </c>
      <c r="D109" s="11">
        <f t="shared" si="3"/>
        <v>196</v>
      </c>
      <c r="E109" s="11">
        <f t="shared" si="4"/>
        <v>0</v>
      </c>
      <c r="F109" s="11">
        <f t="shared" si="5"/>
        <v>-23520000</v>
      </c>
      <c r="G109" s="11" t="s">
        <v>471</v>
      </c>
    </row>
    <row r="110" spans="1:9" x14ac:dyDescent="0.25">
      <c r="A110" s="11" t="s">
        <v>472</v>
      </c>
      <c r="B110" s="3">
        <v>4000000</v>
      </c>
      <c r="C110" s="11">
        <v>1</v>
      </c>
      <c r="D110" s="11">
        <f t="shared" si="3"/>
        <v>195</v>
      </c>
      <c r="E110" s="11">
        <f t="shared" si="4"/>
        <v>1</v>
      </c>
      <c r="F110" s="11">
        <f t="shared" si="5"/>
        <v>776000000</v>
      </c>
      <c r="G110" s="11" t="s">
        <v>473</v>
      </c>
    </row>
    <row r="111" spans="1:9" x14ac:dyDescent="0.25">
      <c r="A111" s="11" t="s">
        <v>477</v>
      </c>
      <c r="B111" s="3">
        <v>2800000</v>
      </c>
      <c r="C111" s="11">
        <v>4</v>
      </c>
      <c r="D111" s="11">
        <f t="shared" si="3"/>
        <v>194</v>
      </c>
      <c r="E111" s="11">
        <f t="shared" si="4"/>
        <v>1</v>
      </c>
      <c r="F111" s="11">
        <f t="shared" si="5"/>
        <v>540400000</v>
      </c>
      <c r="G111" s="11" t="s">
        <v>478</v>
      </c>
    </row>
    <row r="112" spans="1:9" x14ac:dyDescent="0.25">
      <c r="A112" s="11" t="s">
        <v>482</v>
      </c>
      <c r="B112" s="3">
        <v>-200000</v>
      </c>
      <c r="C112" s="11">
        <v>1</v>
      </c>
      <c r="D112" s="11">
        <f t="shared" si="3"/>
        <v>190</v>
      </c>
      <c r="E112" s="11">
        <f t="shared" si="4"/>
        <v>0</v>
      </c>
      <c r="F112" s="11">
        <f t="shared" si="5"/>
        <v>-38000000</v>
      </c>
      <c r="G112" s="11" t="s">
        <v>484</v>
      </c>
    </row>
    <row r="113" spans="1:10" x14ac:dyDescent="0.25">
      <c r="A113" s="11" t="s">
        <v>483</v>
      </c>
      <c r="B113" s="3">
        <v>72310</v>
      </c>
      <c r="C113" s="11">
        <v>17</v>
      </c>
      <c r="D113" s="11">
        <f t="shared" si="3"/>
        <v>189</v>
      </c>
      <c r="E113" s="11">
        <f t="shared" si="4"/>
        <v>1</v>
      </c>
      <c r="F113" s="11">
        <f t="shared" si="5"/>
        <v>13594280</v>
      </c>
      <c r="G113" s="11" t="s">
        <v>513</v>
      </c>
    </row>
    <row r="114" spans="1:10" x14ac:dyDescent="0.25">
      <c r="A114" s="11" t="s">
        <v>509</v>
      </c>
      <c r="B114" s="3">
        <v>-200000</v>
      </c>
      <c r="C114" s="11">
        <v>1</v>
      </c>
      <c r="D114" s="11">
        <f t="shared" si="3"/>
        <v>172</v>
      </c>
      <c r="E114" s="11">
        <f t="shared" si="4"/>
        <v>0</v>
      </c>
      <c r="F114" s="11">
        <f t="shared" si="5"/>
        <v>-34400000</v>
      </c>
      <c r="G114" s="11" t="s">
        <v>471</v>
      </c>
      <c r="J114" t="s">
        <v>25</v>
      </c>
    </row>
    <row r="115" spans="1:10" x14ac:dyDescent="0.25">
      <c r="A115" s="23" t="s">
        <v>510</v>
      </c>
      <c r="B115" s="36">
        <v>-11000000</v>
      </c>
      <c r="C115" s="23">
        <v>0</v>
      </c>
      <c r="D115" s="11">
        <f t="shared" si="3"/>
        <v>171</v>
      </c>
      <c r="E115" s="11">
        <f t="shared" si="4"/>
        <v>0</v>
      </c>
      <c r="F115" s="23">
        <f t="shared" si="5"/>
        <v>-1881000000</v>
      </c>
      <c r="G115" s="23" t="s">
        <v>514</v>
      </c>
    </row>
    <row r="116" spans="1:10" x14ac:dyDescent="0.25">
      <c r="A116" s="11" t="s">
        <v>510</v>
      </c>
      <c r="B116" s="3">
        <v>-200000</v>
      </c>
      <c r="C116" s="11">
        <v>2</v>
      </c>
      <c r="D116" s="11">
        <f t="shared" si="3"/>
        <v>171</v>
      </c>
      <c r="E116" s="11">
        <f t="shared" si="4"/>
        <v>0</v>
      </c>
      <c r="F116" s="11">
        <f t="shared" si="5"/>
        <v>-34200000</v>
      </c>
      <c r="G116" s="11" t="s">
        <v>471</v>
      </c>
      <c r="I116" t="s">
        <v>25</v>
      </c>
    </row>
    <row r="117" spans="1:10" x14ac:dyDescent="0.25">
      <c r="A117" s="11" t="s">
        <v>515</v>
      </c>
      <c r="B117" s="3">
        <v>-450500</v>
      </c>
      <c r="C117" s="11">
        <v>0</v>
      </c>
      <c r="D117" s="11">
        <f t="shared" si="3"/>
        <v>169</v>
      </c>
      <c r="E117" s="11">
        <f t="shared" si="4"/>
        <v>0</v>
      </c>
      <c r="F117" s="11">
        <f t="shared" si="5"/>
        <v>-76134500</v>
      </c>
      <c r="G117" s="11" t="s">
        <v>516</v>
      </c>
    </row>
    <row r="118" spans="1:10" x14ac:dyDescent="0.25">
      <c r="A118" s="11" t="s">
        <v>515</v>
      </c>
      <c r="B118" s="3">
        <v>-200000</v>
      </c>
      <c r="C118" s="11">
        <v>6</v>
      </c>
      <c r="D118" s="11">
        <f t="shared" si="3"/>
        <v>169</v>
      </c>
      <c r="E118" s="11">
        <f t="shared" si="4"/>
        <v>0</v>
      </c>
      <c r="F118" s="11">
        <f t="shared" si="5"/>
        <v>-33800000</v>
      </c>
      <c r="G118" s="11" t="s">
        <v>517</v>
      </c>
      <c r="J118" t="s">
        <v>25</v>
      </c>
    </row>
    <row r="119" spans="1:10" x14ac:dyDescent="0.25">
      <c r="A119" s="11" t="s">
        <v>519</v>
      </c>
      <c r="B119" s="3">
        <v>-154550</v>
      </c>
      <c r="C119" s="11">
        <v>0</v>
      </c>
      <c r="D119" s="11">
        <f t="shared" si="3"/>
        <v>163</v>
      </c>
      <c r="E119" s="11">
        <f t="shared" si="4"/>
        <v>0</v>
      </c>
      <c r="F119" s="11">
        <f t="shared" si="5"/>
        <v>-25191650</v>
      </c>
      <c r="G119" s="11" t="s">
        <v>520</v>
      </c>
    </row>
    <row r="120" spans="1:10" x14ac:dyDescent="0.25">
      <c r="A120" s="11" t="s">
        <v>519</v>
      </c>
      <c r="B120" s="3">
        <v>-320</v>
      </c>
      <c r="C120" s="11">
        <v>1</v>
      </c>
      <c r="D120" s="11">
        <f t="shared" si="3"/>
        <v>163</v>
      </c>
      <c r="E120" s="11">
        <f t="shared" si="4"/>
        <v>0</v>
      </c>
      <c r="F120" s="11">
        <f t="shared" si="5"/>
        <v>-52160</v>
      </c>
      <c r="G120" s="11" t="s">
        <v>521</v>
      </c>
    </row>
    <row r="121" spans="1:10" x14ac:dyDescent="0.25">
      <c r="A121" s="11" t="s">
        <v>522</v>
      </c>
      <c r="B121" s="3">
        <v>-432000</v>
      </c>
      <c r="C121" s="11">
        <v>6</v>
      </c>
      <c r="D121" s="11">
        <f t="shared" si="3"/>
        <v>162</v>
      </c>
      <c r="E121" s="11">
        <f t="shared" si="4"/>
        <v>0</v>
      </c>
      <c r="F121" s="11">
        <f t="shared" si="5"/>
        <v>-69984000</v>
      </c>
      <c r="G121" s="11" t="s">
        <v>523</v>
      </c>
    </row>
    <row r="122" spans="1:10" x14ac:dyDescent="0.25">
      <c r="A122" s="11" t="s">
        <v>524</v>
      </c>
      <c r="B122" s="3">
        <v>74043</v>
      </c>
      <c r="C122" s="11">
        <v>21</v>
      </c>
      <c r="D122" s="11">
        <f t="shared" si="3"/>
        <v>156</v>
      </c>
      <c r="E122" s="11">
        <f t="shared" si="4"/>
        <v>1</v>
      </c>
      <c r="F122" s="11">
        <f t="shared" si="5"/>
        <v>11476665</v>
      </c>
      <c r="G122" s="11" t="s">
        <v>525</v>
      </c>
    </row>
    <row r="123" spans="1:10" x14ac:dyDescent="0.25">
      <c r="A123" s="11" t="s">
        <v>550</v>
      </c>
      <c r="B123" s="3">
        <v>-52000</v>
      </c>
      <c r="C123" s="11">
        <v>41</v>
      </c>
      <c r="D123" s="11">
        <f t="shared" si="3"/>
        <v>135</v>
      </c>
      <c r="E123" s="11">
        <f t="shared" si="4"/>
        <v>0</v>
      </c>
      <c r="F123" s="11">
        <f t="shared" si="5"/>
        <v>-7020000</v>
      </c>
      <c r="G123" s="11" t="s">
        <v>552</v>
      </c>
    </row>
    <row r="124" spans="1:10" x14ac:dyDescent="0.25">
      <c r="A124" s="11" t="s">
        <v>604</v>
      </c>
      <c r="B124" s="3">
        <v>1187</v>
      </c>
      <c r="C124" s="11">
        <v>1</v>
      </c>
      <c r="D124" s="11">
        <f t="shared" si="3"/>
        <v>94</v>
      </c>
      <c r="E124" s="11">
        <f t="shared" si="4"/>
        <v>1</v>
      </c>
      <c r="F124" s="11">
        <f t="shared" si="5"/>
        <v>110391</v>
      </c>
      <c r="G124" s="11" t="s">
        <v>605</v>
      </c>
    </row>
    <row r="125" spans="1:10" x14ac:dyDescent="0.25">
      <c r="A125" s="11" t="s">
        <v>602</v>
      </c>
      <c r="B125" s="3">
        <v>2400000</v>
      </c>
      <c r="C125" s="11">
        <v>2</v>
      </c>
      <c r="D125" s="11">
        <f t="shared" si="3"/>
        <v>93</v>
      </c>
      <c r="E125" s="11">
        <f t="shared" si="4"/>
        <v>1</v>
      </c>
      <c r="F125" s="11">
        <f t="shared" si="5"/>
        <v>220800000</v>
      </c>
      <c r="G125" s="11" t="s">
        <v>603</v>
      </c>
    </row>
    <row r="126" spans="1:10" x14ac:dyDescent="0.25">
      <c r="A126" s="11" t="s">
        <v>611</v>
      </c>
      <c r="B126" s="3">
        <v>1342800</v>
      </c>
      <c r="C126" s="11">
        <v>0</v>
      </c>
      <c r="D126" s="11">
        <f t="shared" si="3"/>
        <v>91</v>
      </c>
      <c r="E126" s="11">
        <f t="shared" si="4"/>
        <v>1</v>
      </c>
      <c r="F126" s="11">
        <f t="shared" si="5"/>
        <v>120852000</v>
      </c>
      <c r="G126" s="11" t="s">
        <v>612</v>
      </c>
    </row>
    <row r="127" spans="1:10" x14ac:dyDescent="0.25">
      <c r="A127" s="11" t="s">
        <v>611</v>
      </c>
      <c r="B127" s="3">
        <v>1342800</v>
      </c>
      <c r="C127" s="11">
        <v>12</v>
      </c>
      <c r="D127" s="11">
        <f t="shared" si="3"/>
        <v>91</v>
      </c>
      <c r="E127" s="11">
        <f t="shared" si="4"/>
        <v>1</v>
      </c>
      <c r="F127" s="11">
        <f t="shared" si="5"/>
        <v>120852000</v>
      </c>
      <c r="G127" s="11" t="s">
        <v>613</v>
      </c>
    </row>
    <row r="128" spans="1:10" x14ac:dyDescent="0.25">
      <c r="A128" s="11" t="s">
        <v>620</v>
      </c>
      <c r="B128" s="3">
        <v>-200000</v>
      </c>
      <c r="C128" s="11">
        <v>2</v>
      </c>
      <c r="D128" s="11">
        <f t="shared" si="3"/>
        <v>79</v>
      </c>
      <c r="E128" s="11">
        <f t="shared" si="4"/>
        <v>0</v>
      </c>
      <c r="F128" s="11">
        <f t="shared" si="5"/>
        <v>-15800000</v>
      </c>
      <c r="G128" s="11" t="s">
        <v>158</v>
      </c>
    </row>
    <row r="129" spans="1:11" x14ac:dyDescent="0.25">
      <c r="A129" s="11" t="s">
        <v>621</v>
      </c>
      <c r="B129" s="3">
        <v>-15618</v>
      </c>
      <c r="C129" s="11">
        <v>1</v>
      </c>
      <c r="D129" s="11">
        <f t="shared" si="3"/>
        <v>77</v>
      </c>
      <c r="E129" s="11">
        <f t="shared" si="4"/>
        <v>0</v>
      </c>
      <c r="F129" s="11">
        <f>B129*(D129-E129)</f>
        <v>-1202586</v>
      </c>
      <c r="G129" s="11" t="s">
        <v>622</v>
      </c>
      <c r="K129" t="s">
        <v>25</v>
      </c>
    </row>
    <row r="130" spans="1:11" x14ac:dyDescent="0.25">
      <c r="A130" s="11" t="s">
        <v>623</v>
      </c>
      <c r="B130" s="3">
        <v>-200000</v>
      </c>
      <c r="C130" s="11">
        <v>1</v>
      </c>
      <c r="D130" s="11">
        <f t="shared" si="3"/>
        <v>76</v>
      </c>
      <c r="E130" s="11">
        <f t="shared" si="4"/>
        <v>0</v>
      </c>
      <c r="F130" s="11">
        <f t="shared" si="5"/>
        <v>-15200000</v>
      </c>
      <c r="G130" s="11" t="s">
        <v>517</v>
      </c>
    </row>
    <row r="131" spans="1:11" x14ac:dyDescent="0.25">
      <c r="A131" s="11" t="s">
        <v>625</v>
      </c>
      <c r="B131" s="3">
        <v>-200000</v>
      </c>
      <c r="C131" s="11">
        <v>1</v>
      </c>
      <c r="D131" s="11">
        <f t="shared" ref="D131:D158" si="6">D132+C131</f>
        <v>75</v>
      </c>
      <c r="E131" s="11">
        <f t="shared" ref="E131:E158" si="7">IF(B131&gt;0,1,0)</f>
        <v>0</v>
      </c>
      <c r="F131" s="11">
        <f t="shared" si="5"/>
        <v>-15000000</v>
      </c>
      <c r="G131" s="11" t="s">
        <v>626</v>
      </c>
    </row>
    <row r="132" spans="1:11" x14ac:dyDescent="0.25">
      <c r="A132" s="11" t="s">
        <v>627</v>
      </c>
      <c r="B132" s="3">
        <v>-390000</v>
      </c>
      <c r="C132" s="11">
        <v>0</v>
      </c>
      <c r="D132" s="11">
        <f t="shared" si="6"/>
        <v>74</v>
      </c>
      <c r="E132" s="11">
        <f t="shared" si="7"/>
        <v>0</v>
      </c>
      <c r="F132" s="11">
        <f t="shared" si="5"/>
        <v>-28860000</v>
      </c>
      <c r="G132" s="11" t="s">
        <v>628</v>
      </c>
    </row>
    <row r="133" spans="1:11" x14ac:dyDescent="0.25">
      <c r="A133" s="11" t="s">
        <v>627</v>
      </c>
      <c r="B133" s="3">
        <v>-24500</v>
      </c>
      <c r="C133" s="11">
        <v>1</v>
      </c>
      <c r="D133" s="11">
        <f t="shared" si="6"/>
        <v>74</v>
      </c>
      <c r="E133" s="11">
        <f t="shared" si="7"/>
        <v>0</v>
      </c>
      <c r="F133" s="11">
        <f t="shared" si="5"/>
        <v>-1813000</v>
      </c>
      <c r="G133" s="11" t="s">
        <v>629</v>
      </c>
    </row>
    <row r="134" spans="1:11" x14ac:dyDescent="0.25">
      <c r="A134" s="11" t="s">
        <v>630</v>
      </c>
      <c r="B134" s="3">
        <v>-95000</v>
      </c>
      <c r="C134" s="11">
        <v>4</v>
      </c>
      <c r="D134" s="11">
        <f t="shared" si="6"/>
        <v>73</v>
      </c>
      <c r="E134" s="11">
        <f t="shared" si="7"/>
        <v>0</v>
      </c>
      <c r="F134" s="11">
        <f t="shared" si="5"/>
        <v>-6935000</v>
      </c>
      <c r="G134" s="11" t="s">
        <v>471</v>
      </c>
    </row>
    <row r="135" spans="1:11" x14ac:dyDescent="0.25">
      <c r="A135" s="11" t="s">
        <v>632</v>
      </c>
      <c r="B135" s="3">
        <v>-200000</v>
      </c>
      <c r="C135" s="11">
        <v>2</v>
      </c>
      <c r="D135" s="11">
        <f t="shared" si="6"/>
        <v>69</v>
      </c>
      <c r="E135" s="11">
        <f t="shared" si="7"/>
        <v>0</v>
      </c>
      <c r="F135" s="11">
        <f t="shared" si="5"/>
        <v>-13800000</v>
      </c>
      <c r="G135" s="11" t="s">
        <v>633</v>
      </c>
    </row>
    <row r="136" spans="1:11" x14ac:dyDescent="0.25">
      <c r="A136" s="11" t="s">
        <v>635</v>
      </c>
      <c r="B136" s="3">
        <v>50000000</v>
      </c>
      <c r="C136" s="11">
        <v>1</v>
      </c>
      <c r="D136" s="11">
        <f t="shared" si="6"/>
        <v>67</v>
      </c>
      <c r="E136" s="11">
        <f t="shared" si="7"/>
        <v>1</v>
      </c>
      <c r="F136" s="11">
        <f t="shared" si="5"/>
        <v>3300000000</v>
      </c>
      <c r="G136" s="11" t="s">
        <v>636</v>
      </c>
    </row>
    <row r="137" spans="1:11" x14ac:dyDescent="0.25">
      <c r="A137" s="11" t="s">
        <v>641</v>
      </c>
      <c r="B137" s="3">
        <v>12000000</v>
      </c>
      <c r="C137" s="11">
        <v>2</v>
      </c>
      <c r="D137" s="11">
        <f t="shared" si="6"/>
        <v>66</v>
      </c>
      <c r="E137" s="11">
        <f t="shared" si="7"/>
        <v>1</v>
      </c>
      <c r="F137" s="11">
        <f t="shared" si="5"/>
        <v>780000000</v>
      </c>
      <c r="G137" s="11" t="s">
        <v>636</v>
      </c>
    </row>
    <row r="138" spans="1:11" x14ac:dyDescent="0.25">
      <c r="A138" s="11" t="s">
        <v>644</v>
      </c>
      <c r="B138" s="3">
        <v>2000000</v>
      </c>
      <c r="C138" s="11">
        <v>1</v>
      </c>
      <c r="D138" s="11">
        <f t="shared" si="6"/>
        <v>64</v>
      </c>
      <c r="E138" s="11">
        <f t="shared" si="7"/>
        <v>1</v>
      </c>
      <c r="F138" s="11">
        <f t="shared" si="5"/>
        <v>126000000</v>
      </c>
      <c r="G138" s="11" t="s">
        <v>646</v>
      </c>
    </row>
    <row r="139" spans="1:11" x14ac:dyDescent="0.25">
      <c r="A139" s="11" t="s">
        <v>648</v>
      </c>
      <c r="B139" s="3">
        <v>87538</v>
      </c>
      <c r="C139" s="11">
        <v>13</v>
      </c>
      <c r="D139" s="11">
        <f t="shared" si="6"/>
        <v>63</v>
      </c>
      <c r="E139" s="11">
        <f t="shared" si="7"/>
        <v>1</v>
      </c>
      <c r="F139" s="11">
        <f t="shared" si="5"/>
        <v>5427356</v>
      </c>
      <c r="G139" s="11" t="s">
        <v>381</v>
      </c>
    </row>
    <row r="140" spans="1:11" x14ac:dyDescent="0.25">
      <c r="A140" s="11" t="s">
        <v>687</v>
      </c>
      <c r="B140" s="3">
        <v>-3000900</v>
      </c>
      <c r="C140" s="11">
        <v>1</v>
      </c>
      <c r="D140" s="11">
        <f t="shared" si="6"/>
        <v>50</v>
      </c>
      <c r="E140" s="11">
        <f t="shared" si="7"/>
        <v>0</v>
      </c>
      <c r="F140" s="11">
        <f t="shared" si="5"/>
        <v>-150045000</v>
      </c>
      <c r="G140" s="11" t="s">
        <v>688</v>
      </c>
    </row>
    <row r="141" spans="1:11" x14ac:dyDescent="0.25">
      <c r="A141" s="11" t="s">
        <v>711</v>
      </c>
      <c r="B141" s="3">
        <v>-3000900</v>
      </c>
      <c r="C141" s="11">
        <v>17</v>
      </c>
      <c r="D141" s="11">
        <f t="shared" si="6"/>
        <v>49</v>
      </c>
      <c r="E141" s="11">
        <f t="shared" si="7"/>
        <v>0</v>
      </c>
      <c r="F141" s="11">
        <f t="shared" si="5"/>
        <v>-147044100</v>
      </c>
      <c r="G141" s="11" t="s">
        <v>688</v>
      </c>
      <c r="K141" t="s">
        <v>25</v>
      </c>
    </row>
    <row r="142" spans="1:11" x14ac:dyDescent="0.25">
      <c r="A142" s="11" t="s">
        <v>666</v>
      </c>
      <c r="B142" s="3">
        <v>602025</v>
      </c>
      <c r="C142" s="11">
        <v>0</v>
      </c>
      <c r="D142" s="11">
        <f t="shared" si="6"/>
        <v>32</v>
      </c>
      <c r="E142" s="11">
        <f t="shared" si="7"/>
        <v>1</v>
      </c>
      <c r="F142" s="11">
        <f t="shared" si="5"/>
        <v>18662775</v>
      </c>
      <c r="G142" s="11" t="s">
        <v>713</v>
      </c>
    </row>
    <row r="143" spans="1:11" x14ac:dyDescent="0.25">
      <c r="A143" s="11" t="s">
        <v>666</v>
      </c>
      <c r="B143" s="3">
        <v>-46000000</v>
      </c>
      <c r="C143" s="11">
        <v>31</v>
      </c>
      <c r="D143" s="11">
        <f t="shared" si="6"/>
        <v>32</v>
      </c>
      <c r="E143" s="11">
        <f t="shared" si="7"/>
        <v>0</v>
      </c>
      <c r="F143" s="11">
        <f t="shared" si="5"/>
        <v>-1472000000</v>
      </c>
      <c r="G143" s="11" t="s">
        <v>717</v>
      </c>
    </row>
    <row r="144" spans="1:11" x14ac:dyDescent="0.25">
      <c r="A144" s="11" t="s">
        <v>667</v>
      </c>
      <c r="B144" s="3">
        <v>154107</v>
      </c>
      <c r="C144" s="11">
        <v>1</v>
      </c>
      <c r="D144" s="11">
        <f t="shared" si="6"/>
        <v>1</v>
      </c>
      <c r="E144" s="11">
        <f t="shared" si="7"/>
        <v>1</v>
      </c>
      <c r="F144" s="11">
        <f t="shared" si="5"/>
        <v>0</v>
      </c>
      <c r="G144" s="11" t="s">
        <v>743</v>
      </c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16649443</v>
      </c>
      <c r="C160" s="11"/>
      <c r="D160" s="11"/>
      <c r="E160" s="11"/>
      <c r="F160" s="29">
        <f>SUM(F2:F158)</f>
        <v>7137737102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14870285.629166666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1" sqref="K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454</v>
      </c>
      <c r="B1" s="11" t="s">
        <v>452</v>
      </c>
      <c r="C1" s="11" t="s">
        <v>464</v>
      </c>
      <c r="D1" s="11" t="s">
        <v>453</v>
      </c>
      <c r="E1" s="11" t="s">
        <v>565</v>
      </c>
      <c r="F1" s="11" t="s">
        <v>465</v>
      </c>
      <c r="G1" s="11" t="s">
        <v>466</v>
      </c>
      <c r="H1" s="11" t="s">
        <v>8</v>
      </c>
      <c r="K1" s="11" t="s">
        <v>455</v>
      </c>
      <c r="L1" s="11" t="s">
        <v>456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529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533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564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610</v>
      </c>
      <c r="J5" s="2"/>
      <c r="K5" s="2" t="s">
        <v>457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647</v>
      </c>
      <c r="J6" s="2" t="s">
        <v>8</v>
      </c>
      <c r="K6" s="2" t="s">
        <v>267</v>
      </c>
      <c r="L6" s="2" t="s">
        <v>458</v>
      </c>
      <c r="M6" s="59" t="s">
        <v>459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723</v>
      </c>
      <c r="J7" s="60" t="s">
        <v>724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171217123.32876712</v>
      </c>
      <c r="G8" s="29">
        <f t="shared" si="0"/>
        <v>12564806.788645893</v>
      </c>
      <c r="H8" s="11" t="s">
        <v>25</v>
      </c>
      <c r="J8" s="2" t="s">
        <v>725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16649443</v>
      </c>
      <c r="L9" s="3">
        <f>K9-M9</f>
        <v>16649443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463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460</v>
      </c>
      <c r="K11" s="44">
        <f>سارا!D143</f>
        <v>71659484</v>
      </c>
      <c r="L11" s="3">
        <v>0</v>
      </c>
      <c r="M11" s="3">
        <f t="shared" si="5"/>
        <v>71659484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461</v>
      </c>
      <c r="K12" s="44">
        <f>'مسکن مریم یاران'!B90</f>
        <v>8078767</v>
      </c>
      <c r="L12" s="3">
        <v>0</v>
      </c>
      <c r="M12" s="3">
        <f t="shared" si="5"/>
        <v>8078767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462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731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-7900000</v>
      </c>
      <c r="M15" s="3">
        <f t="shared" si="5"/>
        <v>7900000</v>
      </c>
      <c r="N15" s="25"/>
      <c r="O15" s="11"/>
      <c r="P15" s="11" t="s">
        <v>302</v>
      </c>
      <c r="Q15" s="11" t="s">
        <v>458</v>
      </c>
      <c r="R15" s="11" t="s">
        <v>459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467</v>
      </c>
      <c r="K16" s="44">
        <v>600000</v>
      </c>
      <c r="L16" s="3">
        <f>K16</f>
        <v>600000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468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618</v>
      </c>
      <c r="K23" s="3">
        <f>SUM(K7:K22)</f>
        <v>171217123.32876712</v>
      </c>
      <c r="L23" s="3">
        <f>SUM(L7:L22)</f>
        <v>59021251.219178081</v>
      </c>
      <c r="M23" s="3">
        <f>SUM(M7:M22)</f>
        <v>112195872.10958904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619</v>
      </c>
      <c r="K24" s="3">
        <f>K9+K11+K12+K13+K10+K16+K17</f>
        <v>97284411</v>
      </c>
      <c r="L24" s="3">
        <f>L9+L16+L12+L10</f>
        <v>17299443</v>
      </c>
      <c r="M24" s="3">
        <f>M11+M12+M13+M17+M9</f>
        <v>79984968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534</v>
      </c>
      <c r="K30" s="11" t="s">
        <v>183</v>
      </c>
      <c r="L30" s="11" t="s">
        <v>535</v>
      </c>
      <c r="M30" s="11" t="s">
        <v>536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643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716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490</v>
      </c>
      <c r="T33" s="49" t="s">
        <v>488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489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493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L36">
        <f>J31*K31*0.16/365</f>
        <v>2054136.98630137</v>
      </c>
      <c r="O36" s="25"/>
      <c r="P36" s="32" t="s">
        <v>315</v>
      </c>
      <c r="Q36" s="1">
        <v>200000</v>
      </c>
      <c r="S36" s="48">
        <v>130000</v>
      </c>
      <c r="T36" s="49" t="s">
        <v>576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494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692</v>
      </c>
      <c r="U42" t="s">
        <v>695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333</v>
      </c>
      <c r="Q43" s="1">
        <v>150000</v>
      </c>
      <c r="S43">
        <v>1000000</v>
      </c>
      <c r="T43" s="73" t="s">
        <v>734</v>
      </c>
      <c r="U43" t="s">
        <v>695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631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492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495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334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336</v>
      </c>
      <c r="B3" s="3">
        <v>15000000</v>
      </c>
      <c r="C3" t="s">
        <v>337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349</v>
      </c>
      <c r="B4" s="3">
        <v>-3000000</v>
      </c>
      <c r="C4" t="s">
        <v>350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415</v>
      </c>
      <c r="B5" s="3">
        <v>-3200900</v>
      </c>
      <c r="C5" t="s">
        <v>417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427</v>
      </c>
      <c r="B6" s="3">
        <v>-3000900</v>
      </c>
      <c r="C6" t="s">
        <v>428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440</v>
      </c>
      <c r="B7" s="3">
        <v>-5805900</v>
      </c>
      <c r="C7" t="s">
        <v>441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483</v>
      </c>
      <c r="B8" s="3">
        <v>54417</v>
      </c>
      <c r="C8" s="9" t="s">
        <v>487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472</v>
      </c>
      <c r="B7" s="18">
        <v>-4000000</v>
      </c>
      <c r="C7" s="18">
        <f t="shared" si="1"/>
        <v>500000</v>
      </c>
      <c r="D7" s="18" t="s">
        <v>474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592</v>
      </c>
      <c r="H28" s="11" t="s">
        <v>180</v>
      </c>
      <c r="I28" s="11" t="s">
        <v>591</v>
      </c>
      <c r="J28" s="11" t="s">
        <v>581</v>
      </c>
    </row>
    <row r="29" spans="2:21" x14ac:dyDescent="0.25">
      <c r="G29" s="11">
        <f>$I$41-I29</f>
        <v>56500</v>
      </c>
      <c r="H29" s="11" t="s">
        <v>589</v>
      </c>
      <c r="I29" s="11">
        <v>165000</v>
      </c>
      <c r="J29" s="11" t="s">
        <v>582</v>
      </c>
    </row>
    <row r="30" spans="2:21" x14ac:dyDescent="0.25">
      <c r="G30" s="11">
        <f t="shared" ref="G30:G37" si="6">$I$41-I30</f>
        <v>21500</v>
      </c>
      <c r="H30" s="11" t="s">
        <v>590</v>
      </c>
      <c r="I30" s="11">
        <v>200000</v>
      </c>
      <c r="J30" s="11" t="s">
        <v>583</v>
      </c>
    </row>
    <row r="31" spans="2:21" x14ac:dyDescent="0.25">
      <c r="G31" s="11">
        <f t="shared" si="6"/>
        <v>4000</v>
      </c>
      <c r="H31" s="11" t="s">
        <v>584</v>
      </c>
      <c r="I31" s="11">
        <v>217500</v>
      </c>
      <c r="J31" s="11" t="s">
        <v>491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576</v>
      </c>
    </row>
    <row r="33" spans="6:23" x14ac:dyDescent="0.25">
      <c r="G33" s="11">
        <f t="shared" si="6"/>
        <v>4500</v>
      </c>
      <c r="H33" s="11" t="s">
        <v>588</v>
      </c>
      <c r="I33" s="11">
        <v>217000</v>
      </c>
      <c r="J33" s="11" t="s">
        <v>585</v>
      </c>
    </row>
    <row r="34" spans="6:23" x14ac:dyDescent="0.25">
      <c r="G34" s="11">
        <f t="shared" si="6"/>
        <v>4500</v>
      </c>
      <c r="H34" s="11" t="s">
        <v>588</v>
      </c>
      <c r="I34" s="11">
        <v>217000</v>
      </c>
      <c r="J34" s="11" t="s">
        <v>586</v>
      </c>
    </row>
    <row r="35" spans="6:23" x14ac:dyDescent="0.25">
      <c r="G35" s="11">
        <f t="shared" si="6"/>
        <v>4000</v>
      </c>
      <c r="H35" s="11" t="s">
        <v>584</v>
      </c>
      <c r="I35" s="11">
        <v>217500</v>
      </c>
      <c r="J35" s="11" t="s">
        <v>587</v>
      </c>
    </row>
    <row r="36" spans="6:23" ht="75" x14ac:dyDescent="0.25">
      <c r="F36" t="s">
        <v>25</v>
      </c>
      <c r="G36" s="11">
        <f t="shared" si="6"/>
        <v>2500</v>
      </c>
      <c r="H36" s="11" t="s">
        <v>680</v>
      </c>
      <c r="I36" s="11">
        <v>219000</v>
      </c>
      <c r="J36" s="11" t="s">
        <v>679</v>
      </c>
      <c r="O36" s="22" t="s">
        <v>700</v>
      </c>
    </row>
    <row r="37" spans="6:23" x14ac:dyDescent="0.25">
      <c r="G37" s="11">
        <f t="shared" si="6"/>
        <v>3500</v>
      </c>
      <c r="H37" s="11" t="s">
        <v>689</v>
      </c>
      <c r="I37" s="11">
        <v>218000</v>
      </c>
      <c r="J37" s="11" t="s">
        <v>690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653</v>
      </c>
      <c r="P40" t="s">
        <v>652</v>
      </c>
      <c r="Q40" t="s">
        <v>651</v>
      </c>
      <c r="R40" t="s">
        <v>654</v>
      </c>
      <c r="S40" t="s">
        <v>698</v>
      </c>
      <c r="T40" t="s">
        <v>699</v>
      </c>
      <c r="U40" t="s">
        <v>655</v>
      </c>
      <c r="V40" t="s">
        <v>656</v>
      </c>
      <c r="W40" t="s">
        <v>657</v>
      </c>
    </row>
    <row r="41" spans="6:23" x14ac:dyDescent="0.25">
      <c r="G41" s="11"/>
      <c r="H41" s="11"/>
      <c r="I41" s="11">
        <v>221500</v>
      </c>
      <c r="J41" s="11" t="s">
        <v>593</v>
      </c>
      <c r="M41" t="s">
        <v>697</v>
      </c>
      <c r="N41" t="s">
        <v>658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696</v>
      </c>
      <c r="N42" t="s">
        <v>659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661</v>
      </c>
      <c r="Q50" t="s">
        <v>660</v>
      </c>
      <c r="R50" t="s">
        <v>652</v>
      </c>
      <c r="S50" t="s">
        <v>282</v>
      </c>
      <c r="U50" t="s">
        <v>701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666</v>
      </c>
      <c r="P52" t="s">
        <v>662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667</v>
      </c>
      <c r="P53" t="s">
        <v>663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668</v>
      </c>
      <c r="P54" t="s">
        <v>664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669</v>
      </c>
      <c r="P55" t="s">
        <v>665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670</v>
      </c>
      <c r="P56" t="s">
        <v>671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667</v>
      </c>
      <c r="P57" t="s">
        <v>672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2017-09-24T09:24:00Z</dcterms:modified>
</cp:coreProperties>
</file>