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" activeTab="4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G42" i="10" l="1"/>
  <c r="N44" i="18" l="1"/>
  <c r="F169" i="15" l="1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E167" i="15"/>
  <c r="E168" i="15"/>
  <c r="F168" i="15" s="1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67" i="15" l="1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H30" i="28" s="1"/>
  <c r="D136" i="20"/>
  <c r="I2" i="28" l="1"/>
  <c r="I25" i="28" s="1"/>
  <c r="I30" i="28" s="1"/>
  <c r="D24" i="28"/>
  <c r="D135" i="20"/>
  <c r="D134" i="20"/>
  <c r="D42" i="27" l="1"/>
  <c r="S20" i="18"/>
  <c r="S19" i="18"/>
  <c r="S25" i="18" l="1"/>
  <c r="D133" i="20"/>
  <c r="B24" i="27"/>
  <c r="G39" i="10" l="1"/>
  <c r="G41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8" i="20"/>
  <c r="K139" i="20"/>
  <c r="K140" i="20"/>
  <c r="K141" i="20"/>
  <c r="K142" i="20"/>
  <c r="K143" i="20"/>
  <c r="J138" i="20"/>
  <c r="J139" i="20"/>
  <c r="J140" i="20"/>
  <c r="J141" i="20"/>
  <c r="J142" i="20"/>
  <c r="J143" i="20"/>
  <c r="I138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7" i="20" l="1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<sst xmlns="http://schemas.openxmlformats.org/spreadsheetml/2006/main" count="1973" uniqueCount="833">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</sst>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6" workbookViewId="0">
      <selection activeCell="E33" sqref="E33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651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810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777</v>
      </c>
      <c r="B4" s="18">
        <v>0</v>
      </c>
      <c r="C4" s="18">
        <v>0</v>
      </c>
      <c r="D4" s="3">
        <f t="shared" si="0"/>
        <v>0</v>
      </c>
      <c r="E4" s="11"/>
      <c r="F4">
        <v>26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34800670</v>
      </c>
      <c r="C24" s="3">
        <f>SUM(C2:C22)</f>
        <v>11247328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1043729200</v>
      </c>
      <c r="H25" s="18">
        <f>SUM(H2:H23)</f>
        <v>337322481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94015.87090109197</v>
      </c>
      <c r="I30" s="18">
        <f>G30*I25/G25</f>
        <v>196884.12909890804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817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828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7634922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650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768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777</v>
      </c>
      <c r="B4" s="18">
        <v>-1210700</v>
      </c>
      <c r="C4" s="18">
        <v>0</v>
      </c>
      <c r="D4" s="3">
        <f t="shared" si="0"/>
        <v>-1210700</v>
      </c>
      <c r="E4" s="11" t="s">
        <v>778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-97300</v>
      </c>
      <c r="C5" s="18">
        <v>0</v>
      </c>
      <c r="D5" s="3">
        <f t="shared" si="0"/>
        <v>-97300</v>
      </c>
      <c r="E5" s="20" t="s">
        <v>799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-1000000</v>
      </c>
      <c r="C6" s="18">
        <v>-1000000</v>
      </c>
      <c r="D6" s="3">
        <f t="shared" si="0"/>
        <v>0</v>
      </c>
      <c r="E6" s="19" t="s">
        <v>806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779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789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802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807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493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498</v>
      </c>
      <c r="B4" s="18">
        <v>-28400000</v>
      </c>
      <c r="C4" s="18">
        <v>0</v>
      </c>
      <c r="D4" s="3">
        <f t="shared" si="0"/>
        <v>-28400000</v>
      </c>
      <c r="E4" s="20" t="s">
        <v>499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484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506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512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516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-5700</v>
      </c>
      <c r="C4" s="18">
        <v>-2500</v>
      </c>
      <c r="D4" s="3">
        <f t="shared" si="0"/>
        <v>-3200</v>
      </c>
      <c r="E4" s="19" t="s">
        <v>515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529</v>
      </c>
      <c r="B5" s="18">
        <v>0</v>
      </c>
      <c r="C5" s="18">
        <v>500000</v>
      </c>
      <c r="D5" s="3">
        <f t="shared" si="0"/>
        <v>-500000</v>
      </c>
      <c r="E5" s="20" t="s">
        <v>530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535</v>
      </c>
      <c r="B6" s="18">
        <v>-160000</v>
      </c>
      <c r="C6" s="18">
        <v>0</v>
      </c>
      <c r="D6" s="3">
        <f t="shared" si="0"/>
        <v>-160000</v>
      </c>
      <c r="E6" s="20" t="s">
        <v>536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531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532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533</v>
      </c>
    </row>
    <row r="35" spans="2:17" x14ac:dyDescent="0.25">
      <c r="D35" s="42">
        <v>5000</v>
      </c>
      <c r="E35" s="41" t="s">
        <v>532</v>
      </c>
    </row>
    <row r="36" spans="2:17" x14ac:dyDescent="0.25">
      <c r="D36" s="42">
        <v>-800000</v>
      </c>
      <c r="E36" s="41" t="s">
        <v>534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538</v>
      </c>
    </row>
    <row r="39" spans="2:17" x14ac:dyDescent="0.25">
      <c r="D39" s="7">
        <v>200000</v>
      </c>
      <c r="E39" s="41" t="s">
        <v>539</v>
      </c>
    </row>
    <row r="40" spans="2:17" x14ac:dyDescent="0.25">
      <c r="D40" s="7">
        <v>255000</v>
      </c>
      <c r="E40" s="41" t="s">
        <v>544</v>
      </c>
    </row>
    <row r="41" spans="2:17" x14ac:dyDescent="0.25">
      <c r="D41" s="7">
        <v>-200000</v>
      </c>
      <c r="E41" s="41" t="s">
        <v>545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553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580</v>
      </c>
      <c r="B4" s="18">
        <v>39399500</v>
      </c>
      <c r="C4" s="18">
        <v>0</v>
      </c>
      <c r="D4" s="3">
        <f t="shared" si="0"/>
        <v>39399500</v>
      </c>
      <c r="E4" s="20" t="s">
        <v>583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558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559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560</v>
      </c>
    </row>
    <row r="35" spans="4:17" x14ac:dyDescent="0.25">
      <c r="D35" s="42">
        <v>200000</v>
      </c>
      <c r="E35" s="41" t="s">
        <v>565</v>
      </c>
    </row>
    <row r="36" spans="4:17" x14ac:dyDescent="0.25">
      <c r="D36" s="42">
        <v>1000000</v>
      </c>
      <c r="E36" s="41" t="s">
        <v>579</v>
      </c>
    </row>
    <row r="37" spans="4:17" x14ac:dyDescent="0.25">
      <c r="D37" s="7">
        <v>600000</v>
      </c>
      <c r="E37" s="41" t="s">
        <v>584</v>
      </c>
    </row>
    <row r="38" spans="4:17" x14ac:dyDescent="0.25">
      <c r="D38" s="7">
        <v>-40000</v>
      </c>
      <c r="E38" s="41" t="s">
        <v>589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590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587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591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2000000</v>
      </c>
      <c r="C4" s="18">
        <v>0</v>
      </c>
      <c r="D4" s="3">
        <f t="shared" si="0"/>
        <v>2000000</v>
      </c>
      <c r="E4" s="20" t="s">
        <v>599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626</v>
      </c>
      <c r="B5" s="18">
        <v>2600000</v>
      </c>
      <c r="C5" s="18">
        <v>0</v>
      </c>
      <c r="D5" s="3">
        <f t="shared" si="0"/>
        <v>2600000</v>
      </c>
      <c r="E5" s="20" t="s">
        <v>627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600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607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617</v>
      </c>
    </row>
    <row r="35" spans="4:17" x14ac:dyDescent="0.25">
      <c r="D35" s="42">
        <v>200000</v>
      </c>
      <c r="E35" s="41" t="s">
        <v>621</v>
      </c>
    </row>
    <row r="36" spans="4:17" x14ac:dyDescent="0.25">
      <c r="D36" s="42">
        <v>-120000</v>
      </c>
      <c r="E36" s="41" t="s">
        <v>622</v>
      </c>
    </row>
    <row r="37" spans="4:17" x14ac:dyDescent="0.25">
      <c r="D37" s="7">
        <v>200000</v>
      </c>
      <c r="E37" s="41" t="s">
        <v>623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626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631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656</v>
      </c>
      <c r="B4" s="18">
        <v>0</v>
      </c>
      <c r="C4" s="18">
        <v>800000</v>
      </c>
      <c r="D4" s="3">
        <f t="shared" si="0"/>
        <v>-800000</v>
      </c>
      <c r="E4" s="11" t="s">
        <v>657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674</v>
      </c>
      <c r="B5" s="18">
        <v>-3000000</v>
      </c>
      <c r="C5" s="18">
        <v>0</v>
      </c>
      <c r="D5" s="3">
        <f t="shared" si="0"/>
        <v>-3000000</v>
      </c>
      <c r="E5" s="20" t="s">
        <v>676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655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666</v>
      </c>
    </row>
    <row r="35" spans="4:17" x14ac:dyDescent="0.25">
      <c r="D35" s="42">
        <v>27470</v>
      </c>
      <c r="E35" s="41" t="s">
        <v>673</v>
      </c>
    </row>
    <row r="36" spans="4:17" x14ac:dyDescent="0.25">
      <c r="D36" s="42">
        <v>334000</v>
      </c>
      <c r="E36" s="41" t="s">
        <v>684</v>
      </c>
    </row>
    <row r="37" spans="4:17" x14ac:dyDescent="0.25">
      <c r="D37" s="7">
        <v>400000</v>
      </c>
      <c r="E37" s="41" t="s">
        <v>690</v>
      </c>
    </row>
    <row r="38" spans="4:17" x14ac:dyDescent="0.25">
      <c r="D38" s="7">
        <v>200000</v>
      </c>
      <c r="E38" s="41" t="s">
        <v>695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648</v>
      </c>
      <c r="B4" s="18">
        <v>42000000</v>
      </c>
      <c r="C4" s="18">
        <v>0</v>
      </c>
      <c r="D4" s="3">
        <f t="shared" si="0"/>
        <v>42000000</v>
      </c>
      <c r="E4" s="11" t="s">
        <v>500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718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702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706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713</v>
      </c>
    </row>
    <row r="35" spans="4:17" x14ac:dyDescent="0.25">
      <c r="D35" s="42">
        <v>141950</v>
      </c>
      <c r="E35" s="41" t="s">
        <v>714</v>
      </c>
    </row>
    <row r="36" spans="4:17" x14ac:dyDescent="0.25">
      <c r="D36" s="42">
        <v>800500</v>
      </c>
      <c r="E36" s="41" t="s">
        <v>717</v>
      </c>
    </row>
    <row r="37" spans="4:17" x14ac:dyDescent="0.25">
      <c r="D37" s="7">
        <v>-100000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649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719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730</v>
      </c>
      <c r="B4" s="18">
        <v>2500000</v>
      </c>
      <c r="C4" s="18">
        <v>0</v>
      </c>
      <c r="D4" s="3">
        <f t="shared" si="0"/>
        <v>2500000</v>
      </c>
      <c r="E4" s="11" t="s">
        <v>731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747</v>
      </c>
      <c r="B5" s="18">
        <v>-1000000</v>
      </c>
      <c r="C5" s="18">
        <v>-1000000</v>
      </c>
      <c r="D5" s="3">
        <f t="shared" si="0"/>
        <v>0</v>
      </c>
      <c r="E5" s="20" t="s">
        <v>769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751</v>
      </c>
      <c r="B6" s="18">
        <v>-50000000</v>
      </c>
      <c r="C6" s="18">
        <v>0</v>
      </c>
      <c r="D6" s="3">
        <f t="shared" si="0"/>
        <v>-50000000</v>
      </c>
      <c r="E6" s="19" t="s">
        <v>752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724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706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713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714</v>
      </c>
    </row>
    <row r="36" spans="4:17" x14ac:dyDescent="0.25">
      <c r="D36" s="42">
        <v>0</v>
      </c>
      <c r="E36" s="41" t="s">
        <v>717</v>
      </c>
    </row>
    <row r="37" spans="4:17" x14ac:dyDescent="0.25">
      <c r="D37" s="7">
        <v>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8" sqref="F13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486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487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605</v>
      </c>
      <c r="H2" s="36">
        <f>IF(B2&gt;0,1,0)</f>
        <v>1</v>
      </c>
      <c r="I2" s="11">
        <f>B2*(G2-H2)</f>
        <v>10086800</v>
      </c>
      <c r="J2" s="53">
        <f>C2*(G2-H2)</f>
        <v>10086800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604</v>
      </c>
      <c r="H3" s="36">
        <f t="shared" ref="H3:H66" si="2">IF(B3&gt;0,1,0)</f>
        <v>1</v>
      </c>
      <c r="I3" s="11">
        <f t="shared" ref="I3:I66" si="3">B3*(G3-H3)</f>
        <v>11999700000</v>
      </c>
      <c r="J3" s="53">
        <f t="shared" ref="J3:J66" si="4">C3*(G3-H3)</f>
        <v>6866361000</v>
      </c>
      <c r="K3" s="53">
        <f t="shared" ref="K3:K66" si="5">D3*(G3-H3)</f>
        <v>5133339000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604</v>
      </c>
      <c r="H4" s="36">
        <f t="shared" si="2"/>
        <v>0</v>
      </c>
      <c r="I4" s="11">
        <f t="shared" si="3"/>
        <v>0</v>
      </c>
      <c r="J4" s="53">
        <f t="shared" si="4"/>
        <v>5134000</v>
      </c>
      <c r="K4" s="53">
        <f t="shared" si="5"/>
        <v>-5134000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602</v>
      </c>
      <c r="H5" s="36">
        <f t="shared" si="2"/>
        <v>1</v>
      </c>
      <c r="I5" s="11">
        <f t="shared" si="3"/>
        <v>1202000000</v>
      </c>
      <c r="J5" s="53">
        <f t="shared" si="4"/>
        <v>0</v>
      </c>
      <c r="K5" s="53">
        <f t="shared" si="5"/>
        <v>1202000000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595</v>
      </c>
      <c r="H6" s="36">
        <f t="shared" si="2"/>
        <v>0</v>
      </c>
      <c r="I6" s="11">
        <f t="shared" si="3"/>
        <v>-2975000</v>
      </c>
      <c r="J6" s="53">
        <f t="shared" si="4"/>
        <v>0</v>
      </c>
      <c r="K6" s="53">
        <f t="shared" si="5"/>
        <v>-2975000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591</v>
      </c>
      <c r="H7" s="36">
        <f t="shared" si="2"/>
        <v>0</v>
      </c>
      <c r="I7" s="11">
        <f t="shared" si="3"/>
        <v>-709495500</v>
      </c>
      <c r="J7" s="53">
        <f t="shared" si="4"/>
        <v>0</v>
      </c>
      <c r="K7" s="53">
        <f t="shared" si="5"/>
        <v>-709495500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590</v>
      </c>
      <c r="H8" s="36">
        <f t="shared" si="2"/>
        <v>0</v>
      </c>
      <c r="I8" s="11">
        <f t="shared" si="3"/>
        <v>-118000000</v>
      </c>
      <c r="J8" s="53">
        <f t="shared" si="4"/>
        <v>0</v>
      </c>
      <c r="K8" s="53">
        <f t="shared" si="5"/>
        <v>-118000000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588</v>
      </c>
      <c r="H9" s="36">
        <f t="shared" si="2"/>
        <v>0</v>
      </c>
      <c r="I9" s="11">
        <f t="shared" si="3"/>
        <v>-414834000</v>
      </c>
      <c r="J9" s="53">
        <f t="shared" si="4"/>
        <v>0</v>
      </c>
      <c r="K9" s="53">
        <f t="shared" si="5"/>
        <v>-414834000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579</v>
      </c>
      <c r="H10" s="36">
        <f t="shared" si="2"/>
        <v>0</v>
      </c>
      <c r="I10" s="11">
        <f t="shared" si="3"/>
        <v>-115800000</v>
      </c>
      <c r="J10" s="53">
        <f t="shared" si="4"/>
        <v>0</v>
      </c>
      <c r="K10" s="53">
        <f t="shared" si="5"/>
        <v>-115800000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579</v>
      </c>
      <c r="H11" s="36">
        <f t="shared" si="2"/>
        <v>1</v>
      </c>
      <c r="I11" s="11">
        <f t="shared" si="3"/>
        <v>578000000</v>
      </c>
      <c r="J11" s="53">
        <f t="shared" si="4"/>
        <v>0</v>
      </c>
      <c r="K11" s="53">
        <f t="shared" si="5"/>
        <v>578000000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575</v>
      </c>
      <c r="H12" s="36">
        <f t="shared" si="2"/>
        <v>0</v>
      </c>
      <c r="I12" s="11">
        <f t="shared" si="3"/>
        <v>-172500000</v>
      </c>
      <c r="J12" s="53">
        <f t="shared" si="4"/>
        <v>0</v>
      </c>
      <c r="K12" s="53">
        <f t="shared" si="5"/>
        <v>-172500000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570</v>
      </c>
      <c r="H13" s="36">
        <f t="shared" si="2"/>
        <v>0</v>
      </c>
      <c r="I13" s="11">
        <f t="shared" si="3"/>
        <v>-35340000</v>
      </c>
      <c r="J13" s="53">
        <f t="shared" si="4"/>
        <v>0</v>
      </c>
      <c r="K13" s="53">
        <f t="shared" si="5"/>
        <v>-35340000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570</v>
      </c>
      <c r="H14" s="36">
        <f t="shared" si="2"/>
        <v>1</v>
      </c>
      <c r="I14" s="11">
        <f t="shared" si="3"/>
        <v>1138000000</v>
      </c>
      <c r="J14" s="53">
        <f t="shared" si="4"/>
        <v>0</v>
      </c>
      <c r="K14" s="53">
        <f t="shared" si="5"/>
        <v>1138000000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569</v>
      </c>
      <c r="H15" s="36">
        <f t="shared" si="2"/>
        <v>1</v>
      </c>
      <c r="I15" s="11">
        <f t="shared" si="3"/>
        <v>1022400000</v>
      </c>
      <c r="J15" s="53">
        <f t="shared" si="4"/>
        <v>0</v>
      </c>
      <c r="K15" s="53">
        <f t="shared" si="5"/>
        <v>1022400000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569</v>
      </c>
      <c r="H16" s="36">
        <f t="shared" si="2"/>
        <v>0</v>
      </c>
      <c r="I16" s="11">
        <f t="shared" si="3"/>
        <v>-113800000</v>
      </c>
      <c r="J16" s="53">
        <f t="shared" si="4"/>
        <v>0</v>
      </c>
      <c r="K16" s="53">
        <f t="shared" si="5"/>
        <v>-113800000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565</v>
      </c>
      <c r="H17" s="36">
        <f t="shared" si="2"/>
        <v>0</v>
      </c>
      <c r="I17" s="11">
        <f t="shared" si="3"/>
        <v>-1130000000</v>
      </c>
      <c r="J17" s="53">
        <f t="shared" si="4"/>
        <v>0</v>
      </c>
      <c r="K17" s="53">
        <f t="shared" si="5"/>
        <v>-1130000000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564</v>
      </c>
      <c r="H18" s="36">
        <f t="shared" si="2"/>
        <v>0</v>
      </c>
      <c r="I18" s="11">
        <f t="shared" si="3"/>
        <v>-169200000</v>
      </c>
      <c r="J18" s="53">
        <f t="shared" si="4"/>
        <v>0</v>
      </c>
      <c r="K18" s="53">
        <f t="shared" si="5"/>
        <v>-169200000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563</v>
      </c>
      <c r="H19" s="36">
        <f t="shared" si="2"/>
        <v>0</v>
      </c>
      <c r="I19" s="11">
        <f t="shared" si="3"/>
        <v>-112600000</v>
      </c>
      <c r="J19" s="53">
        <f t="shared" si="4"/>
        <v>0</v>
      </c>
      <c r="K19" s="53">
        <f t="shared" si="5"/>
        <v>-112600000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561</v>
      </c>
      <c r="H20" s="36">
        <f t="shared" si="2"/>
        <v>1</v>
      </c>
      <c r="I20" s="11">
        <f t="shared" si="3"/>
        <v>151809840</v>
      </c>
      <c r="J20" s="53">
        <f t="shared" si="4"/>
        <v>82573120</v>
      </c>
      <c r="K20" s="53">
        <f t="shared" si="5"/>
        <v>69236720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559</v>
      </c>
      <c r="H21" s="36">
        <f t="shared" si="2"/>
        <v>0</v>
      </c>
      <c r="I21" s="11">
        <f t="shared" si="3"/>
        <v>-841686300</v>
      </c>
      <c r="J21" s="53">
        <f t="shared" si="4"/>
        <v>0</v>
      </c>
      <c r="K21" s="53">
        <f t="shared" si="5"/>
        <v>-841686300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556</v>
      </c>
      <c r="H22" s="36">
        <f t="shared" si="2"/>
        <v>1</v>
      </c>
      <c r="I22" s="11">
        <f t="shared" si="3"/>
        <v>1665000000</v>
      </c>
      <c r="J22" s="53">
        <f t="shared" si="4"/>
        <v>0</v>
      </c>
      <c r="K22" s="53">
        <f t="shared" si="5"/>
        <v>1665000000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555</v>
      </c>
      <c r="H23" s="36">
        <f t="shared" si="2"/>
        <v>1</v>
      </c>
      <c r="I23" s="11">
        <f t="shared" si="3"/>
        <v>554000000</v>
      </c>
      <c r="J23" s="53">
        <f t="shared" si="4"/>
        <v>0</v>
      </c>
      <c r="K23" s="53">
        <f t="shared" si="5"/>
        <v>554000000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554</v>
      </c>
      <c r="H24" s="36">
        <f t="shared" si="2"/>
        <v>0</v>
      </c>
      <c r="I24" s="11">
        <f t="shared" si="3"/>
        <v>-1662498600</v>
      </c>
      <c r="J24" s="53">
        <f t="shared" si="4"/>
        <v>0</v>
      </c>
      <c r="K24" s="53">
        <f t="shared" si="5"/>
        <v>-1662498600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539</v>
      </c>
      <c r="H25" s="36">
        <f t="shared" si="2"/>
        <v>1</v>
      </c>
      <c r="I25" s="11">
        <f t="shared" si="3"/>
        <v>807000000</v>
      </c>
      <c r="J25" s="53">
        <f t="shared" si="4"/>
        <v>0</v>
      </c>
      <c r="K25" s="53">
        <f t="shared" si="5"/>
        <v>807000000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531</v>
      </c>
      <c r="H26" s="36">
        <f t="shared" si="2"/>
        <v>0</v>
      </c>
      <c r="I26" s="11">
        <f t="shared" si="3"/>
        <v>-87084000</v>
      </c>
      <c r="J26" s="53">
        <f t="shared" si="4"/>
        <v>0</v>
      </c>
      <c r="K26" s="53">
        <f t="shared" si="5"/>
        <v>-87084000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530</v>
      </c>
      <c r="H27" s="36">
        <f t="shared" si="2"/>
        <v>1</v>
      </c>
      <c r="I27" s="11">
        <f t="shared" si="3"/>
        <v>105478897</v>
      </c>
      <c r="J27" s="53">
        <f t="shared" si="4"/>
        <v>56821477</v>
      </c>
      <c r="K27" s="53">
        <f t="shared" si="5"/>
        <v>48657420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528</v>
      </c>
      <c r="H28" s="36">
        <f t="shared" si="2"/>
        <v>0</v>
      </c>
      <c r="I28" s="11">
        <f t="shared" si="3"/>
        <v>-116688000</v>
      </c>
      <c r="J28" s="53">
        <f t="shared" si="4"/>
        <v>-116688000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528</v>
      </c>
      <c r="H29" s="36">
        <f t="shared" si="2"/>
        <v>0</v>
      </c>
      <c r="I29" s="11">
        <f t="shared" si="3"/>
        <v>-264264000</v>
      </c>
      <c r="J29" s="53">
        <f t="shared" si="4"/>
        <v>0</v>
      </c>
      <c r="K29" s="53">
        <f t="shared" si="5"/>
        <v>-264264000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528</v>
      </c>
      <c r="H30" s="36">
        <f t="shared" si="2"/>
        <v>0</v>
      </c>
      <c r="I30" s="11">
        <f t="shared" si="3"/>
        <v>-7920000000</v>
      </c>
      <c r="J30" s="53">
        <f t="shared" si="4"/>
        <v>-7920000000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511</v>
      </c>
      <c r="H31" s="36">
        <f t="shared" si="2"/>
        <v>0</v>
      </c>
      <c r="I31" s="11">
        <f t="shared" si="3"/>
        <v>-1538569900</v>
      </c>
      <c r="J31" s="53">
        <f t="shared" si="4"/>
        <v>0</v>
      </c>
      <c r="K31" s="53">
        <f t="shared" si="5"/>
        <v>-1538569900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509</v>
      </c>
      <c r="H32" s="36">
        <f t="shared" si="2"/>
        <v>0</v>
      </c>
      <c r="I32" s="11">
        <f t="shared" si="3"/>
        <v>-1530003100</v>
      </c>
      <c r="J32" s="53">
        <f t="shared" si="4"/>
        <v>0</v>
      </c>
      <c r="K32" s="53">
        <f t="shared" si="5"/>
        <v>-1530003100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508</v>
      </c>
      <c r="H33" s="36">
        <f t="shared" si="2"/>
        <v>0</v>
      </c>
      <c r="I33" s="11">
        <f t="shared" si="3"/>
        <v>-454914000</v>
      </c>
      <c r="J33" s="53">
        <f t="shared" si="4"/>
        <v>0</v>
      </c>
      <c r="K33" s="53">
        <f t="shared" si="5"/>
        <v>-454914000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508</v>
      </c>
      <c r="H34" s="36">
        <f t="shared" si="2"/>
        <v>0</v>
      </c>
      <c r="I34" s="11">
        <f t="shared" si="3"/>
        <v>0</v>
      </c>
      <c r="J34" s="53">
        <f t="shared" si="4"/>
        <v>508000000</v>
      </c>
      <c r="K34" s="53">
        <f t="shared" si="5"/>
        <v>-508000000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499</v>
      </c>
      <c r="H35" s="36">
        <f t="shared" si="2"/>
        <v>1</v>
      </c>
      <c r="I35" s="11">
        <f t="shared" si="3"/>
        <v>26131056</v>
      </c>
      <c r="J35" s="53">
        <f t="shared" si="4"/>
        <v>-10788174</v>
      </c>
      <c r="K35" s="53">
        <f t="shared" si="5"/>
        <v>36919230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499</v>
      </c>
      <c r="H36" s="36">
        <f t="shared" si="2"/>
        <v>0</v>
      </c>
      <c r="I36" s="11">
        <f t="shared" si="3"/>
        <v>0</v>
      </c>
      <c r="J36" s="53">
        <f t="shared" si="4"/>
        <v>10809837</v>
      </c>
      <c r="K36" s="53">
        <f t="shared" si="5"/>
        <v>-10809837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489</v>
      </c>
      <c r="H37" s="36">
        <f t="shared" si="2"/>
        <v>0</v>
      </c>
      <c r="I37" s="11">
        <f t="shared" si="3"/>
        <v>-26895000</v>
      </c>
      <c r="J37" s="53">
        <f t="shared" si="4"/>
        <v>0</v>
      </c>
      <c r="K37" s="53">
        <f t="shared" si="5"/>
        <v>-26895000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488</v>
      </c>
      <c r="H38" s="36">
        <f t="shared" si="2"/>
        <v>1</v>
      </c>
      <c r="I38" s="11">
        <f t="shared" si="3"/>
        <v>1461000000</v>
      </c>
      <c r="J38" s="53">
        <f t="shared" si="4"/>
        <v>1461000000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487</v>
      </c>
      <c r="H39" s="36">
        <f t="shared" si="2"/>
        <v>1</v>
      </c>
      <c r="I39" s="11">
        <f t="shared" si="3"/>
        <v>1215000000</v>
      </c>
      <c r="J39" s="53">
        <f t="shared" si="4"/>
        <v>1215000000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487</v>
      </c>
      <c r="H40" s="36">
        <f t="shared" si="2"/>
        <v>0</v>
      </c>
      <c r="I40" s="11">
        <f t="shared" si="3"/>
        <v>-24350000</v>
      </c>
      <c r="J40" s="53">
        <f t="shared" si="4"/>
        <v>0</v>
      </c>
      <c r="K40" s="53">
        <f t="shared" si="5"/>
        <v>-24350000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487</v>
      </c>
      <c r="H41" s="36">
        <f t="shared" si="2"/>
        <v>1</v>
      </c>
      <c r="I41" s="11">
        <f t="shared" si="3"/>
        <v>1458000000</v>
      </c>
      <c r="J41" s="53">
        <f t="shared" si="4"/>
        <v>0</v>
      </c>
      <c r="K41" s="53">
        <f t="shared" si="5"/>
        <v>1458000000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484</v>
      </c>
      <c r="H42" s="36">
        <f t="shared" si="2"/>
        <v>0</v>
      </c>
      <c r="I42" s="11">
        <f t="shared" si="3"/>
        <v>-43172800</v>
      </c>
      <c r="J42" s="53">
        <f t="shared" si="4"/>
        <v>0</v>
      </c>
      <c r="K42" s="53">
        <f t="shared" si="5"/>
        <v>-43172800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480</v>
      </c>
      <c r="H43" s="36">
        <f t="shared" si="2"/>
        <v>0</v>
      </c>
      <c r="I43" s="11">
        <f t="shared" si="3"/>
        <v>-96000000</v>
      </c>
      <c r="J43" s="53">
        <f t="shared" si="4"/>
        <v>0</v>
      </c>
      <c r="K43" s="53">
        <f t="shared" si="5"/>
        <v>-96000000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478</v>
      </c>
      <c r="H44" s="36">
        <f t="shared" si="2"/>
        <v>0</v>
      </c>
      <c r="I44" s="11">
        <f t="shared" si="3"/>
        <v>-95600000</v>
      </c>
      <c r="J44" s="53">
        <f t="shared" si="4"/>
        <v>0</v>
      </c>
      <c r="K44" s="53">
        <f t="shared" si="5"/>
        <v>-95600000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478</v>
      </c>
      <c r="H45" s="36">
        <f t="shared" si="2"/>
        <v>0</v>
      </c>
      <c r="I45" s="11">
        <f t="shared" si="3"/>
        <v>-267680000</v>
      </c>
      <c r="J45" s="53">
        <f t="shared" si="4"/>
        <v>0</v>
      </c>
      <c r="K45" s="53">
        <f t="shared" si="5"/>
        <v>-267680000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474</v>
      </c>
      <c r="H46" s="36">
        <f t="shared" si="2"/>
        <v>0</v>
      </c>
      <c r="I46" s="11">
        <f t="shared" si="3"/>
        <v>-334407000</v>
      </c>
      <c r="J46" s="53">
        <f t="shared" si="4"/>
        <v>0</v>
      </c>
      <c r="K46" s="53">
        <f t="shared" si="5"/>
        <v>-334407000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468</v>
      </c>
      <c r="H47" s="36">
        <f t="shared" si="2"/>
        <v>1</v>
      </c>
      <c r="I47" s="11">
        <f t="shared" si="3"/>
        <v>19242268</v>
      </c>
      <c r="J47" s="53">
        <f t="shared" si="4"/>
        <v>3134971</v>
      </c>
      <c r="K47" s="53">
        <f t="shared" si="5"/>
        <v>16107297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468</v>
      </c>
      <c r="H48" s="36">
        <f t="shared" si="2"/>
        <v>1</v>
      </c>
      <c r="I48" s="11">
        <f t="shared" si="3"/>
        <v>796094900</v>
      </c>
      <c r="J48" s="53">
        <f t="shared" si="4"/>
        <v>0</v>
      </c>
      <c r="K48" s="53">
        <f t="shared" si="5"/>
        <v>796094900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459</v>
      </c>
      <c r="H49" s="36">
        <f t="shared" si="2"/>
        <v>0</v>
      </c>
      <c r="I49" s="11">
        <f t="shared" si="3"/>
        <v>-71145000</v>
      </c>
      <c r="J49" s="53">
        <f t="shared" si="4"/>
        <v>0</v>
      </c>
      <c r="K49" s="53">
        <f t="shared" si="5"/>
        <v>-71145000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459</v>
      </c>
      <c r="H50" s="36">
        <f t="shared" si="2"/>
        <v>0</v>
      </c>
      <c r="I50" s="11">
        <f t="shared" si="3"/>
        <v>-63342000</v>
      </c>
      <c r="J50" s="53">
        <f t="shared" si="4"/>
        <v>0</v>
      </c>
      <c r="K50" s="53">
        <f t="shared" si="5"/>
        <v>-63342000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459</v>
      </c>
      <c r="H51" s="36">
        <f t="shared" si="2"/>
        <v>0</v>
      </c>
      <c r="I51" s="11">
        <f t="shared" si="3"/>
        <v>-339660000</v>
      </c>
      <c r="J51" s="53">
        <f t="shared" si="4"/>
        <v>0</v>
      </c>
      <c r="K51" s="53">
        <f t="shared" si="5"/>
        <v>-339660000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459</v>
      </c>
      <c r="H52" s="36">
        <f t="shared" si="2"/>
        <v>0</v>
      </c>
      <c r="I52" s="11">
        <f t="shared" si="3"/>
        <v>-91800000</v>
      </c>
      <c r="J52" s="53">
        <f t="shared" si="4"/>
        <v>0</v>
      </c>
      <c r="K52" s="53">
        <f t="shared" si="5"/>
        <v>-91800000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458</v>
      </c>
      <c r="H53" s="36">
        <f t="shared" si="2"/>
        <v>0</v>
      </c>
      <c r="I53" s="11">
        <f t="shared" si="3"/>
        <v>-483190000</v>
      </c>
      <c r="J53" s="53">
        <f t="shared" si="4"/>
        <v>0</v>
      </c>
      <c r="K53" s="53">
        <f t="shared" si="5"/>
        <v>-483190000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458</v>
      </c>
      <c r="H54" s="36">
        <f t="shared" si="2"/>
        <v>0</v>
      </c>
      <c r="I54" s="11">
        <f t="shared" si="3"/>
        <v>-91600000</v>
      </c>
      <c r="J54" s="53">
        <f t="shared" si="4"/>
        <v>0</v>
      </c>
      <c r="K54" s="53">
        <f t="shared" si="5"/>
        <v>-91600000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458</v>
      </c>
      <c r="H55" s="36">
        <f t="shared" si="2"/>
        <v>0</v>
      </c>
      <c r="I55" s="11">
        <f t="shared" si="3"/>
        <v>-458229000</v>
      </c>
      <c r="J55" s="53">
        <f t="shared" si="4"/>
        <v>0</v>
      </c>
      <c r="K55" s="53">
        <f t="shared" si="5"/>
        <v>-458229000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458</v>
      </c>
      <c r="H56" s="36">
        <f t="shared" si="2"/>
        <v>0</v>
      </c>
      <c r="I56" s="11">
        <f t="shared" si="3"/>
        <v>-17404000</v>
      </c>
      <c r="J56" s="53">
        <f t="shared" si="4"/>
        <v>0</v>
      </c>
      <c r="K56" s="53">
        <f t="shared" si="5"/>
        <v>-17404000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458</v>
      </c>
      <c r="H57" s="36">
        <f t="shared" si="2"/>
        <v>0</v>
      </c>
      <c r="I57" s="11">
        <f t="shared" si="3"/>
        <v>-48090000</v>
      </c>
      <c r="J57" s="53">
        <f t="shared" si="4"/>
        <v>0</v>
      </c>
      <c r="K57" s="53">
        <f t="shared" si="5"/>
        <v>-48090000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458</v>
      </c>
      <c r="H58" s="36">
        <f t="shared" si="2"/>
        <v>0</v>
      </c>
      <c r="I58" s="11">
        <f t="shared" si="3"/>
        <v>-27480000</v>
      </c>
      <c r="J58" s="53">
        <f t="shared" si="4"/>
        <v>0</v>
      </c>
      <c r="K58" s="53">
        <f t="shared" si="5"/>
        <v>-27480000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455</v>
      </c>
      <c r="H59" s="36">
        <f t="shared" si="2"/>
        <v>1</v>
      </c>
      <c r="I59" s="11">
        <f t="shared" si="3"/>
        <v>454000000</v>
      </c>
      <c r="J59" s="53">
        <f t="shared" si="4"/>
        <v>454000000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454</v>
      </c>
      <c r="H60" s="36">
        <f t="shared" si="2"/>
        <v>1</v>
      </c>
      <c r="I60" s="11">
        <f t="shared" si="3"/>
        <v>1585500000</v>
      </c>
      <c r="J60" s="53">
        <f t="shared" si="4"/>
        <v>1585500000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452</v>
      </c>
      <c r="H61" s="36">
        <f t="shared" si="2"/>
        <v>1</v>
      </c>
      <c r="I61" s="11">
        <f t="shared" si="3"/>
        <v>451000000</v>
      </c>
      <c r="J61" s="53">
        <f t="shared" si="4"/>
        <v>451000000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452</v>
      </c>
      <c r="H62" s="36">
        <f t="shared" si="2"/>
        <v>1</v>
      </c>
      <c r="I62" s="11">
        <f t="shared" si="3"/>
        <v>1353000000</v>
      </c>
      <c r="J62" s="53">
        <f t="shared" si="4"/>
        <v>1353000000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450</v>
      </c>
      <c r="H63" s="36">
        <f t="shared" si="2"/>
        <v>0</v>
      </c>
      <c r="I63" s="11">
        <f t="shared" si="3"/>
        <v>-90000000</v>
      </c>
      <c r="J63" s="53">
        <f t="shared" si="4"/>
        <v>0</v>
      </c>
      <c r="K63" s="53">
        <f t="shared" si="5"/>
        <v>-90000000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445</v>
      </c>
      <c r="H64" s="36">
        <f t="shared" si="2"/>
        <v>0</v>
      </c>
      <c r="I64" s="11">
        <f t="shared" si="3"/>
        <v>-22250000</v>
      </c>
      <c r="J64" s="53">
        <f t="shared" si="4"/>
        <v>0</v>
      </c>
      <c r="K64" s="53">
        <f t="shared" si="5"/>
        <v>-22250000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441</v>
      </c>
      <c r="H65" s="36">
        <f t="shared" si="2"/>
        <v>0</v>
      </c>
      <c r="I65" s="11">
        <f t="shared" si="3"/>
        <v>-88200000</v>
      </c>
      <c r="J65" s="53">
        <f t="shared" si="4"/>
        <v>0</v>
      </c>
      <c r="K65" s="53">
        <f t="shared" si="5"/>
        <v>-88200000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438</v>
      </c>
      <c r="H66" s="36">
        <f t="shared" si="2"/>
        <v>0</v>
      </c>
      <c r="I66" s="11">
        <f t="shared" si="3"/>
        <v>-74460000</v>
      </c>
      <c r="J66" s="53">
        <f t="shared" si="4"/>
        <v>0</v>
      </c>
      <c r="K66" s="53">
        <f t="shared" si="5"/>
        <v>-74460000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437</v>
      </c>
      <c r="H67" s="36">
        <f t="shared" ref="H67:H131" si="8">IF(B67&gt;0,1,0)</f>
        <v>1</v>
      </c>
      <c r="I67" s="11">
        <f t="shared" ref="I67:I119" si="9">B67*(G67-H67)</f>
        <v>39817700</v>
      </c>
      <c r="J67" s="53">
        <f t="shared" ref="J67:J131" si="10">C67*(G67-H67)</f>
        <v>28655228</v>
      </c>
      <c r="K67" s="53">
        <f t="shared" ref="K67:K131" si="11">D67*(G67-H67)</f>
        <v>11162472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419</v>
      </c>
      <c r="H68" s="36">
        <f t="shared" si="8"/>
        <v>0</v>
      </c>
      <c r="I68" s="11">
        <f t="shared" si="9"/>
        <v>-60755000</v>
      </c>
      <c r="J68" s="53">
        <f t="shared" si="10"/>
        <v>0</v>
      </c>
      <c r="K68" s="53">
        <f t="shared" si="11"/>
        <v>-60755000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412</v>
      </c>
      <c r="H69" s="36">
        <f t="shared" si="8"/>
        <v>1</v>
      </c>
      <c r="I69" s="11">
        <f t="shared" si="9"/>
        <v>402780000</v>
      </c>
      <c r="J69" s="53">
        <f t="shared" si="10"/>
        <v>0</v>
      </c>
      <c r="K69" s="53">
        <f t="shared" si="11"/>
        <v>402780000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409</v>
      </c>
      <c r="H70" s="36">
        <f t="shared" si="8"/>
        <v>0</v>
      </c>
      <c r="I70" s="11">
        <f t="shared" si="9"/>
        <v>-18814000</v>
      </c>
      <c r="J70" s="53">
        <f t="shared" si="10"/>
        <v>0</v>
      </c>
      <c r="K70" s="53">
        <f t="shared" si="11"/>
        <v>-18814000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407</v>
      </c>
      <c r="H71" s="36">
        <f t="shared" si="8"/>
        <v>1</v>
      </c>
      <c r="I71" s="11">
        <f t="shared" si="9"/>
        <v>46827228</v>
      </c>
      <c r="J71" s="53">
        <f t="shared" si="10"/>
        <v>42147672</v>
      </c>
      <c r="K71" s="53">
        <f t="shared" si="11"/>
        <v>4679556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406</v>
      </c>
      <c r="H72" s="36">
        <f t="shared" si="8"/>
        <v>0</v>
      </c>
      <c r="I72" s="11">
        <f t="shared" si="9"/>
        <v>-61699414</v>
      </c>
      <c r="J72" s="53">
        <f t="shared" si="10"/>
        <v>0</v>
      </c>
      <c r="K72" s="53">
        <f t="shared" si="11"/>
        <v>-61699414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405</v>
      </c>
      <c r="H73" s="36">
        <f t="shared" si="8"/>
        <v>0</v>
      </c>
      <c r="I73" s="11">
        <f t="shared" si="9"/>
        <v>-326227500</v>
      </c>
      <c r="J73" s="53">
        <f t="shared" si="10"/>
        <v>0</v>
      </c>
      <c r="K73" s="53">
        <f t="shared" si="11"/>
        <v>-326227500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398</v>
      </c>
      <c r="H74" s="36">
        <f t="shared" si="8"/>
        <v>1</v>
      </c>
      <c r="I74" s="11">
        <f t="shared" si="9"/>
        <v>2777015000</v>
      </c>
      <c r="J74" s="53">
        <f t="shared" si="10"/>
        <v>0</v>
      </c>
      <c r="K74" s="53">
        <f t="shared" si="11"/>
        <v>2777015000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397</v>
      </c>
      <c r="H75" s="36">
        <f t="shared" si="8"/>
        <v>1</v>
      </c>
      <c r="I75" s="11">
        <f t="shared" si="9"/>
        <v>1188000000</v>
      </c>
      <c r="J75" s="53">
        <f t="shared" si="10"/>
        <v>0</v>
      </c>
      <c r="K75" s="53">
        <f t="shared" si="11"/>
        <v>1188000000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395</v>
      </c>
      <c r="H76" s="36">
        <f t="shared" si="8"/>
        <v>1</v>
      </c>
      <c r="I76" s="11">
        <f t="shared" si="9"/>
        <v>1182000000</v>
      </c>
      <c r="J76" s="53">
        <f t="shared" si="10"/>
        <v>0</v>
      </c>
      <c r="K76" s="53">
        <f t="shared" si="11"/>
        <v>1182000000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394</v>
      </c>
      <c r="H77" s="36">
        <f t="shared" si="8"/>
        <v>1</v>
      </c>
      <c r="I77" s="11">
        <f t="shared" si="9"/>
        <v>1179000000</v>
      </c>
      <c r="J77" s="53">
        <f t="shared" si="10"/>
        <v>0</v>
      </c>
      <c r="K77" s="53">
        <f t="shared" si="11"/>
        <v>1179000000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393</v>
      </c>
      <c r="H78" s="36">
        <f t="shared" si="8"/>
        <v>0</v>
      </c>
      <c r="I78" s="11">
        <f t="shared" si="9"/>
        <v>-1257600000</v>
      </c>
      <c r="J78" s="53">
        <f t="shared" si="10"/>
        <v>-1257600000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392</v>
      </c>
      <c r="H79" s="36">
        <f t="shared" si="8"/>
        <v>0</v>
      </c>
      <c r="I79" s="11">
        <f t="shared" si="9"/>
        <v>-313600000</v>
      </c>
      <c r="J79" s="53">
        <f t="shared" si="10"/>
        <v>-313600000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391</v>
      </c>
      <c r="H80" s="36">
        <f t="shared" si="8"/>
        <v>0</v>
      </c>
      <c r="I80" s="11">
        <f t="shared" si="9"/>
        <v>-18921663</v>
      </c>
      <c r="J80" s="53">
        <f t="shared" si="10"/>
        <v>0</v>
      </c>
      <c r="K80" s="53">
        <f t="shared" si="11"/>
        <v>-18921663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390</v>
      </c>
      <c r="H81" s="36">
        <f t="shared" si="8"/>
        <v>0</v>
      </c>
      <c r="I81" s="11">
        <f t="shared" si="9"/>
        <v>-54600000</v>
      </c>
      <c r="J81" s="53">
        <f t="shared" si="10"/>
        <v>0</v>
      </c>
      <c r="K81" s="53">
        <f t="shared" si="11"/>
        <v>-54600000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389</v>
      </c>
      <c r="H82" s="36">
        <f t="shared" si="8"/>
        <v>0</v>
      </c>
      <c r="I82" s="11">
        <f t="shared" si="9"/>
        <v>-97250000</v>
      </c>
      <c r="J82" s="53">
        <f t="shared" si="10"/>
        <v>0</v>
      </c>
      <c r="K82" s="53">
        <f t="shared" si="11"/>
        <v>-97250000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388</v>
      </c>
      <c r="H83" s="36">
        <f t="shared" si="8"/>
        <v>0</v>
      </c>
      <c r="I83" s="11">
        <f t="shared" si="9"/>
        <v>-77600000</v>
      </c>
      <c r="J83" s="53">
        <f t="shared" si="10"/>
        <v>0</v>
      </c>
      <c r="K83" s="53">
        <f t="shared" si="11"/>
        <v>-77600000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385</v>
      </c>
      <c r="H84" s="36">
        <f t="shared" si="8"/>
        <v>1</v>
      </c>
      <c r="I84" s="11">
        <f t="shared" si="9"/>
        <v>627916800</v>
      </c>
      <c r="J84" s="53">
        <f t="shared" si="10"/>
        <v>0</v>
      </c>
      <c r="K84" s="53">
        <f t="shared" si="11"/>
        <v>627916800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7" si="12">B85-C85</f>
        <v>2500000</v>
      </c>
      <c r="E85" s="20" t="s">
        <v>173</v>
      </c>
      <c r="F85" s="36">
        <v>4</v>
      </c>
      <c r="G85" s="36">
        <f t="shared" si="7"/>
        <v>381</v>
      </c>
      <c r="H85" s="36">
        <f t="shared" si="8"/>
        <v>1</v>
      </c>
      <c r="I85" s="11">
        <f t="shared" si="9"/>
        <v>950000000</v>
      </c>
      <c r="J85" s="53">
        <f t="shared" si="10"/>
        <v>0</v>
      </c>
      <c r="K85" s="53">
        <f t="shared" si="11"/>
        <v>950000000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377</v>
      </c>
      <c r="H86" s="36">
        <f t="shared" si="8"/>
        <v>1</v>
      </c>
      <c r="I86" s="11">
        <f t="shared" si="9"/>
        <v>70048800</v>
      </c>
      <c r="J86" s="53">
        <f t="shared" si="10"/>
        <v>31941200</v>
      </c>
      <c r="K86" s="53">
        <f t="shared" si="11"/>
        <v>38107600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374</v>
      </c>
      <c r="H87" s="36">
        <f t="shared" si="8"/>
        <v>0</v>
      </c>
      <c r="I87" s="11">
        <f t="shared" si="9"/>
        <v>-74800000</v>
      </c>
      <c r="J87" s="53">
        <f t="shared" si="10"/>
        <v>0</v>
      </c>
      <c r="K87" s="53">
        <f t="shared" si="11"/>
        <v>-74800000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373</v>
      </c>
      <c r="H88" s="36">
        <f t="shared" si="8"/>
        <v>0</v>
      </c>
      <c r="I88" s="11">
        <f t="shared" si="9"/>
        <v>-44014000</v>
      </c>
      <c r="J88" s="53">
        <f t="shared" si="10"/>
        <v>-25737000</v>
      </c>
      <c r="K88" s="53">
        <f t="shared" si="11"/>
        <v>-18277000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365</v>
      </c>
      <c r="H89" s="36">
        <f t="shared" si="8"/>
        <v>0</v>
      </c>
      <c r="I89" s="11">
        <f t="shared" si="9"/>
        <v>-1168328500</v>
      </c>
      <c r="J89" s="53">
        <f t="shared" si="10"/>
        <v>0</v>
      </c>
      <c r="K89" s="53">
        <f t="shared" si="11"/>
        <v>-1168328500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364</v>
      </c>
      <c r="H90" s="36">
        <f t="shared" si="8"/>
        <v>0</v>
      </c>
      <c r="I90" s="11">
        <f t="shared" si="9"/>
        <v>-1165127600</v>
      </c>
      <c r="J90" s="53">
        <f t="shared" si="10"/>
        <v>0</v>
      </c>
      <c r="K90" s="53">
        <f t="shared" si="11"/>
        <v>-1165127600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363</v>
      </c>
      <c r="H91" s="36">
        <f t="shared" si="8"/>
        <v>0</v>
      </c>
      <c r="I91" s="11">
        <f t="shared" si="9"/>
        <v>-1161926700</v>
      </c>
      <c r="J91" s="53">
        <f t="shared" si="10"/>
        <v>0</v>
      </c>
      <c r="K91" s="53">
        <f t="shared" si="11"/>
        <v>-1161926700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362</v>
      </c>
      <c r="H92" s="36">
        <f t="shared" si="8"/>
        <v>0</v>
      </c>
      <c r="I92" s="11">
        <f t="shared" si="9"/>
        <v>-1158725800</v>
      </c>
      <c r="J92" s="53">
        <f t="shared" si="10"/>
        <v>0</v>
      </c>
      <c r="K92" s="53">
        <f t="shared" si="11"/>
        <v>-1158725800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361</v>
      </c>
      <c r="H93" s="36">
        <f t="shared" si="8"/>
        <v>0</v>
      </c>
      <c r="I93" s="11">
        <f t="shared" si="9"/>
        <v>-1155524900</v>
      </c>
      <c r="J93" s="53">
        <f t="shared" si="10"/>
        <v>0</v>
      </c>
      <c r="K93" s="53">
        <f t="shared" si="11"/>
        <v>-1155524900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360</v>
      </c>
      <c r="H94" s="36">
        <f t="shared" si="8"/>
        <v>0</v>
      </c>
      <c r="I94" s="11">
        <f t="shared" si="9"/>
        <v>-1152324000</v>
      </c>
      <c r="J94" s="53">
        <f t="shared" si="10"/>
        <v>0</v>
      </c>
      <c r="K94" s="53">
        <f t="shared" si="11"/>
        <v>-1152324000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358</v>
      </c>
      <c r="H95" s="36">
        <f t="shared" si="8"/>
        <v>0</v>
      </c>
      <c r="I95" s="11">
        <f t="shared" si="9"/>
        <v>-428381368</v>
      </c>
      <c r="J95" s="53">
        <f t="shared" si="10"/>
        <v>0</v>
      </c>
      <c r="K95" s="53">
        <f t="shared" si="11"/>
        <v>-428381368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348</v>
      </c>
      <c r="H96" s="36">
        <f t="shared" si="8"/>
        <v>0</v>
      </c>
      <c r="I96" s="11">
        <f t="shared" si="9"/>
        <v>-69600000</v>
      </c>
      <c r="J96" s="53">
        <f t="shared" si="10"/>
        <v>0</v>
      </c>
      <c r="K96" s="53">
        <f t="shared" si="11"/>
        <v>-69600000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347</v>
      </c>
      <c r="H97" s="36">
        <f t="shared" si="8"/>
        <v>1</v>
      </c>
      <c r="I97" s="11">
        <f t="shared" si="9"/>
        <v>55207068</v>
      </c>
      <c r="J97" s="53">
        <f t="shared" si="10"/>
        <v>23848396</v>
      </c>
      <c r="K97" s="53">
        <f t="shared" si="11"/>
        <v>31358672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342</v>
      </c>
      <c r="H98" s="36">
        <f t="shared" si="8"/>
        <v>1</v>
      </c>
      <c r="I98" s="11">
        <f t="shared" si="9"/>
        <v>38999488</v>
      </c>
      <c r="J98" s="53">
        <f t="shared" si="10"/>
        <v>0</v>
      </c>
      <c r="K98" s="53">
        <f t="shared" si="11"/>
        <v>38999488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339</v>
      </c>
      <c r="H99" s="36">
        <f t="shared" si="8"/>
        <v>0</v>
      </c>
      <c r="I99" s="11">
        <f t="shared" si="9"/>
        <v>-449175000</v>
      </c>
      <c r="J99" s="53">
        <f t="shared" si="10"/>
        <v>0</v>
      </c>
      <c r="K99" s="53">
        <f t="shared" si="11"/>
        <v>-449175000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334</v>
      </c>
      <c r="H100" s="36">
        <f t="shared" si="8"/>
        <v>1</v>
      </c>
      <c r="I100" s="11">
        <f t="shared" si="9"/>
        <v>441225000</v>
      </c>
      <c r="J100" s="53">
        <f t="shared" si="10"/>
        <v>0</v>
      </c>
      <c r="K100" s="53">
        <f t="shared" si="11"/>
        <v>441225000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317</v>
      </c>
      <c r="H101" s="36">
        <f t="shared" si="8"/>
        <v>1</v>
      </c>
      <c r="I101" s="11">
        <f t="shared" si="9"/>
        <v>21123020</v>
      </c>
      <c r="J101" s="53">
        <f t="shared" si="10"/>
        <v>21123020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314</v>
      </c>
      <c r="H102" s="36">
        <f t="shared" si="8"/>
        <v>1</v>
      </c>
      <c r="I102" s="11">
        <f t="shared" si="9"/>
        <v>939000000</v>
      </c>
      <c r="J102" s="53">
        <f t="shared" si="10"/>
        <v>0</v>
      </c>
      <c r="K102" s="53">
        <f t="shared" si="11"/>
        <v>939000000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307</v>
      </c>
      <c r="H103" s="36">
        <f t="shared" si="8"/>
        <v>0</v>
      </c>
      <c r="I103" s="11">
        <f t="shared" si="9"/>
        <v>-307000000</v>
      </c>
      <c r="J103" s="53">
        <f t="shared" si="10"/>
        <v>-307000000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297</v>
      </c>
      <c r="H104" s="36">
        <f t="shared" si="8"/>
        <v>1</v>
      </c>
      <c r="I104" s="11">
        <f t="shared" si="9"/>
        <v>888000000</v>
      </c>
      <c r="J104" s="53">
        <f t="shared" si="10"/>
        <v>888000000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296</v>
      </c>
      <c r="H105" s="36">
        <f t="shared" si="8"/>
        <v>1</v>
      </c>
      <c r="I105" s="11">
        <f t="shared" si="9"/>
        <v>330400000</v>
      </c>
      <c r="J105" s="53">
        <f t="shared" si="10"/>
        <v>330400000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296</v>
      </c>
      <c r="H106" s="36">
        <f t="shared" si="8"/>
        <v>0</v>
      </c>
      <c r="I106" s="11">
        <f t="shared" si="9"/>
        <v>-888000000</v>
      </c>
      <c r="J106" s="53">
        <f t="shared" si="10"/>
        <v>0</v>
      </c>
      <c r="K106" s="53">
        <f t="shared" si="11"/>
        <v>-888000000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287</v>
      </c>
      <c r="H107" s="36">
        <f t="shared" si="8"/>
        <v>1</v>
      </c>
      <c r="I107" s="11">
        <f t="shared" si="9"/>
        <v>25881284</v>
      </c>
      <c r="J107" s="53">
        <f t="shared" si="10"/>
        <v>21482890</v>
      </c>
      <c r="K107" s="53">
        <f t="shared" si="11"/>
        <v>4398394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285</v>
      </c>
      <c r="H108" s="36">
        <f t="shared" si="8"/>
        <v>0</v>
      </c>
      <c r="I108" s="11">
        <f t="shared" si="9"/>
        <v>-484699500</v>
      </c>
      <c r="J108" s="53">
        <f t="shared" si="10"/>
        <v>0</v>
      </c>
      <c r="K108" s="53">
        <f t="shared" si="11"/>
        <v>-484699500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281</v>
      </c>
      <c r="H109" s="36">
        <f t="shared" si="8"/>
        <v>0</v>
      </c>
      <c r="I109" s="11">
        <f t="shared" si="9"/>
        <v>-281140500</v>
      </c>
      <c r="J109" s="53">
        <f t="shared" si="10"/>
        <v>0</v>
      </c>
      <c r="K109" s="53">
        <f t="shared" si="11"/>
        <v>-281140500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278</v>
      </c>
      <c r="H110" s="36">
        <f t="shared" si="8"/>
        <v>1</v>
      </c>
      <c r="I110" s="11">
        <f t="shared" si="9"/>
        <v>5540000000</v>
      </c>
      <c r="J110" s="53">
        <f t="shared" si="10"/>
        <v>0</v>
      </c>
      <c r="K110" s="53">
        <f t="shared" si="11"/>
        <v>5540000000</v>
      </c>
    </row>
    <row r="111" spans="1:11" x14ac:dyDescent="0.25">
      <c r="A111" s="20" t="s">
        <v>493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258</v>
      </c>
      <c r="H111" s="36">
        <f t="shared" si="8"/>
        <v>1</v>
      </c>
      <c r="I111" s="11">
        <f t="shared" si="9"/>
        <v>44892246</v>
      </c>
      <c r="J111" s="53">
        <f t="shared" si="10"/>
        <v>22452291</v>
      </c>
      <c r="K111" s="53">
        <f t="shared" si="11"/>
        <v>22439955</v>
      </c>
    </row>
    <row r="112" spans="1:11" x14ac:dyDescent="0.25">
      <c r="A112" s="17" t="s">
        <v>498</v>
      </c>
      <c r="B112" s="18">
        <v>-28400000</v>
      </c>
      <c r="C112" s="18">
        <v>0</v>
      </c>
      <c r="D112" s="3">
        <f t="shared" si="12"/>
        <v>-28400000</v>
      </c>
      <c r="E112" s="20" t="s">
        <v>499</v>
      </c>
      <c r="F112" s="36">
        <v>15</v>
      </c>
      <c r="G112" s="36">
        <f t="shared" si="7"/>
        <v>242</v>
      </c>
      <c r="H112" s="36">
        <f t="shared" si="8"/>
        <v>0</v>
      </c>
      <c r="I112" s="11">
        <f t="shared" si="9"/>
        <v>-6872800000</v>
      </c>
      <c r="J112" s="53">
        <f t="shared" si="10"/>
        <v>0</v>
      </c>
      <c r="K112" s="53">
        <f t="shared" si="11"/>
        <v>-6872800000</v>
      </c>
    </row>
    <row r="113" spans="1:15" x14ac:dyDescent="0.25">
      <c r="A113" s="17" t="s">
        <v>512</v>
      </c>
      <c r="B113" s="39">
        <v>163040</v>
      </c>
      <c r="C113" s="39">
        <v>122511</v>
      </c>
      <c r="D113" s="35">
        <f t="shared" si="12"/>
        <v>40529</v>
      </c>
      <c r="E113" s="5" t="s">
        <v>513</v>
      </c>
      <c r="F113" s="36">
        <v>0</v>
      </c>
      <c r="G113" s="36">
        <f t="shared" si="7"/>
        <v>227</v>
      </c>
      <c r="H113" s="36">
        <f t="shared" si="8"/>
        <v>1</v>
      </c>
      <c r="I113" s="11">
        <f t="shared" si="9"/>
        <v>36847040</v>
      </c>
      <c r="J113" s="53">
        <f t="shared" si="10"/>
        <v>27687486</v>
      </c>
      <c r="K113" s="53">
        <f t="shared" si="11"/>
        <v>9159554</v>
      </c>
    </row>
    <row r="114" spans="1:15" x14ac:dyDescent="0.25">
      <c r="A114" s="17" t="s">
        <v>512</v>
      </c>
      <c r="B114" s="18">
        <v>-5700</v>
      </c>
      <c r="C114" s="18">
        <v>-2500</v>
      </c>
      <c r="D114" s="3">
        <f t="shared" si="12"/>
        <v>-3200</v>
      </c>
      <c r="E114" s="19" t="s">
        <v>515</v>
      </c>
      <c r="F114" s="36">
        <v>13</v>
      </c>
      <c r="G114" s="36">
        <f t="shared" si="7"/>
        <v>227</v>
      </c>
      <c r="H114" s="36">
        <f t="shared" si="8"/>
        <v>0</v>
      </c>
      <c r="I114" s="11">
        <f t="shared" si="9"/>
        <v>-1293900</v>
      </c>
      <c r="J114" s="53">
        <f t="shared" si="10"/>
        <v>-567500</v>
      </c>
      <c r="K114" s="53">
        <f t="shared" si="11"/>
        <v>-726400</v>
      </c>
    </row>
    <row r="115" spans="1:15" x14ac:dyDescent="0.25">
      <c r="A115" s="17" t="s">
        <v>529</v>
      </c>
      <c r="B115" s="18">
        <v>0</v>
      </c>
      <c r="C115" s="18">
        <v>500000</v>
      </c>
      <c r="D115" s="3">
        <f t="shared" si="12"/>
        <v>-500000</v>
      </c>
      <c r="E115" s="19" t="s">
        <v>530</v>
      </c>
      <c r="F115" s="36">
        <v>8</v>
      </c>
      <c r="G115" s="36">
        <f t="shared" si="7"/>
        <v>214</v>
      </c>
      <c r="H115" s="36">
        <f t="shared" si="8"/>
        <v>0</v>
      </c>
      <c r="I115" s="11">
        <f t="shared" si="9"/>
        <v>0</v>
      </c>
      <c r="J115" s="53">
        <f t="shared" si="10"/>
        <v>107000000</v>
      </c>
      <c r="K115" s="53">
        <f t="shared" si="11"/>
        <v>-107000000</v>
      </c>
    </row>
    <row r="116" spans="1:15" x14ac:dyDescent="0.25">
      <c r="A116" s="11" t="s">
        <v>535</v>
      </c>
      <c r="B116" s="18">
        <v>-160000</v>
      </c>
      <c r="C116" s="18">
        <v>0</v>
      </c>
      <c r="D116" s="18">
        <f t="shared" si="12"/>
        <v>-160000</v>
      </c>
      <c r="E116" s="11" t="s">
        <v>536</v>
      </c>
      <c r="F116" s="36">
        <v>9</v>
      </c>
      <c r="G116" s="36">
        <f t="shared" si="7"/>
        <v>206</v>
      </c>
      <c r="H116" s="36">
        <f t="shared" si="8"/>
        <v>0</v>
      </c>
      <c r="I116" s="11">
        <f t="shared" si="9"/>
        <v>-32960000</v>
      </c>
      <c r="J116" s="53">
        <f t="shared" si="10"/>
        <v>0</v>
      </c>
      <c r="K116" s="53">
        <f t="shared" si="11"/>
        <v>-32960000</v>
      </c>
    </row>
    <row r="117" spans="1:15" x14ac:dyDescent="0.25">
      <c r="A117" s="11" t="s">
        <v>553</v>
      </c>
      <c r="B117" s="39">
        <v>1480</v>
      </c>
      <c r="C117" s="39">
        <v>106941</v>
      </c>
      <c r="D117" s="39">
        <f t="shared" si="12"/>
        <v>-105461</v>
      </c>
      <c r="E117" s="23" t="s">
        <v>554</v>
      </c>
      <c r="F117" s="36">
        <v>22</v>
      </c>
      <c r="G117" s="36">
        <f t="shared" si="7"/>
        <v>197</v>
      </c>
      <c r="H117" s="36">
        <f t="shared" si="8"/>
        <v>1</v>
      </c>
      <c r="I117" s="11">
        <f t="shared" si="9"/>
        <v>290080</v>
      </c>
      <c r="J117" s="53">
        <f t="shared" si="10"/>
        <v>20960436</v>
      </c>
      <c r="K117" s="53">
        <f t="shared" si="11"/>
        <v>-20670356</v>
      </c>
      <c r="N117" s="3"/>
    </row>
    <row r="118" spans="1:15" x14ac:dyDescent="0.25">
      <c r="A118" s="11" t="s">
        <v>581</v>
      </c>
      <c r="B118" s="18">
        <v>39399500</v>
      </c>
      <c r="C118" s="18">
        <v>0</v>
      </c>
      <c r="D118" s="18">
        <f t="shared" si="12"/>
        <v>39399500</v>
      </c>
      <c r="E118" s="11" t="s">
        <v>583</v>
      </c>
      <c r="F118" s="36">
        <v>9</v>
      </c>
      <c r="G118" s="36">
        <f t="shared" si="7"/>
        <v>175</v>
      </c>
      <c r="H118" s="36">
        <f t="shared" si="8"/>
        <v>1</v>
      </c>
      <c r="I118" s="11">
        <f t="shared" si="9"/>
        <v>6855513000</v>
      </c>
      <c r="J118" s="53">
        <f t="shared" si="10"/>
        <v>0</v>
      </c>
      <c r="K118" s="53">
        <f t="shared" si="11"/>
        <v>6855513000</v>
      </c>
      <c r="O118" s="7"/>
    </row>
    <row r="119" spans="1:15" x14ac:dyDescent="0.25">
      <c r="A119" s="11" t="s">
        <v>587</v>
      </c>
      <c r="B119" s="39">
        <v>95521</v>
      </c>
      <c r="C119" s="39">
        <v>110054</v>
      </c>
      <c r="D119" s="39">
        <f t="shared" si="12"/>
        <v>-14533</v>
      </c>
      <c r="E119" s="23" t="s">
        <v>592</v>
      </c>
      <c r="F119" s="36">
        <v>4</v>
      </c>
      <c r="G119" s="36">
        <f t="shared" si="7"/>
        <v>166</v>
      </c>
      <c r="H119" s="36">
        <f t="shared" si="8"/>
        <v>1</v>
      </c>
      <c r="I119" s="11">
        <f t="shared" si="9"/>
        <v>15760965</v>
      </c>
      <c r="J119" s="53">
        <f t="shared" si="10"/>
        <v>18158910</v>
      </c>
      <c r="K119" s="53">
        <f t="shared" si="11"/>
        <v>-2397945</v>
      </c>
    </row>
    <row r="120" spans="1:15" x14ac:dyDescent="0.25">
      <c r="A120" s="11" t="s">
        <v>598</v>
      </c>
      <c r="B120" s="18">
        <v>2000000</v>
      </c>
      <c r="C120" s="18">
        <v>0</v>
      </c>
      <c r="D120" s="18">
        <f t="shared" si="12"/>
        <v>2000000</v>
      </c>
      <c r="E120" s="11" t="s">
        <v>599</v>
      </c>
      <c r="F120" s="11">
        <v>26</v>
      </c>
      <c r="G120" s="36">
        <f t="shared" si="7"/>
        <v>162</v>
      </c>
      <c r="H120" s="11">
        <f t="shared" si="8"/>
        <v>1</v>
      </c>
      <c r="I120" s="11">
        <f t="shared" ref="I120:I143" si="13">B120*(G120-H120)</f>
        <v>322000000</v>
      </c>
      <c r="J120" s="11">
        <f t="shared" si="10"/>
        <v>0</v>
      </c>
      <c r="K120" s="11">
        <f t="shared" si="11"/>
        <v>322000000</v>
      </c>
      <c r="N120" s="7"/>
    </row>
    <row r="121" spans="1:15" x14ac:dyDescent="0.25">
      <c r="A121" s="11" t="s">
        <v>626</v>
      </c>
      <c r="B121" s="18">
        <v>2600000</v>
      </c>
      <c r="C121" s="18">
        <v>0</v>
      </c>
      <c r="D121" s="18">
        <f t="shared" si="12"/>
        <v>2600000</v>
      </c>
      <c r="E121" s="11" t="s">
        <v>627</v>
      </c>
      <c r="F121" s="11">
        <v>1</v>
      </c>
      <c r="G121" s="36">
        <f t="shared" si="7"/>
        <v>136</v>
      </c>
      <c r="H121" s="11">
        <f t="shared" si="8"/>
        <v>1</v>
      </c>
      <c r="I121" s="11">
        <f t="shared" si="13"/>
        <v>351000000</v>
      </c>
      <c r="J121" s="11">
        <f t="shared" si="10"/>
        <v>0</v>
      </c>
      <c r="K121" s="11">
        <f t="shared" si="11"/>
        <v>351000000</v>
      </c>
    </row>
    <row r="122" spans="1:15" x14ac:dyDescent="0.25">
      <c r="A122" s="11" t="s">
        <v>630</v>
      </c>
      <c r="B122" s="39">
        <v>384551</v>
      </c>
      <c r="C122" s="39">
        <v>110908</v>
      </c>
      <c r="D122" s="39">
        <f t="shared" si="12"/>
        <v>273643</v>
      </c>
      <c r="E122" s="23" t="s">
        <v>631</v>
      </c>
      <c r="F122" s="11">
        <v>1</v>
      </c>
      <c r="G122" s="36">
        <f t="shared" si="7"/>
        <v>135</v>
      </c>
      <c r="H122" s="11">
        <f t="shared" si="8"/>
        <v>1</v>
      </c>
      <c r="I122" s="11">
        <f t="shared" si="13"/>
        <v>51529834</v>
      </c>
      <c r="J122" s="11">
        <f t="shared" si="10"/>
        <v>14861672</v>
      </c>
      <c r="K122" s="11">
        <f t="shared" si="11"/>
        <v>36668162</v>
      </c>
      <c r="N122" t="s">
        <v>25</v>
      </c>
    </row>
    <row r="123" spans="1:15" x14ac:dyDescent="0.25">
      <c r="A123" s="11" t="s">
        <v>656</v>
      </c>
      <c r="B123" s="18">
        <v>0</v>
      </c>
      <c r="C123" s="18">
        <v>800000</v>
      </c>
      <c r="D123" s="18">
        <f t="shared" si="12"/>
        <v>-800000</v>
      </c>
      <c r="E123" s="11" t="s">
        <v>657</v>
      </c>
      <c r="F123" s="11">
        <v>14</v>
      </c>
      <c r="G123" s="36">
        <f t="shared" si="7"/>
        <v>134</v>
      </c>
      <c r="H123" s="11">
        <f t="shared" si="8"/>
        <v>0</v>
      </c>
      <c r="I123" s="11">
        <f t="shared" si="13"/>
        <v>0</v>
      </c>
      <c r="J123" s="11">
        <f t="shared" si="10"/>
        <v>107200000</v>
      </c>
      <c r="K123" s="11">
        <f t="shared" si="11"/>
        <v>-107200000</v>
      </c>
    </row>
    <row r="124" spans="1:15" x14ac:dyDescent="0.25">
      <c r="A124" s="11" t="s">
        <v>674</v>
      </c>
      <c r="B124" s="18">
        <v>-3000000</v>
      </c>
      <c r="C124" s="18">
        <v>0</v>
      </c>
      <c r="D124" s="18">
        <f t="shared" si="12"/>
        <v>-3000000</v>
      </c>
      <c r="E124" s="11" t="s">
        <v>676</v>
      </c>
      <c r="F124" s="11">
        <v>15</v>
      </c>
      <c r="G124" s="36">
        <f t="shared" si="7"/>
        <v>120</v>
      </c>
      <c r="H124" s="11">
        <f t="shared" si="8"/>
        <v>0</v>
      </c>
      <c r="I124" s="11">
        <f t="shared" si="13"/>
        <v>-360000000</v>
      </c>
      <c r="J124" s="11">
        <f t="shared" si="10"/>
        <v>0</v>
      </c>
      <c r="K124" s="11">
        <f t="shared" si="11"/>
        <v>-360000000</v>
      </c>
    </row>
    <row r="125" spans="1:15" x14ac:dyDescent="0.25">
      <c r="A125" s="11" t="s">
        <v>648</v>
      </c>
      <c r="B125" s="18">
        <v>400710</v>
      </c>
      <c r="C125" s="18">
        <v>118875</v>
      </c>
      <c r="D125" s="18">
        <f t="shared" si="12"/>
        <v>281835</v>
      </c>
      <c r="E125" s="11" t="s">
        <v>693</v>
      </c>
      <c r="F125" s="11">
        <v>0</v>
      </c>
      <c r="G125" s="36">
        <f t="shared" si="7"/>
        <v>105</v>
      </c>
      <c r="H125" s="11">
        <f t="shared" si="8"/>
        <v>1</v>
      </c>
      <c r="I125" s="11">
        <f t="shared" si="13"/>
        <v>41673840</v>
      </c>
      <c r="J125" s="11">
        <f t="shared" si="10"/>
        <v>12363000</v>
      </c>
      <c r="K125" s="11">
        <f t="shared" si="11"/>
        <v>29310840</v>
      </c>
    </row>
    <row r="126" spans="1:15" x14ac:dyDescent="0.25">
      <c r="A126" s="11" t="s">
        <v>648</v>
      </c>
      <c r="B126" s="18">
        <v>42000000</v>
      </c>
      <c r="C126" s="18">
        <v>0</v>
      </c>
      <c r="D126" s="18">
        <f t="shared" si="12"/>
        <v>42000000</v>
      </c>
      <c r="E126" s="11" t="s">
        <v>500</v>
      </c>
      <c r="F126" s="11">
        <v>25</v>
      </c>
      <c r="G126" s="36">
        <f t="shared" si="7"/>
        <v>105</v>
      </c>
      <c r="H126" s="11">
        <f t="shared" si="8"/>
        <v>1</v>
      </c>
      <c r="I126" s="11">
        <f t="shared" si="13"/>
        <v>4368000000</v>
      </c>
      <c r="J126" s="11">
        <f t="shared" si="10"/>
        <v>0</v>
      </c>
      <c r="K126" s="11">
        <f t="shared" si="11"/>
        <v>4368000000</v>
      </c>
    </row>
    <row r="127" spans="1:15" x14ac:dyDescent="0.25">
      <c r="A127" s="11" t="s">
        <v>718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80</v>
      </c>
      <c r="H127" s="11">
        <f t="shared" si="8"/>
        <v>0</v>
      </c>
      <c r="I127" s="11">
        <f t="shared" si="13"/>
        <v>-400000</v>
      </c>
      <c r="J127" s="11">
        <f t="shared" si="10"/>
        <v>0</v>
      </c>
      <c r="K127" s="11">
        <f t="shared" si="11"/>
        <v>-400000</v>
      </c>
    </row>
    <row r="128" spans="1:15" x14ac:dyDescent="0.25">
      <c r="A128" s="11" t="s">
        <v>649</v>
      </c>
      <c r="B128" s="18">
        <v>771374</v>
      </c>
      <c r="C128" s="18">
        <v>120697</v>
      </c>
      <c r="D128" s="18">
        <f t="shared" si="12"/>
        <v>650677</v>
      </c>
      <c r="E128" s="11" t="s">
        <v>720</v>
      </c>
      <c r="F128" s="11">
        <v>3</v>
      </c>
      <c r="G128" s="36">
        <f t="shared" si="7"/>
        <v>74</v>
      </c>
      <c r="H128" s="11">
        <f t="shared" si="8"/>
        <v>1</v>
      </c>
      <c r="I128" s="11">
        <f t="shared" si="13"/>
        <v>56310302</v>
      </c>
      <c r="J128" s="11">
        <f t="shared" si="10"/>
        <v>8810881</v>
      </c>
      <c r="K128" s="11">
        <f t="shared" si="11"/>
        <v>47499421</v>
      </c>
    </row>
    <row r="129" spans="1:11" x14ac:dyDescent="0.25">
      <c r="A129" s="11" t="s">
        <v>730</v>
      </c>
      <c r="B129" s="18">
        <v>2500000</v>
      </c>
      <c r="C129" s="18">
        <v>0</v>
      </c>
      <c r="D129" s="18">
        <f t="shared" si="12"/>
        <v>2500000</v>
      </c>
      <c r="E129" s="11" t="s">
        <v>731</v>
      </c>
      <c r="F129" s="11">
        <v>14</v>
      </c>
      <c r="G129" s="36">
        <f t="shared" si="7"/>
        <v>71</v>
      </c>
      <c r="H129" s="11">
        <f t="shared" si="8"/>
        <v>1</v>
      </c>
      <c r="I129" s="11">
        <f t="shared" si="13"/>
        <v>175000000</v>
      </c>
      <c r="J129" s="11">
        <f t="shared" si="10"/>
        <v>0</v>
      </c>
      <c r="K129" s="11">
        <f t="shared" si="11"/>
        <v>175000000</v>
      </c>
    </row>
    <row r="130" spans="1:11" x14ac:dyDescent="0.25">
      <c r="A130" s="11" t="s">
        <v>747</v>
      </c>
      <c r="B130" s="18">
        <v>-1000000</v>
      </c>
      <c r="C130" s="18">
        <v>-1000000</v>
      </c>
      <c r="D130" s="18">
        <f t="shared" si="12"/>
        <v>0</v>
      </c>
      <c r="E130" s="11" t="s">
        <v>769</v>
      </c>
      <c r="F130" s="11">
        <v>5</v>
      </c>
      <c r="G130" s="36">
        <f t="shared" si="7"/>
        <v>57</v>
      </c>
      <c r="H130" s="11">
        <f t="shared" si="8"/>
        <v>0</v>
      </c>
      <c r="I130" s="11">
        <f t="shared" si="13"/>
        <v>-57000000</v>
      </c>
      <c r="J130" s="11">
        <f t="shared" si="10"/>
        <v>-57000000</v>
      </c>
      <c r="K130" s="11">
        <f t="shared" si="11"/>
        <v>0</v>
      </c>
    </row>
    <row r="131" spans="1:11" x14ac:dyDescent="0.25">
      <c r="A131" s="11" t="s">
        <v>751</v>
      </c>
      <c r="B131" s="18">
        <v>-50000000</v>
      </c>
      <c r="C131" s="18">
        <v>0</v>
      </c>
      <c r="D131" s="18">
        <f t="shared" si="12"/>
        <v>-50000000</v>
      </c>
      <c r="E131" s="11" t="s">
        <v>752</v>
      </c>
      <c r="F131" s="11">
        <v>8</v>
      </c>
      <c r="G131" s="36">
        <f t="shared" si="7"/>
        <v>52</v>
      </c>
      <c r="H131" s="11">
        <f t="shared" si="8"/>
        <v>0</v>
      </c>
      <c r="I131" s="11">
        <f t="shared" si="13"/>
        <v>-2600000000</v>
      </c>
      <c r="J131" s="11">
        <f t="shared" si="10"/>
        <v>0</v>
      </c>
      <c r="K131" s="11">
        <f t="shared" si="11"/>
        <v>-2600000000</v>
      </c>
    </row>
    <row r="132" spans="1:11" x14ac:dyDescent="0.25">
      <c r="A132" s="11" t="s">
        <v>650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44</v>
      </c>
      <c r="H132" s="11">
        <f t="shared" ref="H132:H143" si="14">IF(B132&gt;0,1,0)</f>
        <v>1</v>
      </c>
      <c r="I132" s="11">
        <f t="shared" si="13"/>
        <v>26414341</v>
      </c>
      <c r="J132" s="11">
        <f t="shared" ref="J132:J143" si="15">C132*(G132-H132)</f>
        <v>4556753</v>
      </c>
      <c r="K132" s="11">
        <f t="shared" ref="K132:K143" si="16">D132*(G132-H132)</f>
        <v>21857588</v>
      </c>
    </row>
    <row r="133" spans="1:11" x14ac:dyDescent="0.25">
      <c r="A133" s="11" t="s">
        <v>777</v>
      </c>
      <c r="B133" s="18">
        <v>-1210700</v>
      </c>
      <c r="C133" s="18">
        <v>0</v>
      </c>
      <c r="D133" s="18">
        <f t="shared" si="12"/>
        <v>-1210700</v>
      </c>
      <c r="E133" s="11" t="s">
        <v>778</v>
      </c>
      <c r="F133" s="11">
        <v>9</v>
      </c>
      <c r="G133" s="36">
        <f t="shared" si="7"/>
        <v>40</v>
      </c>
      <c r="H133" s="11">
        <f t="shared" si="14"/>
        <v>0</v>
      </c>
      <c r="I133" s="11">
        <f t="shared" si="13"/>
        <v>-48428000</v>
      </c>
      <c r="J133" s="11">
        <f t="shared" si="15"/>
        <v>0</v>
      </c>
      <c r="K133" s="11">
        <f t="shared" si="16"/>
        <v>-48428000</v>
      </c>
    </row>
    <row r="134" spans="1:11" x14ac:dyDescent="0.25">
      <c r="A134" s="11" t="s">
        <v>794</v>
      </c>
      <c r="B134" s="18">
        <v>-65000</v>
      </c>
      <c r="C134" s="18">
        <v>0</v>
      </c>
      <c r="D134" s="18">
        <f t="shared" si="12"/>
        <v>-65000</v>
      </c>
      <c r="E134" s="11" t="s">
        <v>797</v>
      </c>
      <c r="F134" s="11">
        <v>0</v>
      </c>
      <c r="G134" s="36">
        <f t="shared" si="7"/>
        <v>31</v>
      </c>
      <c r="H134" s="11">
        <f t="shared" si="14"/>
        <v>0</v>
      </c>
      <c r="I134" s="11">
        <f t="shared" si="13"/>
        <v>-2015000</v>
      </c>
      <c r="J134" s="11">
        <f t="shared" si="15"/>
        <v>0</v>
      </c>
      <c r="K134" s="11">
        <f t="shared" si="16"/>
        <v>-2015000</v>
      </c>
    </row>
    <row r="135" spans="1:11" x14ac:dyDescent="0.25">
      <c r="A135" s="11" t="s">
        <v>794</v>
      </c>
      <c r="B135" s="18">
        <v>-32300</v>
      </c>
      <c r="C135" s="18">
        <v>0</v>
      </c>
      <c r="D135" s="18">
        <f t="shared" si="12"/>
        <v>-32300</v>
      </c>
      <c r="E135" s="11" t="s">
        <v>798</v>
      </c>
      <c r="F135" s="11">
        <v>8</v>
      </c>
      <c r="G135" s="36">
        <f t="shared" si="7"/>
        <v>31</v>
      </c>
      <c r="H135" s="11">
        <f t="shared" si="14"/>
        <v>0</v>
      </c>
      <c r="I135" s="11">
        <f t="shared" si="13"/>
        <v>-1001300</v>
      </c>
      <c r="J135" s="11">
        <f t="shared" si="15"/>
        <v>0</v>
      </c>
      <c r="K135" s="11">
        <f t="shared" si="16"/>
        <v>-1001300</v>
      </c>
    </row>
    <row r="136" spans="1:11" x14ac:dyDescent="0.25">
      <c r="A136" s="11" t="s">
        <v>805</v>
      </c>
      <c r="B136" s="18">
        <v>-1000000</v>
      </c>
      <c r="C136" s="18">
        <v>-1000000</v>
      </c>
      <c r="D136" s="18">
        <f t="shared" si="12"/>
        <v>0</v>
      </c>
      <c r="E136" s="11" t="s">
        <v>806</v>
      </c>
      <c r="F136" s="11">
        <v>9</v>
      </c>
      <c r="G136" s="36">
        <f t="shared" si="7"/>
        <v>23</v>
      </c>
      <c r="H136" s="11">
        <f t="shared" si="14"/>
        <v>0</v>
      </c>
      <c r="I136" s="11">
        <f t="shared" si="13"/>
        <v>-23000000</v>
      </c>
      <c r="J136" s="11">
        <f t="shared" si="15"/>
        <v>-23000000</v>
      </c>
      <c r="K136" s="11">
        <f t="shared" si="16"/>
        <v>0</v>
      </c>
    </row>
    <row r="137" spans="1:11" x14ac:dyDescent="0.25">
      <c r="A137" s="11" t="s">
        <v>651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14</v>
      </c>
      <c r="G137" s="36">
        <f t="shared" si="7"/>
        <v>14</v>
      </c>
      <c r="H137" s="11">
        <f t="shared" si="14"/>
        <v>1</v>
      </c>
      <c r="I137" s="11">
        <f t="shared" si="13"/>
        <v>3781349</v>
      </c>
      <c r="J137" s="11">
        <f t="shared" si="15"/>
        <v>1265667</v>
      </c>
      <c r="K137" s="11">
        <f t="shared" si="16"/>
        <v>2515682</v>
      </c>
    </row>
    <row r="138" spans="1:11" x14ac:dyDescent="0.25">
      <c r="A138" s="11"/>
      <c r="B138" s="18"/>
      <c r="C138" s="18"/>
      <c r="D138" s="18"/>
      <c r="E138" s="11"/>
      <c r="F138" s="11"/>
      <c r="G138" s="36">
        <f t="shared" si="7"/>
        <v>0</v>
      </c>
      <c r="H138" s="11">
        <f t="shared" si="14"/>
        <v>0</v>
      </c>
      <c r="I138" s="11">
        <f t="shared" si="13"/>
        <v>0</v>
      </c>
      <c r="J138" s="11">
        <f t="shared" si="15"/>
        <v>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34800642</v>
      </c>
      <c r="C144" s="29">
        <f>SUM(C2:C142)</f>
        <v>11247328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14504757301</v>
      </c>
      <c r="J144" s="29">
        <f>SUM(J2:J143)</f>
        <v>5763356033</v>
      </c>
      <c r="K144" s="29">
        <f>SUM(K2:K143)</f>
        <v>8741401268</v>
      </c>
    </row>
    <row r="145" spans="1:11" x14ac:dyDescent="0.25">
      <c r="A145" s="11"/>
      <c r="B145" s="11" t="s">
        <v>283</v>
      </c>
      <c r="C145" s="11" t="s">
        <v>491</v>
      </c>
      <c r="D145" s="11" t="s">
        <v>492</v>
      </c>
      <c r="E145" s="11"/>
      <c r="F145" s="11"/>
      <c r="G145" s="11"/>
      <c r="H145" s="11"/>
      <c r="I145" s="11" t="s">
        <v>488</v>
      </c>
      <c r="J145" s="11" t="s">
        <v>489</v>
      </c>
      <c r="K145" s="11" t="s">
        <v>490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23974805.456198346</v>
      </c>
      <c r="J147" s="29">
        <f>J144/G2</f>
        <v>9526208.3190082647</v>
      </c>
      <c r="K147" s="29">
        <f>K144/G2</f>
        <v>14448597.137190083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494</v>
      </c>
      <c r="J148" s="11" t="s">
        <v>495</v>
      </c>
      <c r="K148" s="11" t="s">
        <v>496</v>
      </c>
    </row>
    <row r="151" spans="1:11" x14ac:dyDescent="0.25">
      <c r="J151">
        <f>J144/I144*1448696</f>
        <v>575628.44095346145</v>
      </c>
      <c r="K151">
        <f>K144/I144*1448696</f>
        <v>873067.55904653843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6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371</v>
      </c>
      <c r="F2" s="11">
        <f>IF(B2&gt;0,1,0)</f>
        <v>1</v>
      </c>
      <c r="G2" s="11">
        <f>B2*(E2-F2)</f>
        <v>18500000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367</v>
      </c>
      <c r="F3" s="11">
        <f t="shared" ref="F3:F38" si="1">IF(B3&gt;0,1,0)</f>
        <v>1</v>
      </c>
      <c r="G3" s="11">
        <f t="shared" ref="G3:G23" si="2">B3*(E3-F3)</f>
        <v>1098000000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366</v>
      </c>
      <c r="F4" s="11">
        <f t="shared" si="1"/>
        <v>1</v>
      </c>
      <c r="G4" s="11">
        <f t="shared" si="2"/>
        <v>1095000000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366</v>
      </c>
      <c r="F5" s="11">
        <f t="shared" si="1"/>
        <v>1</v>
      </c>
      <c r="G5" s="11">
        <f t="shared" si="2"/>
        <v>5475000000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365</v>
      </c>
      <c r="F6" s="11">
        <f t="shared" si="1"/>
        <v>1</v>
      </c>
      <c r="G6" s="11">
        <f t="shared" si="2"/>
        <v>1092000000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364</v>
      </c>
      <c r="F7" s="11">
        <f t="shared" si="1"/>
        <v>0</v>
      </c>
      <c r="G7" s="11">
        <f t="shared" si="2"/>
        <v>-1092000000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364</v>
      </c>
      <c r="F8" s="11">
        <f t="shared" si="1"/>
        <v>0</v>
      </c>
      <c r="G8" s="11">
        <f t="shared" si="2"/>
        <v>-72800000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364</v>
      </c>
      <c r="F9" s="11">
        <f t="shared" si="1"/>
        <v>1</v>
      </c>
      <c r="G9" s="11">
        <f>B9*(E9-F9)</f>
        <v>1089000000</v>
      </c>
      <c r="K9" t="s">
        <v>291</v>
      </c>
      <c r="L9" s="34">
        <v>410021971552</v>
      </c>
      <c r="M9" s="33" t="s">
        <v>722</v>
      </c>
      <c r="N9" t="s">
        <v>723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363</v>
      </c>
      <c r="F10" s="11">
        <f t="shared" si="1"/>
        <v>1</v>
      </c>
      <c r="G10" s="11">
        <f t="shared" si="2"/>
        <v>1086000000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363</v>
      </c>
      <c r="F11" s="11">
        <f t="shared" si="1"/>
        <v>1</v>
      </c>
      <c r="G11" s="11">
        <f t="shared" si="2"/>
        <v>9050000000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360</v>
      </c>
      <c r="F12" s="11">
        <f t="shared" si="1"/>
        <v>1</v>
      </c>
      <c r="G12" s="11">
        <f t="shared" si="2"/>
        <v>358400470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360</v>
      </c>
      <c r="F13" s="11">
        <f t="shared" si="1"/>
        <v>1</v>
      </c>
      <c r="G13" s="11">
        <f t="shared" si="2"/>
        <v>1077000000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360</v>
      </c>
      <c r="F14" s="11">
        <f t="shared" si="1"/>
        <v>1</v>
      </c>
      <c r="G14" s="11">
        <f t="shared" si="2"/>
        <v>427603464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348</v>
      </c>
      <c r="F15" s="11">
        <f t="shared" si="1"/>
        <v>1</v>
      </c>
      <c r="G15" s="11">
        <f t="shared" si="2"/>
        <v>694000000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336</v>
      </c>
      <c r="F16" s="11">
        <f t="shared" si="1"/>
        <v>1</v>
      </c>
      <c r="G16" s="11">
        <f t="shared" si="2"/>
        <v>1005000000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335</v>
      </c>
      <c r="F17" s="11">
        <f t="shared" si="1"/>
        <v>1</v>
      </c>
      <c r="G17" s="11">
        <f t="shared" si="2"/>
        <v>1002000000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334</v>
      </c>
      <c r="F18" s="11">
        <f t="shared" si="1"/>
        <v>1</v>
      </c>
      <c r="G18" s="11">
        <f t="shared" si="2"/>
        <v>632700000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319</v>
      </c>
      <c r="F19" s="11">
        <f t="shared" si="1"/>
        <v>1</v>
      </c>
      <c r="G19" s="11">
        <f t="shared" si="2"/>
        <v>255835134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318</v>
      </c>
      <c r="F20" s="11">
        <f t="shared" si="1"/>
        <v>1</v>
      </c>
      <c r="G20" s="11">
        <f t="shared" si="2"/>
        <v>951000000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312</v>
      </c>
      <c r="F21" s="11">
        <f t="shared" si="1"/>
        <v>1</v>
      </c>
      <c r="G21" s="11">
        <f t="shared" si="2"/>
        <v>155500000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298</v>
      </c>
      <c r="F22" s="11">
        <f t="shared" si="1"/>
        <v>0</v>
      </c>
      <c r="G22" s="11">
        <f t="shared" si="2"/>
        <v>-894000000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290</v>
      </c>
      <c r="F23" s="11">
        <f t="shared" si="1"/>
        <v>1</v>
      </c>
      <c r="G23" s="11">
        <f t="shared" si="2"/>
        <v>867000000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290</v>
      </c>
      <c r="F24" s="11">
        <f t="shared" si="1"/>
        <v>1</v>
      </c>
      <c r="G24" s="11">
        <f>B24*(E24-F24)</f>
        <v>182313627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288</v>
      </c>
      <c r="F25" s="11">
        <f t="shared" si="1"/>
        <v>0</v>
      </c>
      <c r="G25" s="11">
        <f t="shared" ref="G25:G30" si="3">B25*(E25-F25)</f>
        <v>-921859200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286</v>
      </c>
      <c r="F26" s="11">
        <f t="shared" si="1"/>
        <v>0</v>
      </c>
      <c r="G26" s="11">
        <f t="shared" si="3"/>
        <v>-858257400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284</v>
      </c>
      <c r="F27" s="11">
        <f t="shared" si="1"/>
        <v>1</v>
      </c>
      <c r="G27" s="11">
        <f t="shared" si="3"/>
        <v>283000000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284</v>
      </c>
      <c r="F28" s="11">
        <f t="shared" si="1"/>
        <v>1</v>
      </c>
      <c r="G28" s="11">
        <f t="shared" si="3"/>
        <v>1698000000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284</v>
      </c>
      <c r="F29" s="11">
        <f t="shared" si="1"/>
        <v>1</v>
      </c>
      <c r="G29" s="11">
        <f t="shared" si="3"/>
        <v>1641400000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284</v>
      </c>
      <c r="F30" s="11">
        <f t="shared" si="1"/>
        <v>0</v>
      </c>
      <c r="G30" s="11">
        <f t="shared" si="3"/>
        <v>-1420000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283</v>
      </c>
      <c r="F31" s="11">
        <f t="shared" si="1"/>
        <v>0</v>
      </c>
      <c r="G31" s="11">
        <f>B31*(E31-F31)</f>
        <v>-7358000000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281</v>
      </c>
      <c r="F32" s="11">
        <f t="shared" si="1"/>
        <v>0</v>
      </c>
      <c r="G32" s="11">
        <f>B32*(E32-F32)</f>
        <v>-7362200000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485</v>
      </c>
      <c r="D33" s="11">
        <v>18</v>
      </c>
      <c r="E33" s="11">
        <f t="shared" si="0"/>
        <v>262</v>
      </c>
      <c r="F33" s="11">
        <f t="shared" si="1"/>
        <v>1</v>
      </c>
      <c r="G33" s="11">
        <f>B33*(E33-F33)</f>
        <v>85348305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498</v>
      </c>
      <c r="B34" s="38">
        <v>28400000</v>
      </c>
      <c r="C34" s="11" t="s">
        <v>555</v>
      </c>
      <c r="D34" s="11">
        <v>0</v>
      </c>
      <c r="E34" s="11">
        <f t="shared" si="0"/>
        <v>244</v>
      </c>
      <c r="F34" s="11">
        <f t="shared" si="1"/>
        <v>1</v>
      </c>
      <c r="G34" s="11">
        <f t="shared" ref="G34:G104" si="4">B34*(E34-F34)</f>
        <v>6901200000</v>
      </c>
      <c r="V34" s="25"/>
      <c r="W34" s="26"/>
      <c r="X34" s="25"/>
    </row>
    <row r="35" spans="1:27" x14ac:dyDescent="0.25">
      <c r="A35" s="12" t="s">
        <v>498</v>
      </c>
      <c r="B35" s="57">
        <v>11000000</v>
      </c>
      <c r="C35" s="12" t="s">
        <v>500</v>
      </c>
      <c r="D35" s="11">
        <v>15</v>
      </c>
      <c r="E35" s="11">
        <f t="shared" si="0"/>
        <v>244</v>
      </c>
      <c r="F35" s="11">
        <f t="shared" si="1"/>
        <v>1</v>
      </c>
      <c r="G35" s="12">
        <f t="shared" si="4"/>
        <v>2673000000</v>
      </c>
    </row>
    <row r="36" spans="1:27" x14ac:dyDescent="0.25">
      <c r="A36" s="11" t="s">
        <v>512</v>
      </c>
      <c r="B36" s="38">
        <v>418701</v>
      </c>
      <c r="C36" s="11" t="s">
        <v>513</v>
      </c>
      <c r="D36" s="11">
        <v>0</v>
      </c>
      <c r="E36" s="11">
        <f t="shared" si="0"/>
        <v>229</v>
      </c>
      <c r="F36" s="11">
        <f t="shared" si="1"/>
        <v>1</v>
      </c>
      <c r="G36" s="11">
        <f t="shared" si="4"/>
        <v>95463828</v>
      </c>
    </row>
    <row r="37" spans="1:27" x14ac:dyDescent="0.25">
      <c r="A37" s="11" t="s">
        <v>512</v>
      </c>
      <c r="B37" s="38">
        <v>-900</v>
      </c>
      <c r="C37" s="11" t="s">
        <v>514</v>
      </c>
      <c r="D37" s="11">
        <v>1</v>
      </c>
      <c r="E37" s="11">
        <f t="shared" si="0"/>
        <v>229</v>
      </c>
      <c r="F37" s="11">
        <f t="shared" si="1"/>
        <v>0</v>
      </c>
      <c r="G37" s="11">
        <f t="shared" si="4"/>
        <v>-206100</v>
      </c>
      <c r="J37" s="58"/>
    </row>
    <row r="38" spans="1:27" x14ac:dyDescent="0.25">
      <c r="A38" s="12" t="s">
        <v>518</v>
      </c>
      <c r="B38" s="57">
        <v>2000000</v>
      </c>
      <c r="C38" s="12" t="s">
        <v>519</v>
      </c>
      <c r="D38" s="11">
        <v>0</v>
      </c>
      <c r="E38" s="11">
        <f t="shared" si="0"/>
        <v>228</v>
      </c>
      <c r="F38" s="11">
        <f t="shared" si="1"/>
        <v>1</v>
      </c>
      <c r="G38" s="12">
        <f t="shared" si="4"/>
        <v>454000000</v>
      </c>
      <c r="J38" s="7"/>
      <c r="K38" s="7"/>
    </row>
    <row r="39" spans="1:27" x14ac:dyDescent="0.25">
      <c r="A39" s="11" t="s">
        <v>518</v>
      </c>
      <c r="B39" s="38">
        <v>2000000</v>
      </c>
      <c r="C39" s="11" t="s">
        <v>520</v>
      </c>
      <c r="D39" s="11">
        <v>14</v>
      </c>
      <c r="E39" s="11">
        <f t="shared" si="0"/>
        <v>228</v>
      </c>
      <c r="F39" s="11">
        <f>IF(B39&gt;0,1,0)</f>
        <v>1</v>
      </c>
      <c r="G39" s="11">
        <f t="shared" si="4"/>
        <v>454000000</v>
      </c>
    </row>
    <row r="40" spans="1:27" x14ac:dyDescent="0.25">
      <c r="A40" s="11" t="s">
        <v>522</v>
      </c>
      <c r="B40" s="38">
        <v>-200000</v>
      </c>
      <c r="C40" s="11" t="s">
        <v>523</v>
      </c>
      <c r="D40" s="11">
        <v>0</v>
      </c>
      <c r="E40" s="11">
        <f t="shared" si="0"/>
        <v>214</v>
      </c>
      <c r="F40" s="11">
        <f>IF(B40&gt;0,1,0)</f>
        <v>0</v>
      </c>
      <c r="G40" s="11">
        <f t="shared" si="4"/>
        <v>-42800000</v>
      </c>
    </row>
    <row r="41" spans="1:27" x14ac:dyDescent="0.25">
      <c r="A41" s="11" t="s">
        <v>522</v>
      </c>
      <c r="B41" s="38">
        <v>-620000</v>
      </c>
      <c r="C41" s="11" t="s">
        <v>524</v>
      </c>
      <c r="D41" s="11">
        <v>0</v>
      </c>
      <c r="E41" s="11">
        <f t="shared" si="0"/>
        <v>214</v>
      </c>
      <c r="F41" s="11">
        <f>IF(B41&gt;0,1,0)</f>
        <v>0</v>
      </c>
      <c r="G41" s="11">
        <f t="shared" si="4"/>
        <v>-132680000</v>
      </c>
    </row>
    <row r="42" spans="1:27" x14ac:dyDescent="0.25">
      <c r="A42" s="11" t="s">
        <v>522</v>
      </c>
      <c r="B42" s="38">
        <v>-120000</v>
      </c>
      <c r="C42" s="11" t="s">
        <v>525</v>
      </c>
      <c r="D42" s="11">
        <v>2</v>
      </c>
      <c r="E42" s="11">
        <f t="shared" si="0"/>
        <v>214</v>
      </c>
      <c r="F42" s="11">
        <f t="shared" ref="F42:F104" si="5">IF(B42&gt;0,1,0)</f>
        <v>0</v>
      </c>
      <c r="G42" s="11">
        <f t="shared" si="4"/>
        <v>-25680000</v>
      </c>
      <c r="J42" s="7"/>
    </row>
    <row r="43" spans="1:27" x14ac:dyDescent="0.25">
      <c r="A43" s="11" t="s">
        <v>526</v>
      </c>
      <c r="B43" s="38">
        <v>650000</v>
      </c>
      <c r="C43" s="11" t="s">
        <v>527</v>
      </c>
      <c r="D43" s="11">
        <v>0</v>
      </c>
      <c r="E43" s="11">
        <f t="shared" si="0"/>
        <v>212</v>
      </c>
      <c r="F43" s="11">
        <f t="shared" si="5"/>
        <v>1</v>
      </c>
      <c r="G43" s="11">
        <f t="shared" si="4"/>
        <v>137150000</v>
      </c>
    </row>
    <row r="44" spans="1:27" x14ac:dyDescent="0.25">
      <c r="A44" s="11" t="s">
        <v>526</v>
      </c>
      <c r="B44" s="38">
        <v>-5000</v>
      </c>
      <c r="C44" s="11" t="s">
        <v>26</v>
      </c>
      <c r="D44" s="11">
        <v>0</v>
      </c>
      <c r="E44" s="11">
        <f t="shared" si="0"/>
        <v>212</v>
      </c>
      <c r="F44" s="11">
        <f t="shared" si="5"/>
        <v>0</v>
      </c>
      <c r="G44" s="11">
        <f t="shared" si="4"/>
        <v>-1060000</v>
      </c>
    </row>
    <row r="45" spans="1:27" x14ac:dyDescent="0.25">
      <c r="A45" s="11" t="s">
        <v>526</v>
      </c>
      <c r="B45" s="38">
        <v>29000000</v>
      </c>
      <c r="C45" s="11" t="s">
        <v>528</v>
      </c>
      <c r="D45" s="11">
        <v>4</v>
      </c>
      <c r="E45" s="11">
        <f t="shared" si="0"/>
        <v>212</v>
      </c>
      <c r="F45" s="11">
        <f t="shared" si="5"/>
        <v>1</v>
      </c>
      <c r="G45" s="11">
        <f t="shared" si="4"/>
        <v>6119000000</v>
      </c>
    </row>
    <row r="46" spans="1:27" x14ac:dyDescent="0.25">
      <c r="A46" s="11" t="s">
        <v>535</v>
      </c>
      <c r="B46" s="38">
        <v>-200000</v>
      </c>
      <c r="C46" s="11" t="s">
        <v>540</v>
      </c>
      <c r="D46" s="11">
        <v>3</v>
      </c>
      <c r="E46" s="11">
        <f t="shared" si="0"/>
        <v>208</v>
      </c>
      <c r="F46" s="11">
        <f t="shared" si="5"/>
        <v>0</v>
      </c>
      <c r="G46" s="11">
        <f t="shared" si="4"/>
        <v>-41600000</v>
      </c>
    </row>
    <row r="47" spans="1:27" x14ac:dyDescent="0.25">
      <c r="A47" s="11" t="s">
        <v>541</v>
      </c>
      <c r="B47" s="38">
        <v>-200000</v>
      </c>
      <c r="C47" s="11" t="s">
        <v>543</v>
      </c>
      <c r="D47" s="11">
        <v>1</v>
      </c>
      <c r="E47" s="11">
        <f t="shared" si="0"/>
        <v>205</v>
      </c>
      <c r="F47" s="11">
        <f t="shared" si="5"/>
        <v>0</v>
      </c>
      <c r="G47" s="11">
        <f t="shared" si="4"/>
        <v>-41000000</v>
      </c>
    </row>
    <row r="48" spans="1:27" x14ac:dyDescent="0.25">
      <c r="A48" s="11" t="s">
        <v>542</v>
      </c>
      <c r="B48" s="38">
        <v>-200000</v>
      </c>
      <c r="C48" s="11" t="s">
        <v>158</v>
      </c>
      <c r="D48" s="11">
        <v>5</v>
      </c>
      <c r="E48" s="11">
        <f t="shared" si="0"/>
        <v>204</v>
      </c>
      <c r="F48" s="11">
        <f t="shared" si="5"/>
        <v>0</v>
      </c>
      <c r="G48" s="11">
        <f t="shared" si="4"/>
        <v>-40800000</v>
      </c>
    </row>
    <row r="49" spans="1:7" x14ac:dyDescent="0.25">
      <c r="A49" s="11" t="s">
        <v>546</v>
      </c>
      <c r="B49" s="38">
        <v>3000000</v>
      </c>
      <c r="C49" s="11" t="s">
        <v>547</v>
      </c>
      <c r="D49" s="11">
        <v>0</v>
      </c>
      <c r="E49" s="11">
        <f t="shared" si="0"/>
        <v>199</v>
      </c>
      <c r="F49" s="11">
        <f t="shared" si="5"/>
        <v>1</v>
      </c>
      <c r="G49" s="11">
        <f t="shared" si="4"/>
        <v>594000000</v>
      </c>
    </row>
    <row r="50" spans="1:7" x14ac:dyDescent="0.25">
      <c r="A50" s="12" t="s">
        <v>546</v>
      </c>
      <c r="B50" s="57">
        <v>3000000</v>
      </c>
      <c r="C50" s="12" t="s">
        <v>548</v>
      </c>
      <c r="D50" s="11">
        <v>1</v>
      </c>
      <c r="E50" s="11">
        <f t="shared" si="0"/>
        <v>199</v>
      </c>
      <c r="F50" s="11">
        <f t="shared" si="5"/>
        <v>1</v>
      </c>
      <c r="G50" s="12">
        <f t="shared" si="4"/>
        <v>594000000</v>
      </c>
    </row>
    <row r="51" spans="1:7" x14ac:dyDescent="0.25">
      <c r="A51" s="11" t="s">
        <v>551</v>
      </c>
      <c r="B51" s="38">
        <v>765797</v>
      </c>
      <c r="C51" s="11" t="s">
        <v>552</v>
      </c>
      <c r="D51" s="11">
        <v>0</v>
      </c>
      <c r="E51" s="11">
        <f t="shared" si="0"/>
        <v>198</v>
      </c>
      <c r="F51" s="11">
        <f t="shared" si="5"/>
        <v>1</v>
      </c>
      <c r="G51" s="11">
        <f t="shared" si="4"/>
        <v>150862009</v>
      </c>
    </row>
    <row r="52" spans="1:7" x14ac:dyDescent="0.25">
      <c r="A52" s="11" t="s">
        <v>551</v>
      </c>
      <c r="B52" s="38">
        <v>-200000</v>
      </c>
      <c r="C52" s="11" t="s">
        <v>158</v>
      </c>
      <c r="D52" s="11">
        <v>7</v>
      </c>
      <c r="E52" s="11">
        <f t="shared" si="0"/>
        <v>198</v>
      </c>
      <c r="F52" s="11">
        <f t="shared" si="5"/>
        <v>0</v>
      </c>
      <c r="G52" s="11">
        <f t="shared" si="4"/>
        <v>-39600000</v>
      </c>
    </row>
    <row r="53" spans="1:7" x14ac:dyDescent="0.25">
      <c r="A53" s="11" t="s">
        <v>563</v>
      </c>
      <c r="B53" s="38">
        <v>-400500</v>
      </c>
      <c r="C53" s="11" t="s">
        <v>564</v>
      </c>
      <c r="D53" s="11">
        <v>9</v>
      </c>
      <c r="E53" s="11">
        <f t="shared" si="0"/>
        <v>191</v>
      </c>
      <c r="F53" s="11">
        <f t="shared" si="5"/>
        <v>0</v>
      </c>
      <c r="G53" s="11">
        <f t="shared" si="4"/>
        <v>-76495500</v>
      </c>
    </row>
    <row r="54" spans="1:7" x14ac:dyDescent="0.25">
      <c r="A54" s="11" t="s">
        <v>578</v>
      </c>
      <c r="B54" s="38">
        <v>-1000396</v>
      </c>
      <c r="C54" s="11" t="s">
        <v>632</v>
      </c>
      <c r="D54" s="11">
        <v>6</v>
      </c>
      <c r="E54" s="11">
        <f t="shared" si="0"/>
        <v>182</v>
      </c>
      <c r="F54" s="11">
        <f t="shared" si="5"/>
        <v>0</v>
      </c>
      <c r="G54" s="11">
        <f t="shared" si="4"/>
        <v>-182072072</v>
      </c>
    </row>
    <row r="55" spans="1:7" x14ac:dyDescent="0.25">
      <c r="A55" s="11" t="s">
        <v>581</v>
      </c>
      <c r="B55" s="38">
        <v>-40000000</v>
      </c>
      <c r="C55" s="11" t="s">
        <v>582</v>
      </c>
      <c r="D55" s="11">
        <v>9</v>
      </c>
      <c r="E55" s="11">
        <f t="shared" si="0"/>
        <v>176</v>
      </c>
      <c r="F55" s="11">
        <f t="shared" si="5"/>
        <v>0</v>
      </c>
      <c r="G55" s="11">
        <f t="shared" si="4"/>
        <v>-7040000000</v>
      </c>
    </row>
    <row r="56" spans="1:7" x14ac:dyDescent="0.25">
      <c r="A56" s="11" t="s">
        <v>587</v>
      </c>
      <c r="B56" s="38">
        <v>865652</v>
      </c>
      <c r="C56" s="11" t="s">
        <v>588</v>
      </c>
      <c r="D56" s="11">
        <v>27</v>
      </c>
      <c r="E56" s="11">
        <f t="shared" si="0"/>
        <v>167</v>
      </c>
      <c r="F56" s="11">
        <f t="shared" si="5"/>
        <v>1</v>
      </c>
      <c r="G56" s="11">
        <f t="shared" si="4"/>
        <v>143698232</v>
      </c>
    </row>
    <row r="57" spans="1:7" x14ac:dyDescent="0.25">
      <c r="A57" s="11" t="s">
        <v>618</v>
      </c>
      <c r="B57" s="38">
        <v>-50200000</v>
      </c>
      <c r="C57" s="11" t="s">
        <v>620</v>
      </c>
      <c r="D57" s="11">
        <v>1</v>
      </c>
      <c r="E57" s="11">
        <f t="shared" si="0"/>
        <v>140</v>
      </c>
      <c r="F57" s="11">
        <f t="shared" si="5"/>
        <v>0</v>
      </c>
      <c r="G57" s="11">
        <f t="shared" si="4"/>
        <v>-7028000000</v>
      </c>
    </row>
    <row r="58" spans="1:7" x14ac:dyDescent="0.25">
      <c r="A58" s="11" t="s">
        <v>624</v>
      </c>
      <c r="B58" s="38">
        <v>-12200500</v>
      </c>
      <c r="C58" s="11" t="s">
        <v>625</v>
      </c>
      <c r="D58" s="11">
        <v>3</v>
      </c>
      <c r="E58" s="11">
        <f t="shared" si="0"/>
        <v>139</v>
      </c>
      <c r="F58" s="11">
        <f t="shared" si="5"/>
        <v>0</v>
      </c>
      <c r="G58" s="11">
        <f t="shared" si="4"/>
        <v>-1695869500</v>
      </c>
    </row>
    <row r="59" spans="1:7" x14ac:dyDescent="0.25">
      <c r="A59" s="11" t="s">
        <v>630</v>
      </c>
      <c r="B59" s="38">
        <v>534906</v>
      </c>
      <c r="C59" s="11" t="s">
        <v>631</v>
      </c>
      <c r="D59" s="11">
        <v>1</v>
      </c>
      <c r="E59" s="11">
        <f t="shared" si="0"/>
        <v>136</v>
      </c>
      <c r="F59" s="11">
        <f t="shared" si="5"/>
        <v>1</v>
      </c>
      <c r="G59" s="11">
        <f t="shared" si="4"/>
        <v>72212310</v>
      </c>
    </row>
    <row r="60" spans="1:7" x14ac:dyDescent="0.25">
      <c r="A60" s="11" t="s">
        <v>656</v>
      </c>
      <c r="B60" s="38">
        <v>-338000</v>
      </c>
      <c r="C60" s="11" t="s">
        <v>658</v>
      </c>
      <c r="D60" s="11">
        <v>2</v>
      </c>
      <c r="E60" s="11">
        <f t="shared" si="0"/>
        <v>135</v>
      </c>
      <c r="F60" s="11">
        <f t="shared" si="5"/>
        <v>0</v>
      </c>
      <c r="G60" s="11">
        <f t="shared" si="4"/>
        <v>-45630000</v>
      </c>
    </row>
    <row r="61" spans="1:7" x14ac:dyDescent="0.25">
      <c r="A61" s="11" t="s">
        <v>659</v>
      </c>
      <c r="B61" s="38">
        <v>-150000</v>
      </c>
      <c r="C61" s="11" t="s">
        <v>660</v>
      </c>
      <c r="D61" s="11">
        <v>4</v>
      </c>
      <c r="E61" s="11">
        <f t="shared" si="0"/>
        <v>133</v>
      </c>
      <c r="F61" s="11">
        <f t="shared" si="5"/>
        <v>0</v>
      </c>
      <c r="G61" s="11">
        <f t="shared" si="4"/>
        <v>-19950000</v>
      </c>
    </row>
    <row r="62" spans="1:7" x14ac:dyDescent="0.25">
      <c r="A62" s="11" t="s">
        <v>665</v>
      </c>
      <c r="B62" s="38">
        <v>-100000</v>
      </c>
      <c r="C62" s="11" t="s">
        <v>26</v>
      </c>
      <c r="D62" s="11">
        <v>4</v>
      </c>
      <c r="E62" s="11">
        <f t="shared" si="0"/>
        <v>129</v>
      </c>
      <c r="F62" s="11">
        <f t="shared" si="5"/>
        <v>0</v>
      </c>
      <c r="G62" s="11">
        <f t="shared" si="4"/>
        <v>-12900000</v>
      </c>
    </row>
    <row r="63" spans="1:7" x14ac:dyDescent="0.25">
      <c r="A63" s="11" t="s">
        <v>667</v>
      </c>
      <c r="B63" s="38">
        <v>-200000</v>
      </c>
      <c r="C63" s="11" t="s">
        <v>158</v>
      </c>
      <c r="D63" s="11">
        <v>0</v>
      </c>
      <c r="E63" s="11">
        <f t="shared" si="0"/>
        <v>125</v>
      </c>
      <c r="F63" s="11">
        <f t="shared" si="5"/>
        <v>0</v>
      </c>
      <c r="G63" s="11">
        <f t="shared" si="4"/>
        <v>-25000000</v>
      </c>
    </row>
    <row r="64" spans="1:7" x14ac:dyDescent="0.25">
      <c r="A64" s="11" t="s">
        <v>71</v>
      </c>
      <c r="B64" s="38">
        <v>-87000</v>
      </c>
      <c r="C64" s="11" t="s">
        <v>668</v>
      </c>
      <c r="D64" s="11">
        <v>4</v>
      </c>
      <c r="E64" s="11">
        <f t="shared" si="0"/>
        <v>125</v>
      </c>
      <c r="F64" s="11">
        <f t="shared" si="5"/>
        <v>0</v>
      </c>
      <c r="G64" s="11">
        <f t="shared" si="4"/>
        <v>-10875000</v>
      </c>
    </row>
    <row r="65" spans="1:10" x14ac:dyDescent="0.25">
      <c r="A65" s="11" t="s">
        <v>674</v>
      </c>
      <c r="B65" s="38">
        <v>-27470</v>
      </c>
      <c r="C65" s="11" t="s">
        <v>675</v>
      </c>
      <c r="D65" s="11">
        <v>1</v>
      </c>
      <c r="E65" s="11">
        <f t="shared" si="0"/>
        <v>121</v>
      </c>
      <c r="F65" s="11">
        <f t="shared" si="5"/>
        <v>0</v>
      </c>
      <c r="G65" s="11">
        <f t="shared" si="4"/>
        <v>-3323870</v>
      </c>
    </row>
    <row r="66" spans="1:10" x14ac:dyDescent="0.25">
      <c r="A66" s="11" t="s">
        <v>682</v>
      </c>
      <c r="B66" s="38">
        <v>-334000</v>
      </c>
      <c r="C66" s="11" t="s">
        <v>683</v>
      </c>
      <c r="D66" s="11">
        <v>5</v>
      </c>
      <c r="E66" s="11">
        <f t="shared" si="0"/>
        <v>120</v>
      </c>
      <c r="F66" s="11">
        <f t="shared" si="5"/>
        <v>0</v>
      </c>
      <c r="G66" s="11">
        <f t="shared" si="4"/>
        <v>-40080000</v>
      </c>
    </row>
    <row r="67" spans="1:10" x14ac:dyDescent="0.25">
      <c r="A67" s="11" t="s">
        <v>686</v>
      </c>
      <c r="B67" s="38">
        <v>-20000</v>
      </c>
      <c r="C67" s="11" t="s">
        <v>687</v>
      </c>
      <c r="D67" s="11">
        <v>1</v>
      </c>
      <c r="E67" s="11">
        <f t="shared" ref="E67:E104" si="6">D67+E68</f>
        <v>115</v>
      </c>
      <c r="F67" s="11">
        <f t="shared" si="5"/>
        <v>0</v>
      </c>
      <c r="G67" s="11">
        <f t="shared" si="4"/>
        <v>-2300000</v>
      </c>
    </row>
    <row r="68" spans="1:10" x14ac:dyDescent="0.25">
      <c r="A68" s="11" t="s">
        <v>685</v>
      </c>
      <c r="B68" s="38">
        <v>-300500</v>
      </c>
      <c r="C68" s="11" t="s">
        <v>688</v>
      </c>
      <c r="D68" s="11">
        <v>0</v>
      </c>
      <c r="E68" s="11">
        <f t="shared" si="6"/>
        <v>114</v>
      </c>
      <c r="F68" s="11">
        <f t="shared" si="5"/>
        <v>0</v>
      </c>
      <c r="G68" s="11">
        <f t="shared" si="4"/>
        <v>-34257000</v>
      </c>
    </row>
    <row r="69" spans="1:10" x14ac:dyDescent="0.25">
      <c r="A69" s="11" t="s">
        <v>685</v>
      </c>
      <c r="B69" s="38">
        <v>-100000</v>
      </c>
      <c r="C69" s="11" t="s">
        <v>689</v>
      </c>
      <c r="D69" s="11">
        <v>5</v>
      </c>
      <c r="E69" s="11">
        <f t="shared" si="6"/>
        <v>114</v>
      </c>
      <c r="F69" s="11">
        <f t="shared" si="5"/>
        <v>0</v>
      </c>
      <c r="G69" s="11">
        <f t="shared" si="4"/>
        <v>-11400000</v>
      </c>
    </row>
    <row r="70" spans="1:10" x14ac:dyDescent="0.25">
      <c r="A70" s="11" t="s">
        <v>692</v>
      </c>
      <c r="B70" s="38">
        <v>-200000</v>
      </c>
      <c r="C70" s="11" t="s">
        <v>26</v>
      </c>
      <c r="D70" s="11">
        <v>4</v>
      </c>
      <c r="E70" s="11">
        <f t="shared" si="6"/>
        <v>109</v>
      </c>
      <c r="F70" s="11">
        <f t="shared" si="5"/>
        <v>0</v>
      </c>
      <c r="G70" s="11">
        <f t="shared" si="4"/>
        <v>-21800000</v>
      </c>
    </row>
    <row r="71" spans="1:10" x14ac:dyDescent="0.25">
      <c r="A71" s="11" t="s">
        <v>648</v>
      </c>
      <c r="B71" s="38">
        <v>15389</v>
      </c>
      <c r="C71" s="11" t="s">
        <v>693</v>
      </c>
      <c r="D71" s="11">
        <v>0</v>
      </c>
      <c r="E71" s="11">
        <f t="shared" si="6"/>
        <v>105</v>
      </c>
      <c r="F71" s="11">
        <f t="shared" si="5"/>
        <v>1</v>
      </c>
      <c r="G71" s="11">
        <f t="shared" si="4"/>
        <v>1600456</v>
      </c>
    </row>
    <row r="72" spans="1:10" x14ac:dyDescent="0.25">
      <c r="A72" s="11" t="s">
        <v>648</v>
      </c>
      <c r="B72" s="38">
        <v>4000000</v>
      </c>
      <c r="C72" s="11" t="s">
        <v>699</v>
      </c>
      <c r="D72" s="11">
        <v>0</v>
      </c>
      <c r="E72" s="11">
        <f t="shared" si="6"/>
        <v>105</v>
      </c>
      <c r="F72" s="11">
        <f t="shared" si="5"/>
        <v>1</v>
      </c>
      <c r="G72" s="11">
        <f t="shared" si="4"/>
        <v>416000000</v>
      </c>
    </row>
    <row r="73" spans="1:10" x14ac:dyDescent="0.25">
      <c r="A73" s="11" t="s">
        <v>648</v>
      </c>
      <c r="B73" s="38">
        <v>2600000</v>
      </c>
      <c r="C73" s="11" t="s">
        <v>700</v>
      </c>
      <c r="D73" s="11">
        <v>0</v>
      </c>
      <c r="E73" s="11">
        <f t="shared" si="6"/>
        <v>105</v>
      </c>
      <c r="F73" s="11">
        <f t="shared" si="5"/>
        <v>1</v>
      </c>
      <c r="G73" s="11">
        <f t="shared" si="4"/>
        <v>270400000</v>
      </c>
      <c r="J73" t="s">
        <v>25</v>
      </c>
    </row>
    <row r="74" spans="1:10" x14ac:dyDescent="0.25">
      <c r="A74" s="11" t="s">
        <v>648</v>
      </c>
      <c r="B74" s="38">
        <v>3000000</v>
      </c>
      <c r="C74" s="11" t="s">
        <v>701</v>
      </c>
      <c r="D74" s="11">
        <v>3</v>
      </c>
      <c r="E74" s="11">
        <f t="shared" si="6"/>
        <v>105</v>
      </c>
      <c r="F74" s="11">
        <f t="shared" si="5"/>
        <v>1</v>
      </c>
      <c r="G74" s="11">
        <f t="shared" si="4"/>
        <v>312000000</v>
      </c>
    </row>
    <row r="75" spans="1:10" x14ac:dyDescent="0.25">
      <c r="A75" s="11" t="s">
        <v>703</v>
      </c>
      <c r="B75" s="38">
        <v>-200000</v>
      </c>
      <c r="C75" s="11" t="s">
        <v>158</v>
      </c>
      <c r="D75" s="11">
        <v>3</v>
      </c>
      <c r="E75" s="11">
        <f t="shared" si="6"/>
        <v>102</v>
      </c>
      <c r="F75" s="11">
        <f t="shared" si="5"/>
        <v>0</v>
      </c>
      <c r="G75" s="11">
        <f t="shared" si="4"/>
        <v>-20400000</v>
      </c>
    </row>
    <row r="76" spans="1:10" x14ac:dyDescent="0.25">
      <c r="A76" s="11" t="s">
        <v>704</v>
      </c>
      <c r="B76" s="38">
        <v>-2000700</v>
      </c>
      <c r="C76" s="11" t="s">
        <v>705</v>
      </c>
      <c r="D76" s="11">
        <v>0</v>
      </c>
      <c r="E76" s="11">
        <f t="shared" si="6"/>
        <v>99</v>
      </c>
      <c r="F76" s="11">
        <f t="shared" si="5"/>
        <v>0</v>
      </c>
      <c r="G76" s="11">
        <f t="shared" si="4"/>
        <v>-198069300</v>
      </c>
    </row>
    <row r="77" spans="1:10" x14ac:dyDescent="0.25">
      <c r="A77" s="11" t="s">
        <v>704</v>
      </c>
      <c r="B77" s="38">
        <v>-200000</v>
      </c>
      <c r="C77" s="11" t="s">
        <v>158</v>
      </c>
      <c r="D77" s="11">
        <v>4</v>
      </c>
      <c r="E77" s="11">
        <f t="shared" si="6"/>
        <v>99</v>
      </c>
      <c r="F77" s="11">
        <f t="shared" si="5"/>
        <v>0</v>
      </c>
      <c r="G77" s="11">
        <f t="shared" si="4"/>
        <v>-19800000</v>
      </c>
    </row>
    <row r="78" spans="1:10" x14ac:dyDescent="0.25">
      <c r="A78" s="11" t="s">
        <v>708</v>
      </c>
      <c r="B78" s="38">
        <v>2000000</v>
      </c>
      <c r="C78" s="11" t="s">
        <v>709</v>
      </c>
      <c r="D78" s="11">
        <v>8</v>
      </c>
      <c r="E78" s="11">
        <f t="shared" si="6"/>
        <v>95</v>
      </c>
      <c r="F78" s="11">
        <f t="shared" si="5"/>
        <v>1</v>
      </c>
      <c r="G78" s="11">
        <f t="shared" si="4"/>
        <v>188000000</v>
      </c>
      <c r="J78" t="s">
        <v>25</v>
      </c>
    </row>
    <row r="79" spans="1:10" x14ac:dyDescent="0.25">
      <c r="A79" s="11" t="s">
        <v>710</v>
      </c>
      <c r="B79" s="38">
        <v>-1000500</v>
      </c>
      <c r="C79" s="11" t="s">
        <v>711</v>
      </c>
      <c r="D79" s="11">
        <v>0</v>
      </c>
      <c r="E79" s="11">
        <f t="shared" si="6"/>
        <v>87</v>
      </c>
      <c r="F79" s="11">
        <f t="shared" si="5"/>
        <v>0</v>
      </c>
      <c r="G79" s="11">
        <f t="shared" si="4"/>
        <v>-87043500</v>
      </c>
    </row>
    <row r="80" spans="1:10" x14ac:dyDescent="0.25">
      <c r="A80" s="11" t="s">
        <v>710</v>
      </c>
      <c r="B80" s="38">
        <v>-141950</v>
      </c>
      <c r="C80" s="11" t="s">
        <v>712</v>
      </c>
      <c r="D80" s="11">
        <v>3</v>
      </c>
      <c r="E80" s="11">
        <f t="shared" si="6"/>
        <v>87</v>
      </c>
      <c r="F80" s="11">
        <f t="shared" si="5"/>
        <v>0</v>
      </c>
      <c r="G80" s="11">
        <f t="shared" si="4"/>
        <v>-12349650</v>
      </c>
    </row>
    <row r="81" spans="1:7" x14ac:dyDescent="0.25">
      <c r="A81" s="11" t="s">
        <v>715</v>
      </c>
      <c r="B81" s="38">
        <v>-900500</v>
      </c>
      <c r="C81" s="11" t="s">
        <v>716</v>
      </c>
      <c r="D81" s="11">
        <v>10</v>
      </c>
      <c r="E81" s="11">
        <f t="shared" si="6"/>
        <v>84</v>
      </c>
      <c r="F81" s="11">
        <f t="shared" si="5"/>
        <v>0</v>
      </c>
      <c r="G81" s="11">
        <f t="shared" si="4"/>
        <v>-75642000</v>
      </c>
    </row>
    <row r="82" spans="1:7" x14ac:dyDescent="0.25">
      <c r="A82" s="11" t="s">
        <v>649</v>
      </c>
      <c r="B82" s="38">
        <v>81251</v>
      </c>
      <c r="C82" s="11" t="s">
        <v>719</v>
      </c>
      <c r="D82" s="11">
        <v>22</v>
      </c>
      <c r="E82" s="11">
        <f t="shared" si="6"/>
        <v>74</v>
      </c>
      <c r="F82" s="11">
        <f t="shared" si="5"/>
        <v>1</v>
      </c>
      <c r="G82" s="11">
        <f t="shared" si="4"/>
        <v>5931323</v>
      </c>
    </row>
    <row r="83" spans="1:7" x14ac:dyDescent="0.25">
      <c r="A83" s="11" t="s">
        <v>751</v>
      </c>
      <c r="B83" s="38">
        <v>50000000</v>
      </c>
      <c r="C83" s="11" t="s">
        <v>754</v>
      </c>
      <c r="D83" s="11">
        <v>1</v>
      </c>
      <c r="E83" s="11">
        <f t="shared" si="6"/>
        <v>52</v>
      </c>
      <c r="F83" s="11">
        <f t="shared" si="5"/>
        <v>1</v>
      </c>
      <c r="G83" s="11">
        <f t="shared" si="4"/>
        <v>2550000000</v>
      </c>
    </row>
    <row r="84" spans="1:7" x14ac:dyDescent="0.25">
      <c r="A84" s="11" t="s">
        <v>749</v>
      </c>
      <c r="B84" s="38">
        <v>30000000</v>
      </c>
      <c r="C84" s="11" t="s">
        <v>755</v>
      </c>
      <c r="D84" s="11">
        <v>0</v>
      </c>
      <c r="E84" s="11">
        <f t="shared" si="6"/>
        <v>51</v>
      </c>
      <c r="F84" s="11">
        <f t="shared" si="5"/>
        <v>1</v>
      </c>
      <c r="G84" s="11">
        <f t="shared" si="4"/>
        <v>1500000000</v>
      </c>
    </row>
    <row r="85" spans="1:7" x14ac:dyDescent="0.25">
      <c r="A85" s="11" t="s">
        <v>749</v>
      </c>
      <c r="B85" s="38">
        <v>-72500000</v>
      </c>
      <c r="C85" s="11" t="s">
        <v>756</v>
      </c>
      <c r="D85" s="11">
        <v>1</v>
      </c>
      <c r="E85" s="11">
        <f t="shared" si="6"/>
        <v>51</v>
      </c>
      <c r="F85" s="11">
        <f t="shared" si="5"/>
        <v>0</v>
      </c>
      <c r="G85" s="11">
        <f t="shared" si="4"/>
        <v>-3697500000</v>
      </c>
    </row>
    <row r="86" spans="1:7" x14ac:dyDescent="0.25">
      <c r="A86" s="11" t="s">
        <v>757</v>
      </c>
      <c r="B86" s="38">
        <v>-281000</v>
      </c>
      <c r="C86" s="11" t="s">
        <v>770</v>
      </c>
      <c r="D86" s="11">
        <v>5</v>
      </c>
      <c r="E86" s="11">
        <f t="shared" si="6"/>
        <v>50</v>
      </c>
      <c r="F86" s="11">
        <f t="shared" si="5"/>
        <v>0</v>
      </c>
      <c r="G86" s="11">
        <f t="shared" si="4"/>
        <v>-14050000</v>
      </c>
    </row>
    <row r="87" spans="1:7" x14ac:dyDescent="0.25">
      <c r="A87" s="11" t="s">
        <v>763</v>
      </c>
      <c r="B87" s="38">
        <v>2500000</v>
      </c>
      <c r="C87" s="11" t="s">
        <v>767</v>
      </c>
      <c r="D87" s="11">
        <v>1</v>
      </c>
      <c r="E87" s="11">
        <f t="shared" si="6"/>
        <v>45</v>
      </c>
      <c r="F87" s="11">
        <f t="shared" si="5"/>
        <v>1</v>
      </c>
      <c r="G87" s="11">
        <f t="shared" si="4"/>
        <v>110000000</v>
      </c>
    </row>
    <row r="88" spans="1:7" x14ac:dyDescent="0.25">
      <c r="A88" s="11" t="s">
        <v>650</v>
      </c>
      <c r="B88" s="38">
        <v>78340</v>
      </c>
      <c r="C88" s="11" t="s">
        <v>768</v>
      </c>
      <c r="D88" s="11">
        <v>5</v>
      </c>
      <c r="E88" s="11">
        <f t="shared" si="6"/>
        <v>44</v>
      </c>
      <c r="F88" s="11">
        <f t="shared" si="5"/>
        <v>1</v>
      </c>
      <c r="G88" s="11">
        <f t="shared" si="4"/>
        <v>3368620</v>
      </c>
    </row>
    <row r="89" spans="1:7" x14ac:dyDescent="0.25">
      <c r="A89" s="11" t="s">
        <v>775</v>
      </c>
      <c r="B89" s="38">
        <v>15000000</v>
      </c>
      <c r="C89" s="11" t="s">
        <v>776</v>
      </c>
      <c r="D89" s="11">
        <v>25</v>
      </c>
      <c r="E89" s="11">
        <f t="shared" si="6"/>
        <v>39</v>
      </c>
      <c r="F89" s="11">
        <f t="shared" si="5"/>
        <v>1</v>
      </c>
      <c r="G89" s="11">
        <f t="shared" si="4"/>
        <v>570000000</v>
      </c>
    </row>
    <row r="90" spans="1:7" x14ac:dyDescent="0.25">
      <c r="A90" s="11" t="s">
        <v>651</v>
      </c>
      <c r="B90" s="38">
        <v>244846</v>
      </c>
      <c r="C90" s="11" t="s">
        <v>810</v>
      </c>
      <c r="D90" s="11">
        <v>14</v>
      </c>
      <c r="E90" s="11">
        <f t="shared" si="6"/>
        <v>14</v>
      </c>
      <c r="F90" s="11">
        <f t="shared" si="5"/>
        <v>1</v>
      </c>
      <c r="G90" s="11">
        <f t="shared" si="4"/>
        <v>3182998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16337900684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44037468.150943398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577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pane ySplit="1" topLeftCell="A168" activePane="bottomLeft" state="frozen"/>
      <selection pane="bottomLeft" activeCell="C172" sqref="C172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551</v>
      </c>
      <c r="E2" s="11">
        <f>IF(B2&gt;0,1,0)</f>
        <v>1</v>
      </c>
      <c r="F2" s="11">
        <f>B2*(D2-E2)</f>
        <v>53185000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549</v>
      </c>
      <c r="E3" s="11">
        <f t="shared" ref="E3:E66" si="1">IF(B3&gt;0,1,0)</f>
        <v>1</v>
      </c>
      <c r="F3" s="11">
        <f t="shared" ref="F3:F66" si="2">B3*(D3-E3)</f>
        <v>1644000000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546</v>
      </c>
      <c r="E4" s="11">
        <f t="shared" si="1"/>
        <v>0</v>
      </c>
      <c r="F4" s="11">
        <f t="shared" si="2"/>
        <v>-109200000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544</v>
      </c>
      <c r="E5" s="11">
        <f t="shared" si="1"/>
        <v>0</v>
      </c>
      <c r="F5" s="11">
        <f t="shared" si="2"/>
        <v>-54400000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543</v>
      </c>
      <c r="E6" s="11">
        <f t="shared" si="1"/>
        <v>0</v>
      </c>
      <c r="F6" s="11">
        <f t="shared" si="2"/>
        <v>-29865000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542</v>
      </c>
      <c r="E7" s="11">
        <f t="shared" si="1"/>
        <v>0</v>
      </c>
      <c r="F7" s="11">
        <f t="shared" si="2"/>
        <v>-108400000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538</v>
      </c>
      <c r="E8" s="11">
        <f t="shared" si="1"/>
        <v>0</v>
      </c>
      <c r="F8" s="11">
        <f t="shared" si="2"/>
        <v>-107600000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528</v>
      </c>
      <c r="E9" s="11">
        <f t="shared" si="1"/>
        <v>0</v>
      </c>
      <c r="F9" s="11">
        <f t="shared" si="2"/>
        <v>-501864000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527</v>
      </c>
      <c r="E10" s="11">
        <f t="shared" si="1"/>
        <v>1</v>
      </c>
      <c r="F10" s="11">
        <f t="shared" si="2"/>
        <v>1052000000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525</v>
      </c>
      <c r="E11" s="11">
        <f t="shared" si="1"/>
        <v>0</v>
      </c>
      <c r="F11" s="11">
        <f t="shared" si="2"/>
        <v>-559125000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522</v>
      </c>
      <c r="E12" s="11">
        <f t="shared" si="1"/>
        <v>0</v>
      </c>
      <c r="F12" s="11">
        <f t="shared" si="2"/>
        <v>-23490000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521</v>
      </c>
      <c r="E13" s="11">
        <f t="shared" si="1"/>
        <v>0</v>
      </c>
      <c r="F13" s="11">
        <f t="shared" si="2"/>
        <v>-1042364700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517</v>
      </c>
      <c r="E14" s="11">
        <f t="shared" si="1"/>
        <v>0</v>
      </c>
      <c r="F14" s="11">
        <f t="shared" si="2"/>
        <v>-103400000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515</v>
      </c>
      <c r="E15" s="11">
        <f t="shared" si="1"/>
        <v>1</v>
      </c>
      <c r="F15" s="11">
        <f t="shared" si="2"/>
        <v>1028000000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515</v>
      </c>
      <c r="E16" s="11">
        <f t="shared" si="1"/>
        <v>1</v>
      </c>
      <c r="F16" s="11">
        <f t="shared" si="2"/>
        <v>1028000000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515</v>
      </c>
      <c r="E17" s="11">
        <f t="shared" si="1"/>
        <v>1</v>
      </c>
      <c r="F17" s="11">
        <f t="shared" si="2"/>
        <v>616800000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515</v>
      </c>
      <c r="E18" s="11">
        <f t="shared" si="1"/>
        <v>1</v>
      </c>
      <c r="F18" s="11">
        <f t="shared" si="2"/>
        <v>514000000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514</v>
      </c>
      <c r="E19" s="11">
        <f t="shared" si="1"/>
        <v>1</v>
      </c>
      <c r="F19" s="11">
        <f t="shared" si="2"/>
        <v>1539000000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514</v>
      </c>
      <c r="E20" s="11">
        <f t="shared" si="1"/>
        <v>0</v>
      </c>
      <c r="F20" s="11">
        <f t="shared" si="2"/>
        <v>-222407800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514</v>
      </c>
      <c r="E21" s="11">
        <f t="shared" si="1"/>
        <v>0</v>
      </c>
      <c r="F21" s="11">
        <f t="shared" si="2"/>
        <v>-222407800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514</v>
      </c>
      <c r="E22" s="11">
        <f t="shared" si="1"/>
        <v>0</v>
      </c>
      <c r="F22" s="11">
        <f t="shared" si="2"/>
        <v>-222407800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514</v>
      </c>
      <c r="E23" s="11">
        <f t="shared" si="1"/>
        <v>0</v>
      </c>
      <c r="F23" s="11">
        <f t="shared" si="2"/>
        <v>-222407800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514</v>
      </c>
      <c r="E24" s="11">
        <f t="shared" si="1"/>
        <v>0</v>
      </c>
      <c r="F24" s="11">
        <f t="shared" si="2"/>
        <v>-222407800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514</v>
      </c>
      <c r="E25" s="11">
        <f t="shared" si="1"/>
        <v>0</v>
      </c>
      <c r="F25" s="11">
        <f t="shared" si="2"/>
        <v>-102800000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513</v>
      </c>
      <c r="E26" s="11">
        <f t="shared" si="1"/>
        <v>1</v>
      </c>
      <c r="F26" s="11">
        <f t="shared" si="2"/>
        <v>1536000000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511</v>
      </c>
      <c r="E27" s="11">
        <f t="shared" si="1"/>
        <v>0</v>
      </c>
      <c r="F27" s="11">
        <f t="shared" si="2"/>
        <v>-102200000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510</v>
      </c>
      <c r="E28" s="11">
        <f t="shared" si="1"/>
        <v>1</v>
      </c>
      <c r="F28" s="11">
        <f t="shared" si="2"/>
        <v>1018000000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509</v>
      </c>
      <c r="E29" s="11">
        <f t="shared" si="1"/>
        <v>0</v>
      </c>
      <c r="F29" s="11">
        <f t="shared" si="2"/>
        <v>-3563407200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508</v>
      </c>
      <c r="E30" s="11">
        <f t="shared" si="1"/>
        <v>0</v>
      </c>
      <c r="F30" s="11">
        <f t="shared" si="2"/>
        <v>-1524457200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507</v>
      </c>
      <c r="E31" s="11">
        <f t="shared" si="1"/>
        <v>0</v>
      </c>
      <c r="F31" s="11">
        <f t="shared" si="2"/>
        <v>-859821300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504</v>
      </c>
      <c r="E32" s="11">
        <f t="shared" si="1"/>
        <v>1</v>
      </c>
      <c r="F32" s="11">
        <f t="shared" si="2"/>
        <v>500132900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498</v>
      </c>
      <c r="E33" s="11">
        <f t="shared" si="1"/>
        <v>1</v>
      </c>
      <c r="F33" s="11">
        <f t="shared" si="2"/>
        <v>17440227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497</v>
      </c>
      <c r="E34" s="11">
        <f t="shared" si="1"/>
        <v>0</v>
      </c>
      <c r="F34" s="11">
        <f t="shared" si="2"/>
        <v>-422450000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489</v>
      </c>
      <c r="E35" s="11">
        <f t="shared" si="1"/>
        <v>0</v>
      </c>
      <c r="F35" s="11">
        <f t="shared" si="2"/>
        <v>-93154500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488</v>
      </c>
      <c r="E36" s="11">
        <f t="shared" si="1"/>
        <v>1</v>
      </c>
      <c r="F36" s="11">
        <f t="shared" si="2"/>
        <v>97400000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488</v>
      </c>
      <c r="E37" s="11">
        <f t="shared" si="1"/>
        <v>0</v>
      </c>
      <c r="F37" s="11">
        <f t="shared" si="2"/>
        <v>-97600000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466</v>
      </c>
      <c r="E38" s="11">
        <f t="shared" si="1"/>
        <v>1</v>
      </c>
      <c r="F38" s="11">
        <f t="shared" si="2"/>
        <v>139874790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465</v>
      </c>
      <c r="E39" s="11">
        <f t="shared" si="1"/>
        <v>0</v>
      </c>
      <c r="F39" s="11">
        <f t="shared" si="2"/>
        <v>-44175000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465</v>
      </c>
      <c r="E40" s="11">
        <f t="shared" si="1"/>
        <v>0</v>
      </c>
      <c r="F40" s="11">
        <f t="shared" si="2"/>
        <v>-40967895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460</v>
      </c>
      <c r="E41" s="11">
        <f t="shared" si="1"/>
        <v>0</v>
      </c>
      <c r="F41" s="11">
        <f t="shared" si="2"/>
        <v>-55200000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438</v>
      </c>
      <c r="E42" s="11">
        <f t="shared" si="1"/>
        <v>1</v>
      </c>
      <c r="F42" s="11">
        <f t="shared" si="2"/>
        <v>437089148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434</v>
      </c>
      <c r="E43" s="11">
        <f t="shared" si="1"/>
        <v>0</v>
      </c>
      <c r="F43" s="11">
        <f t="shared" si="2"/>
        <v>-34720000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430</v>
      </c>
      <c r="E44" s="11">
        <f t="shared" si="1"/>
        <v>0</v>
      </c>
      <c r="F44" s="11">
        <f t="shared" si="2"/>
        <v>-90742470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429</v>
      </c>
      <c r="E45" s="11">
        <f t="shared" si="1"/>
        <v>0</v>
      </c>
      <c r="F45" s="11">
        <f t="shared" si="2"/>
        <v>-85800000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428</v>
      </c>
      <c r="E46" s="11">
        <f t="shared" si="1"/>
        <v>0</v>
      </c>
      <c r="F46" s="11">
        <f t="shared" si="2"/>
        <v>-40660000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426</v>
      </c>
      <c r="E47" s="11">
        <f t="shared" si="1"/>
        <v>0</v>
      </c>
      <c r="F47" s="11">
        <f t="shared" si="2"/>
        <v>-19170000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426</v>
      </c>
      <c r="E48" s="11">
        <f t="shared" si="1"/>
        <v>0</v>
      </c>
      <c r="F48" s="11">
        <f t="shared" si="2"/>
        <v>-27340680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423</v>
      </c>
      <c r="E49" s="11">
        <f t="shared" si="1"/>
        <v>0</v>
      </c>
      <c r="F49" s="11">
        <f t="shared" si="2"/>
        <v>-11625732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422</v>
      </c>
      <c r="E50" s="11">
        <f t="shared" si="1"/>
        <v>0</v>
      </c>
      <c r="F50" s="11">
        <f t="shared" si="2"/>
        <v>-59502000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422</v>
      </c>
      <c r="E51" s="11">
        <f t="shared" si="1"/>
        <v>0</v>
      </c>
      <c r="F51" s="11">
        <f t="shared" si="2"/>
        <v>-11286812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421</v>
      </c>
      <c r="E52" s="11">
        <f t="shared" si="1"/>
        <v>0</v>
      </c>
      <c r="F52" s="11">
        <f t="shared" si="2"/>
        <v>-22439300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420</v>
      </c>
      <c r="E53" s="11">
        <f t="shared" si="1"/>
        <v>1</v>
      </c>
      <c r="F53" s="11">
        <f t="shared" si="2"/>
        <v>419000000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414</v>
      </c>
      <c r="E54" s="11">
        <f t="shared" si="1"/>
        <v>0</v>
      </c>
      <c r="F54" s="11">
        <f t="shared" si="2"/>
        <v>-8694000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413</v>
      </c>
      <c r="E55" s="11">
        <f t="shared" si="1"/>
        <v>0</v>
      </c>
      <c r="F55" s="11">
        <f t="shared" si="2"/>
        <v>-404946500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413</v>
      </c>
      <c r="E56" s="11">
        <f t="shared" si="1"/>
        <v>0</v>
      </c>
      <c r="F56" s="11">
        <f t="shared" si="2"/>
        <v>-18585000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400</v>
      </c>
      <c r="E57" s="11">
        <f t="shared" si="1"/>
        <v>1</v>
      </c>
      <c r="F57" s="11">
        <f t="shared" si="2"/>
        <v>1199070411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400</v>
      </c>
      <c r="E58" s="11">
        <f t="shared" si="1"/>
        <v>1</v>
      </c>
      <c r="F58" s="11">
        <f t="shared" si="2"/>
        <v>798000000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399</v>
      </c>
      <c r="E59" s="11">
        <f t="shared" si="1"/>
        <v>1</v>
      </c>
      <c r="F59" s="11">
        <f t="shared" si="2"/>
        <v>796000000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399</v>
      </c>
      <c r="E60" s="11">
        <f t="shared" si="1"/>
        <v>0</v>
      </c>
      <c r="F60" s="11">
        <f t="shared" si="2"/>
        <v>-2793598500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375</v>
      </c>
      <c r="E61" s="11">
        <f t="shared" si="1"/>
        <v>1</v>
      </c>
      <c r="F61" s="11">
        <f t="shared" si="2"/>
        <v>1122000000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374</v>
      </c>
      <c r="E62" s="11">
        <f t="shared" si="1"/>
        <v>0</v>
      </c>
      <c r="F62" s="11">
        <f t="shared" si="2"/>
        <v>-10138766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374</v>
      </c>
      <c r="E63" s="11">
        <f t="shared" si="1"/>
        <v>0</v>
      </c>
      <c r="F63" s="11">
        <f t="shared" si="2"/>
        <v>-12337886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374</v>
      </c>
      <c r="E64" s="11">
        <f t="shared" si="1"/>
        <v>1</v>
      </c>
      <c r="F64" s="11">
        <f t="shared" si="2"/>
        <v>1119000000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374</v>
      </c>
      <c r="E65" s="11">
        <f t="shared" si="1"/>
        <v>1</v>
      </c>
      <c r="F65" s="11">
        <f t="shared" si="2"/>
        <v>1107810000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374</v>
      </c>
      <c r="E66" s="11">
        <f t="shared" si="1"/>
        <v>1</v>
      </c>
      <c r="F66" s="11">
        <f t="shared" si="2"/>
        <v>373000000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374</v>
      </c>
      <c r="E67" s="11">
        <f t="shared" ref="E67:E130" si="4">IF(B67&gt;0,1,0)</f>
        <v>1</v>
      </c>
      <c r="F67" s="11">
        <f t="shared" ref="F67:F185" si="5">B67*(D67-E67)</f>
        <v>11190000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373</v>
      </c>
      <c r="E68" s="11">
        <f t="shared" si="4"/>
        <v>1</v>
      </c>
      <c r="F68" s="11">
        <f t="shared" si="5"/>
        <v>11160000000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372</v>
      </c>
      <c r="E69" s="11">
        <f t="shared" si="4"/>
        <v>0</v>
      </c>
      <c r="F69" s="11">
        <f t="shared" si="5"/>
        <v>-74400000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372</v>
      </c>
      <c r="E70" s="11">
        <f t="shared" si="4"/>
        <v>1</v>
      </c>
      <c r="F70" s="11">
        <f t="shared" si="5"/>
        <v>519400000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372</v>
      </c>
      <c r="E71" s="11">
        <f t="shared" si="4"/>
        <v>1</v>
      </c>
      <c r="F71" s="11">
        <f t="shared" si="5"/>
        <v>964600000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372</v>
      </c>
      <c r="E72" s="11">
        <f t="shared" si="4"/>
        <v>0</v>
      </c>
      <c r="F72" s="11">
        <f t="shared" si="5"/>
        <v>-372000000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370</v>
      </c>
      <c r="E73" s="11">
        <f t="shared" si="4"/>
        <v>1</v>
      </c>
      <c r="F73" s="11">
        <f t="shared" si="5"/>
        <v>5535000000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365</v>
      </c>
      <c r="E74" s="11">
        <f t="shared" si="4"/>
        <v>0</v>
      </c>
      <c r="F74" s="11">
        <f t="shared" si="5"/>
        <v>-5476533000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363</v>
      </c>
      <c r="E75" s="11">
        <f t="shared" si="4"/>
        <v>0</v>
      </c>
      <c r="F75" s="11">
        <f t="shared" si="5"/>
        <v>-1089000000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363</v>
      </c>
      <c r="E76" s="11">
        <f t="shared" si="4"/>
        <v>0</v>
      </c>
      <c r="F76" s="11">
        <f t="shared" si="5"/>
        <v>-72600000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363</v>
      </c>
      <c r="E77" s="11">
        <f t="shared" si="4"/>
        <v>0</v>
      </c>
      <c r="F77" s="11">
        <f t="shared" si="5"/>
        <v>-4357089000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359</v>
      </c>
      <c r="E78" s="11">
        <f t="shared" si="4"/>
        <v>0</v>
      </c>
      <c r="F78" s="11">
        <f t="shared" si="5"/>
        <v>-1077323100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354</v>
      </c>
      <c r="E79" s="11">
        <f t="shared" si="4"/>
        <v>1</v>
      </c>
      <c r="F79" s="11">
        <f t="shared" si="5"/>
        <v>8119000000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349</v>
      </c>
      <c r="E80" s="11">
        <f t="shared" si="4"/>
        <v>0</v>
      </c>
      <c r="F80" s="11">
        <f t="shared" si="5"/>
        <v>-209574500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349</v>
      </c>
      <c r="E81" s="11">
        <f t="shared" si="4"/>
        <v>0</v>
      </c>
      <c r="F81" s="11">
        <f t="shared" si="5"/>
        <v>-69800000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348</v>
      </c>
      <c r="E82" s="11">
        <f t="shared" si="4"/>
        <v>1</v>
      </c>
      <c r="F82" s="11">
        <f t="shared" si="5"/>
        <v>98277687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348</v>
      </c>
      <c r="E83" s="11">
        <f t="shared" si="4"/>
        <v>0</v>
      </c>
      <c r="F83" s="11">
        <f t="shared" si="5"/>
        <v>-69600000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346</v>
      </c>
      <c r="E84" s="11">
        <f t="shared" si="4"/>
        <v>1</v>
      </c>
      <c r="F84" s="11">
        <f t="shared" si="5"/>
        <v>690000000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343</v>
      </c>
      <c r="E85" s="11">
        <f t="shared" si="4"/>
        <v>0</v>
      </c>
      <c r="F85" s="11">
        <f t="shared" si="5"/>
        <v>-68600000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337</v>
      </c>
      <c r="E86" s="11">
        <f t="shared" si="4"/>
        <v>0</v>
      </c>
      <c r="F86" s="11">
        <f t="shared" si="5"/>
        <v>-67400000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335</v>
      </c>
      <c r="E87" s="11">
        <f t="shared" si="4"/>
        <v>0</v>
      </c>
      <c r="F87" s="11">
        <f t="shared" si="5"/>
        <v>-443875000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320</v>
      </c>
      <c r="E88" s="11">
        <f t="shared" si="4"/>
        <v>0</v>
      </c>
      <c r="F88" s="11">
        <f t="shared" si="5"/>
        <v>-160000000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320</v>
      </c>
      <c r="E89" s="11">
        <f t="shared" si="4"/>
        <v>0</v>
      </c>
      <c r="F89" s="11">
        <f t="shared" si="5"/>
        <v>-38400000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318</v>
      </c>
      <c r="E90" s="11">
        <f t="shared" si="4"/>
        <v>1</v>
      </c>
      <c r="F90" s="11">
        <f t="shared" si="5"/>
        <v>135740985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315</v>
      </c>
      <c r="E91" s="11">
        <f t="shared" si="4"/>
        <v>0</v>
      </c>
      <c r="F91" s="11">
        <f t="shared" si="5"/>
        <v>-945630000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313</v>
      </c>
      <c r="E92" s="11">
        <f t="shared" si="4"/>
        <v>0</v>
      </c>
      <c r="F92" s="11">
        <f t="shared" si="5"/>
        <v>-64165000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313</v>
      </c>
      <c r="E93" s="11">
        <f t="shared" si="4"/>
        <v>0</v>
      </c>
      <c r="F93" s="11">
        <f t="shared" si="5"/>
        <v>-109706500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302</v>
      </c>
      <c r="E94" s="11">
        <f t="shared" si="4"/>
        <v>1</v>
      </c>
      <c r="F94" s="11">
        <f t="shared" si="5"/>
        <v>301000000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297</v>
      </c>
      <c r="E95" s="11">
        <f t="shared" si="4"/>
        <v>1</v>
      </c>
      <c r="F95" s="11">
        <f t="shared" si="5"/>
        <v>2664000000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295</v>
      </c>
      <c r="E96" s="11">
        <f t="shared" si="4"/>
        <v>0</v>
      </c>
      <c r="F96" s="11">
        <f t="shared" si="5"/>
        <v>-7670000000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295</v>
      </c>
      <c r="E97" s="11">
        <f t="shared" si="4"/>
        <v>0</v>
      </c>
      <c r="F97" s="11">
        <f t="shared" si="5"/>
        <v>-7670000000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295</v>
      </c>
      <c r="E98" s="11">
        <f t="shared" si="4"/>
        <v>1</v>
      </c>
      <c r="F98" s="11">
        <f t="shared" si="5"/>
        <v>7644000000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295</v>
      </c>
      <c r="E99" s="11">
        <f t="shared" si="4"/>
        <v>0</v>
      </c>
      <c r="F99" s="11">
        <f t="shared" si="5"/>
        <v>-59000000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293</v>
      </c>
      <c r="E100" s="11">
        <f t="shared" si="4"/>
        <v>1</v>
      </c>
      <c r="F100" s="11">
        <f t="shared" si="5"/>
        <v>8526400000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288</v>
      </c>
      <c r="E101" s="11">
        <f t="shared" si="4"/>
        <v>1</v>
      </c>
      <c r="F101" s="11">
        <f t="shared" si="5"/>
        <v>114784215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287</v>
      </c>
      <c r="E102" s="11">
        <f t="shared" si="4"/>
        <v>1</v>
      </c>
      <c r="F102" s="11">
        <f t="shared" si="5"/>
        <v>572000000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286</v>
      </c>
      <c r="E103" s="11">
        <f t="shared" si="4"/>
        <v>1</v>
      </c>
      <c r="F103" s="11">
        <f t="shared" si="5"/>
        <v>2137500000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286</v>
      </c>
      <c r="E104" s="11">
        <f t="shared" si="4"/>
        <v>0</v>
      </c>
      <c r="F104" s="11">
        <f t="shared" si="5"/>
        <v>-18876000000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286</v>
      </c>
      <c r="E105" s="11">
        <f t="shared" si="4"/>
        <v>0</v>
      </c>
      <c r="F105" s="11">
        <f t="shared" si="5"/>
        <v>-41470000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284</v>
      </c>
      <c r="E106" s="11">
        <f t="shared" si="4"/>
        <v>1</v>
      </c>
      <c r="F106" s="11">
        <f t="shared" si="5"/>
        <v>1698000000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282</v>
      </c>
      <c r="E107" s="11">
        <f t="shared" si="4"/>
        <v>0</v>
      </c>
      <c r="F107" s="11">
        <f t="shared" si="5"/>
        <v>-1693663800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279</v>
      </c>
      <c r="E108" s="11">
        <f t="shared" si="4"/>
        <v>1</v>
      </c>
      <c r="F108" s="11">
        <f t="shared" si="5"/>
        <v>1668000000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267</v>
      </c>
      <c r="E109" s="11">
        <f t="shared" si="4"/>
        <v>0</v>
      </c>
      <c r="F109" s="11">
        <f t="shared" si="5"/>
        <v>-32040000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266</v>
      </c>
      <c r="E110" s="11">
        <f t="shared" si="4"/>
        <v>1</v>
      </c>
      <c r="F110" s="11">
        <f t="shared" si="5"/>
        <v>1060000000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265</v>
      </c>
      <c r="E111" s="11">
        <f t="shared" si="4"/>
        <v>1</v>
      </c>
      <c r="F111" s="11">
        <f t="shared" si="5"/>
        <v>739200000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261</v>
      </c>
      <c r="E112" s="11">
        <f t="shared" si="4"/>
        <v>0</v>
      </c>
      <c r="F112" s="11">
        <f t="shared" si="5"/>
        <v>-52200000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260</v>
      </c>
      <c r="E113" s="11">
        <f t="shared" si="4"/>
        <v>1</v>
      </c>
      <c r="F113" s="11">
        <f t="shared" si="5"/>
        <v>18728290</v>
      </c>
      <c r="G113" s="11" t="s">
        <v>501</v>
      </c>
    </row>
    <row r="114" spans="1:10" x14ac:dyDescent="0.25">
      <c r="A114" s="11" t="s">
        <v>497</v>
      </c>
      <c r="B114" s="3">
        <v>-200000</v>
      </c>
      <c r="C114" s="11">
        <v>1</v>
      </c>
      <c r="D114" s="11">
        <f t="shared" si="3"/>
        <v>243</v>
      </c>
      <c r="E114" s="11">
        <f t="shared" si="4"/>
        <v>0</v>
      </c>
      <c r="F114" s="11">
        <f t="shared" si="5"/>
        <v>-48600000</v>
      </c>
      <c r="G114" s="11" t="s">
        <v>462</v>
      </c>
      <c r="J114" t="s">
        <v>25</v>
      </c>
    </row>
    <row r="115" spans="1:10" x14ac:dyDescent="0.25">
      <c r="A115" s="23" t="s">
        <v>498</v>
      </c>
      <c r="B115" s="35">
        <v>-11000000</v>
      </c>
      <c r="C115" s="23">
        <v>0</v>
      </c>
      <c r="D115" s="11">
        <f t="shared" si="3"/>
        <v>242</v>
      </c>
      <c r="E115" s="11">
        <f t="shared" si="4"/>
        <v>0</v>
      </c>
      <c r="F115" s="23">
        <f t="shared" si="5"/>
        <v>-2662000000</v>
      </c>
      <c r="G115" s="23" t="s">
        <v>502</v>
      </c>
    </row>
    <row r="116" spans="1:10" x14ac:dyDescent="0.25">
      <c r="A116" s="11" t="s">
        <v>498</v>
      </c>
      <c r="B116" s="3">
        <v>-200000</v>
      </c>
      <c r="C116" s="11">
        <v>2</v>
      </c>
      <c r="D116" s="11">
        <f t="shared" si="3"/>
        <v>242</v>
      </c>
      <c r="E116" s="11">
        <f t="shared" si="4"/>
        <v>0</v>
      </c>
      <c r="F116" s="11">
        <f t="shared" si="5"/>
        <v>-48400000</v>
      </c>
      <c r="G116" s="11" t="s">
        <v>462</v>
      </c>
      <c r="I116" t="s">
        <v>25</v>
      </c>
    </row>
    <row r="117" spans="1:10" x14ac:dyDescent="0.25">
      <c r="A117" s="11" t="s">
        <v>503</v>
      </c>
      <c r="B117" s="3">
        <v>-450500</v>
      </c>
      <c r="C117" s="11">
        <v>0</v>
      </c>
      <c r="D117" s="11">
        <f t="shared" si="3"/>
        <v>240</v>
      </c>
      <c r="E117" s="11">
        <f t="shared" si="4"/>
        <v>0</v>
      </c>
      <c r="F117" s="11">
        <f t="shared" si="5"/>
        <v>-108120000</v>
      </c>
      <c r="G117" s="11" t="s">
        <v>504</v>
      </c>
    </row>
    <row r="118" spans="1:10" x14ac:dyDescent="0.25">
      <c r="A118" s="11" t="s">
        <v>503</v>
      </c>
      <c r="B118" s="3">
        <v>-200000</v>
      </c>
      <c r="C118" s="11">
        <v>6</v>
      </c>
      <c r="D118" s="11">
        <f t="shared" si="3"/>
        <v>240</v>
      </c>
      <c r="E118" s="11">
        <f t="shared" si="4"/>
        <v>0</v>
      </c>
      <c r="F118" s="11">
        <f t="shared" si="5"/>
        <v>-48000000</v>
      </c>
      <c r="G118" s="11" t="s">
        <v>505</v>
      </c>
      <c r="J118" t="s">
        <v>25</v>
      </c>
    </row>
    <row r="119" spans="1:10" x14ac:dyDescent="0.25">
      <c r="A119" s="11" t="s">
        <v>507</v>
      </c>
      <c r="B119" s="3">
        <v>-154550</v>
      </c>
      <c r="C119" s="11">
        <v>0</v>
      </c>
      <c r="D119" s="11">
        <f t="shared" si="3"/>
        <v>234</v>
      </c>
      <c r="E119" s="11">
        <f t="shared" si="4"/>
        <v>0</v>
      </c>
      <c r="F119" s="11">
        <f t="shared" si="5"/>
        <v>-36164700</v>
      </c>
      <c r="G119" s="11" t="s">
        <v>508</v>
      </c>
    </row>
    <row r="120" spans="1:10" x14ac:dyDescent="0.25">
      <c r="A120" s="11" t="s">
        <v>507</v>
      </c>
      <c r="B120" s="3">
        <v>-320</v>
      </c>
      <c r="C120" s="11">
        <v>1</v>
      </c>
      <c r="D120" s="11">
        <f t="shared" si="3"/>
        <v>234</v>
      </c>
      <c r="E120" s="11">
        <f t="shared" si="4"/>
        <v>0</v>
      </c>
      <c r="F120" s="11">
        <f t="shared" si="5"/>
        <v>-74880</v>
      </c>
      <c r="G120" s="11" t="s">
        <v>509</v>
      </c>
    </row>
    <row r="121" spans="1:10" x14ac:dyDescent="0.25">
      <c r="A121" s="11" t="s">
        <v>510</v>
      </c>
      <c r="B121" s="3">
        <v>-432000</v>
      </c>
      <c r="C121" s="11">
        <v>6</v>
      </c>
      <c r="D121" s="11">
        <f t="shared" si="3"/>
        <v>233</v>
      </c>
      <c r="E121" s="11">
        <f t="shared" si="4"/>
        <v>0</v>
      </c>
      <c r="F121" s="11">
        <f t="shared" si="5"/>
        <v>-100656000</v>
      </c>
      <c r="G121" s="11" t="s">
        <v>511</v>
      </c>
    </row>
    <row r="122" spans="1:10" x14ac:dyDescent="0.25">
      <c r="A122" s="11" t="s">
        <v>512</v>
      </c>
      <c r="B122" s="3">
        <v>74043</v>
      </c>
      <c r="C122" s="11">
        <v>21</v>
      </c>
      <c r="D122" s="11">
        <f t="shared" si="3"/>
        <v>227</v>
      </c>
      <c r="E122" s="11">
        <f t="shared" si="4"/>
        <v>1</v>
      </c>
      <c r="F122" s="11">
        <f t="shared" si="5"/>
        <v>16733718</v>
      </c>
      <c r="G122" s="11" t="s">
        <v>513</v>
      </c>
    </row>
    <row r="123" spans="1:10" x14ac:dyDescent="0.25">
      <c r="A123" s="11" t="s">
        <v>535</v>
      </c>
      <c r="B123" s="3">
        <v>-52000</v>
      </c>
      <c r="C123" s="11">
        <v>41</v>
      </c>
      <c r="D123" s="11">
        <f t="shared" si="3"/>
        <v>206</v>
      </c>
      <c r="E123" s="11">
        <f t="shared" si="4"/>
        <v>0</v>
      </c>
      <c r="F123" s="11">
        <f t="shared" si="5"/>
        <v>-10712000</v>
      </c>
      <c r="G123" s="11" t="s">
        <v>537</v>
      </c>
    </row>
    <row r="124" spans="1:10" x14ac:dyDescent="0.25">
      <c r="A124" s="11" t="s">
        <v>587</v>
      </c>
      <c r="B124" s="3">
        <v>1187</v>
      </c>
      <c r="C124" s="11">
        <v>1</v>
      </c>
      <c r="D124" s="11">
        <f t="shared" si="3"/>
        <v>165</v>
      </c>
      <c r="E124" s="11">
        <f t="shared" si="4"/>
        <v>1</v>
      </c>
      <c r="F124" s="11">
        <f t="shared" si="5"/>
        <v>194668</v>
      </c>
      <c r="G124" s="11" t="s">
        <v>588</v>
      </c>
    </row>
    <row r="125" spans="1:10" x14ac:dyDescent="0.25">
      <c r="A125" s="11" t="s">
        <v>585</v>
      </c>
      <c r="B125" s="3">
        <v>2400000</v>
      </c>
      <c r="C125" s="11">
        <v>2</v>
      </c>
      <c r="D125" s="11">
        <f t="shared" si="3"/>
        <v>164</v>
      </c>
      <c r="E125" s="11">
        <f t="shared" si="4"/>
        <v>1</v>
      </c>
      <c r="F125" s="11">
        <f t="shared" si="5"/>
        <v>391200000</v>
      </c>
      <c r="G125" s="11" t="s">
        <v>586</v>
      </c>
    </row>
    <row r="126" spans="1:10" x14ac:dyDescent="0.25">
      <c r="A126" s="11" t="s">
        <v>594</v>
      </c>
      <c r="B126" s="3">
        <v>1342800</v>
      </c>
      <c r="C126" s="11">
        <v>0</v>
      </c>
      <c r="D126" s="11">
        <f t="shared" si="3"/>
        <v>162</v>
      </c>
      <c r="E126" s="11">
        <f t="shared" si="4"/>
        <v>1</v>
      </c>
      <c r="F126" s="11">
        <f t="shared" si="5"/>
        <v>216190800</v>
      </c>
      <c r="G126" s="11" t="s">
        <v>595</v>
      </c>
    </row>
    <row r="127" spans="1:10" x14ac:dyDescent="0.25">
      <c r="A127" s="11" t="s">
        <v>594</v>
      </c>
      <c r="B127" s="3">
        <v>1342800</v>
      </c>
      <c r="C127" s="11">
        <v>12</v>
      </c>
      <c r="D127" s="11">
        <f t="shared" si="3"/>
        <v>162</v>
      </c>
      <c r="E127" s="11">
        <f t="shared" si="4"/>
        <v>1</v>
      </c>
      <c r="F127" s="11">
        <f t="shared" si="5"/>
        <v>216190800</v>
      </c>
      <c r="G127" s="11" t="s">
        <v>596</v>
      </c>
    </row>
    <row r="128" spans="1:10" x14ac:dyDescent="0.25">
      <c r="A128" s="11" t="s">
        <v>603</v>
      </c>
      <c r="B128" s="3">
        <v>-200000</v>
      </c>
      <c r="C128" s="11">
        <v>2</v>
      </c>
      <c r="D128" s="11">
        <f t="shared" si="3"/>
        <v>150</v>
      </c>
      <c r="E128" s="11">
        <f t="shared" si="4"/>
        <v>0</v>
      </c>
      <c r="F128" s="11">
        <f t="shared" si="5"/>
        <v>-30000000</v>
      </c>
      <c r="G128" s="11" t="s">
        <v>158</v>
      </c>
    </row>
    <row r="129" spans="1:11" x14ac:dyDescent="0.25">
      <c r="A129" s="11" t="s">
        <v>604</v>
      </c>
      <c r="B129" s="3">
        <v>-15618</v>
      </c>
      <c r="C129" s="11">
        <v>1</v>
      </c>
      <c r="D129" s="11">
        <f t="shared" si="3"/>
        <v>148</v>
      </c>
      <c r="E129" s="11">
        <f t="shared" si="4"/>
        <v>0</v>
      </c>
      <c r="F129" s="11">
        <f>B129*(D129-E129)</f>
        <v>-2311464</v>
      </c>
      <c r="G129" s="11" t="s">
        <v>605</v>
      </c>
      <c r="K129" t="s">
        <v>25</v>
      </c>
    </row>
    <row r="130" spans="1:11" x14ac:dyDescent="0.25">
      <c r="A130" s="11" t="s">
        <v>606</v>
      </c>
      <c r="B130" s="3">
        <v>-200000</v>
      </c>
      <c r="C130" s="11">
        <v>1</v>
      </c>
      <c r="D130" s="11">
        <f t="shared" si="3"/>
        <v>147</v>
      </c>
      <c r="E130" s="11">
        <f t="shared" si="4"/>
        <v>0</v>
      </c>
      <c r="F130" s="11">
        <f t="shared" si="5"/>
        <v>-29400000</v>
      </c>
      <c r="G130" s="11" t="s">
        <v>505</v>
      </c>
    </row>
    <row r="131" spans="1:11" x14ac:dyDescent="0.25">
      <c r="A131" s="11" t="s">
        <v>608</v>
      </c>
      <c r="B131" s="3">
        <v>-200000</v>
      </c>
      <c r="C131" s="11">
        <v>1</v>
      </c>
      <c r="D131" s="11">
        <f t="shared" ref="D131:D155" si="6">D132+C131</f>
        <v>146</v>
      </c>
      <c r="E131" s="11">
        <f t="shared" ref="E131:E186" si="7">IF(B131&gt;0,1,0)</f>
        <v>0</v>
      </c>
      <c r="F131" s="11">
        <f t="shared" si="5"/>
        <v>-29200000</v>
      </c>
      <c r="G131" s="11" t="s">
        <v>609</v>
      </c>
    </row>
    <row r="132" spans="1:11" x14ac:dyDescent="0.25">
      <c r="A132" s="11" t="s">
        <v>610</v>
      </c>
      <c r="B132" s="3">
        <v>-390000</v>
      </c>
      <c r="C132" s="11">
        <v>0</v>
      </c>
      <c r="D132" s="11">
        <f t="shared" si="6"/>
        <v>145</v>
      </c>
      <c r="E132" s="11">
        <f t="shared" si="7"/>
        <v>0</v>
      </c>
      <c r="F132" s="11">
        <f t="shared" si="5"/>
        <v>-56550000</v>
      </c>
      <c r="G132" s="11" t="s">
        <v>611</v>
      </c>
    </row>
    <row r="133" spans="1:11" x14ac:dyDescent="0.25">
      <c r="A133" s="11" t="s">
        <v>610</v>
      </c>
      <c r="B133" s="3">
        <v>-24500</v>
      </c>
      <c r="C133" s="11">
        <v>1</v>
      </c>
      <c r="D133" s="11">
        <f t="shared" si="6"/>
        <v>145</v>
      </c>
      <c r="E133" s="11">
        <f t="shared" si="7"/>
        <v>0</v>
      </c>
      <c r="F133" s="11">
        <f t="shared" si="5"/>
        <v>-3552500</v>
      </c>
      <c r="G133" s="11" t="s">
        <v>612</v>
      </c>
    </row>
    <row r="134" spans="1:11" x14ac:dyDescent="0.25">
      <c r="A134" s="11" t="s">
        <v>613</v>
      </c>
      <c r="B134" s="3">
        <v>-95000</v>
      </c>
      <c r="C134" s="11">
        <v>4</v>
      </c>
      <c r="D134" s="11">
        <f t="shared" si="6"/>
        <v>144</v>
      </c>
      <c r="E134" s="11">
        <f t="shared" si="7"/>
        <v>0</v>
      </c>
      <c r="F134" s="11">
        <f t="shared" si="5"/>
        <v>-13680000</v>
      </c>
      <c r="G134" s="11" t="s">
        <v>462</v>
      </c>
    </row>
    <row r="135" spans="1:11" x14ac:dyDescent="0.25">
      <c r="A135" s="11" t="s">
        <v>615</v>
      </c>
      <c r="B135" s="3">
        <v>-200000</v>
      </c>
      <c r="C135" s="11">
        <v>2</v>
      </c>
      <c r="D135" s="11">
        <f t="shared" si="6"/>
        <v>140</v>
      </c>
      <c r="E135" s="11">
        <f t="shared" si="7"/>
        <v>0</v>
      </c>
      <c r="F135" s="11">
        <f t="shared" si="5"/>
        <v>-28000000</v>
      </c>
      <c r="G135" s="11" t="s">
        <v>616</v>
      </c>
    </row>
    <row r="136" spans="1:11" x14ac:dyDescent="0.25">
      <c r="A136" s="11" t="s">
        <v>618</v>
      </c>
      <c r="B136" s="3">
        <v>50000000</v>
      </c>
      <c r="C136" s="11">
        <v>1</v>
      </c>
      <c r="D136" s="11">
        <f t="shared" si="6"/>
        <v>138</v>
      </c>
      <c r="E136" s="11">
        <f t="shared" si="7"/>
        <v>1</v>
      </c>
      <c r="F136" s="11">
        <f t="shared" si="5"/>
        <v>6850000000</v>
      </c>
      <c r="G136" s="11" t="s">
        <v>619</v>
      </c>
    </row>
    <row r="137" spans="1:11" x14ac:dyDescent="0.25">
      <c r="A137" s="11" t="s">
        <v>624</v>
      </c>
      <c r="B137" s="3">
        <v>12000000</v>
      </c>
      <c r="C137" s="11">
        <v>2</v>
      </c>
      <c r="D137" s="11">
        <f t="shared" si="6"/>
        <v>137</v>
      </c>
      <c r="E137" s="11">
        <f t="shared" si="7"/>
        <v>1</v>
      </c>
      <c r="F137" s="11">
        <f t="shared" si="5"/>
        <v>1632000000</v>
      </c>
      <c r="G137" s="11" t="s">
        <v>619</v>
      </c>
    </row>
    <row r="138" spans="1:11" x14ac:dyDescent="0.25">
      <c r="A138" s="11" t="s">
        <v>626</v>
      </c>
      <c r="B138" s="3">
        <v>2000000</v>
      </c>
      <c r="C138" s="11">
        <v>1</v>
      </c>
      <c r="D138" s="11">
        <f t="shared" si="6"/>
        <v>135</v>
      </c>
      <c r="E138" s="11">
        <f t="shared" si="7"/>
        <v>1</v>
      </c>
      <c r="F138" s="11">
        <f t="shared" si="5"/>
        <v>268000000</v>
      </c>
      <c r="G138" s="11" t="s">
        <v>628</v>
      </c>
    </row>
    <row r="139" spans="1:11" x14ac:dyDescent="0.25">
      <c r="A139" s="11" t="s">
        <v>630</v>
      </c>
      <c r="B139" s="3">
        <v>87538</v>
      </c>
      <c r="C139" s="11">
        <v>13</v>
      </c>
      <c r="D139" s="11">
        <f t="shared" si="6"/>
        <v>134</v>
      </c>
      <c r="E139" s="11">
        <f t="shared" si="7"/>
        <v>1</v>
      </c>
      <c r="F139" s="11">
        <f t="shared" si="5"/>
        <v>11642554</v>
      </c>
      <c r="G139" s="11" t="s">
        <v>378</v>
      </c>
    </row>
    <row r="140" spans="1:11" x14ac:dyDescent="0.25">
      <c r="A140" s="11" t="s">
        <v>669</v>
      </c>
      <c r="B140" s="3">
        <v>-3000900</v>
      </c>
      <c r="C140" s="11">
        <v>1</v>
      </c>
      <c r="D140" s="11">
        <f t="shared" si="6"/>
        <v>121</v>
      </c>
      <c r="E140" s="11">
        <f t="shared" si="7"/>
        <v>0</v>
      </c>
      <c r="F140" s="11">
        <f t="shared" si="5"/>
        <v>-363108900</v>
      </c>
      <c r="G140" s="11" t="s">
        <v>670</v>
      </c>
    </row>
    <row r="141" spans="1:11" x14ac:dyDescent="0.25">
      <c r="A141" s="11" t="s">
        <v>691</v>
      </c>
      <c r="B141" s="3">
        <v>-3000900</v>
      </c>
      <c r="C141" s="11">
        <v>17</v>
      </c>
      <c r="D141" s="11">
        <f t="shared" si="6"/>
        <v>120</v>
      </c>
      <c r="E141" s="11">
        <f t="shared" si="7"/>
        <v>0</v>
      </c>
      <c r="F141" s="11">
        <f t="shared" si="5"/>
        <v>-360108000</v>
      </c>
      <c r="G141" s="11" t="s">
        <v>670</v>
      </c>
      <c r="K141" t="s">
        <v>25</v>
      </c>
    </row>
    <row r="142" spans="1:11" x14ac:dyDescent="0.25">
      <c r="A142" s="11" t="s">
        <v>648</v>
      </c>
      <c r="B142" s="3">
        <v>602025</v>
      </c>
      <c r="C142" s="11">
        <v>0</v>
      </c>
      <c r="D142" s="11">
        <f t="shared" si="6"/>
        <v>103</v>
      </c>
      <c r="E142" s="11">
        <f t="shared" si="7"/>
        <v>1</v>
      </c>
      <c r="F142" s="11">
        <f t="shared" si="5"/>
        <v>61406550</v>
      </c>
      <c r="G142" s="11" t="s">
        <v>693</v>
      </c>
    </row>
    <row r="143" spans="1:11" x14ac:dyDescent="0.25">
      <c r="A143" s="11" t="s">
        <v>648</v>
      </c>
      <c r="B143" s="3">
        <v>-46000000</v>
      </c>
      <c r="C143" s="11">
        <v>31</v>
      </c>
      <c r="D143" s="11">
        <f t="shared" si="6"/>
        <v>103</v>
      </c>
      <c r="E143" s="11">
        <f t="shared" si="7"/>
        <v>0</v>
      </c>
      <c r="F143" s="11">
        <f t="shared" si="5"/>
        <v>-4738000000</v>
      </c>
      <c r="G143" s="11" t="s">
        <v>696</v>
      </c>
    </row>
    <row r="144" spans="1:11" x14ac:dyDescent="0.25">
      <c r="A144" s="11" t="s">
        <v>649</v>
      </c>
      <c r="B144" s="3">
        <v>154107</v>
      </c>
      <c r="C144" s="11">
        <v>1</v>
      </c>
      <c r="D144" s="11">
        <f t="shared" si="6"/>
        <v>72</v>
      </c>
      <c r="E144" s="11">
        <f t="shared" si="7"/>
        <v>1</v>
      </c>
      <c r="F144" s="11">
        <f t="shared" si="5"/>
        <v>10941597</v>
      </c>
      <c r="G144" s="11" t="s">
        <v>719</v>
      </c>
    </row>
    <row r="145" spans="1:11" x14ac:dyDescent="0.25">
      <c r="A145" s="11" t="s">
        <v>725</v>
      </c>
      <c r="B145" s="3">
        <v>3000000</v>
      </c>
      <c r="C145" s="11">
        <v>3</v>
      </c>
      <c r="D145" s="11">
        <f t="shared" si="6"/>
        <v>71</v>
      </c>
      <c r="E145" s="11">
        <f t="shared" si="7"/>
        <v>1</v>
      </c>
      <c r="F145" s="11">
        <f t="shared" si="5"/>
        <v>210000000</v>
      </c>
      <c r="G145" s="11" t="s">
        <v>726</v>
      </c>
    </row>
    <row r="146" spans="1:11" x14ac:dyDescent="0.25">
      <c r="A146" s="11" t="s">
        <v>727</v>
      </c>
      <c r="B146" s="3">
        <v>-200000</v>
      </c>
      <c r="C146" s="11">
        <v>5</v>
      </c>
      <c r="D146" s="11">
        <f t="shared" si="6"/>
        <v>68</v>
      </c>
      <c r="E146" s="11">
        <f t="shared" si="7"/>
        <v>0</v>
      </c>
      <c r="F146" s="11">
        <f t="shared" si="5"/>
        <v>-13600000</v>
      </c>
      <c r="G146" s="11" t="s">
        <v>158</v>
      </c>
    </row>
    <row r="147" spans="1:11" x14ac:dyDescent="0.25">
      <c r="A147" s="11" t="s">
        <v>728</v>
      </c>
      <c r="B147" s="3">
        <v>-200000</v>
      </c>
      <c r="C147" s="11">
        <v>1</v>
      </c>
      <c r="D147" s="11">
        <f t="shared" si="6"/>
        <v>63</v>
      </c>
      <c r="E147" s="11">
        <f t="shared" si="7"/>
        <v>0</v>
      </c>
      <c r="F147" s="11">
        <f t="shared" si="5"/>
        <v>-12600000</v>
      </c>
      <c r="G147" s="11" t="s">
        <v>158</v>
      </c>
      <c r="K147" t="s">
        <v>25</v>
      </c>
    </row>
    <row r="148" spans="1:11" x14ac:dyDescent="0.25">
      <c r="A148" s="11" t="s">
        <v>729</v>
      </c>
      <c r="B148" s="3">
        <v>-200000</v>
      </c>
      <c r="C148" s="11">
        <v>4</v>
      </c>
      <c r="D148" s="11">
        <f t="shared" si="6"/>
        <v>62</v>
      </c>
      <c r="E148" s="11">
        <f t="shared" si="7"/>
        <v>0</v>
      </c>
      <c r="F148" s="11">
        <f t="shared" si="5"/>
        <v>-12400000</v>
      </c>
      <c r="G148" s="11" t="s">
        <v>158</v>
      </c>
    </row>
    <row r="149" spans="1:11" x14ac:dyDescent="0.25">
      <c r="A149" s="11" t="s">
        <v>652</v>
      </c>
      <c r="B149" s="3">
        <v>-200000</v>
      </c>
      <c r="C149" s="11">
        <v>1</v>
      </c>
      <c r="D149" s="11">
        <f t="shared" si="6"/>
        <v>58</v>
      </c>
      <c r="E149" s="11">
        <f t="shared" si="7"/>
        <v>0</v>
      </c>
      <c r="F149" s="11">
        <f t="shared" si="5"/>
        <v>-11600000</v>
      </c>
      <c r="G149" s="11" t="s">
        <v>158</v>
      </c>
    </row>
    <row r="150" spans="1:11" x14ac:dyDescent="0.25">
      <c r="A150" s="11" t="s">
        <v>736</v>
      </c>
      <c r="B150" s="3">
        <v>24073400</v>
      </c>
      <c r="C150" s="11">
        <v>2</v>
      </c>
      <c r="D150" s="11">
        <f t="shared" si="6"/>
        <v>57</v>
      </c>
      <c r="E150" s="11">
        <f t="shared" si="7"/>
        <v>1</v>
      </c>
      <c r="F150" s="11">
        <f t="shared" si="5"/>
        <v>1348110400</v>
      </c>
      <c r="G150" s="11" t="s">
        <v>737</v>
      </c>
    </row>
    <row r="151" spans="1:11" x14ac:dyDescent="0.25">
      <c r="A151" s="11" t="s">
        <v>747</v>
      </c>
      <c r="B151" s="3">
        <v>-200000</v>
      </c>
      <c r="C151" s="11">
        <v>6</v>
      </c>
      <c r="D151" s="11">
        <f t="shared" si="6"/>
        <v>55</v>
      </c>
      <c r="E151" s="11">
        <f t="shared" si="7"/>
        <v>0</v>
      </c>
      <c r="F151" s="11">
        <f t="shared" si="5"/>
        <v>-11000000</v>
      </c>
      <c r="G151" s="11" t="s">
        <v>158</v>
      </c>
    </row>
    <row r="152" spans="1:11" x14ac:dyDescent="0.25">
      <c r="A152" s="11" t="s">
        <v>749</v>
      </c>
      <c r="B152" s="3">
        <v>-30000000</v>
      </c>
      <c r="C152" s="11">
        <v>1</v>
      </c>
      <c r="D152" s="11">
        <f t="shared" si="6"/>
        <v>49</v>
      </c>
      <c r="E152" s="11">
        <f t="shared" si="7"/>
        <v>0</v>
      </c>
      <c r="F152" s="11">
        <f t="shared" si="5"/>
        <v>-1470000000</v>
      </c>
      <c r="G152" s="11" t="s">
        <v>750</v>
      </c>
    </row>
    <row r="153" spans="1:11" x14ac:dyDescent="0.25">
      <c r="A153" s="11" t="s">
        <v>757</v>
      </c>
      <c r="B153" s="3">
        <v>-52000</v>
      </c>
      <c r="C153" s="11">
        <v>0</v>
      </c>
      <c r="D153" s="11">
        <f t="shared" si="6"/>
        <v>48</v>
      </c>
      <c r="E153" s="11">
        <f t="shared" si="7"/>
        <v>0</v>
      </c>
      <c r="F153" s="11">
        <f t="shared" si="5"/>
        <v>-2496000</v>
      </c>
      <c r="G153" s="11" t="s">
        <v>758</v>
      </c>
    </row>
    <row r="154" spans="1:11" x14ac:dyDescent="0.25">
      <c r="A154" s="11" t="s">
        <v>757</v>
      </c>
      <c r="B154" s="3">
        <v>-136000</v>
      </c>
      <c r="C154" s="11">
        <v>5</v>
      </c>
      <c r="D154" s="11">
        <f t="shared" si="6"/>
        <v>48</v>
      </c>
      <c r="E154" s="11">
        <f t="shared" si="7"/>
        <v>0</v>
      </c>
      <c r="F154" s="11">
        <f t="shared" si="5"/>
        <v>-6528000</v>
      </c>
      <c r="G154" s="11" t="s">
        <v>759</v>
      </c>
    </row>
    <row r="155" spans="1:11" x14ac:dyDescent="0.25">
      <c r="A155" s="11" t="s">
        <v>763</v>
      </c>
      <c r="B155" s="3">
        <v>3000000</v>
      </c>
      <c r="C155" s="11">
        <v>1</v>
      </c>
      <c r="D155" s="11">
        <f t="shared" si="6"/>
        <v>43</v>
      </c>
      <c r="E155" s="11">
        <f t="shared" si="7"/>
        <v>1</v>
      </c>
      <c r="F155" s="11">
        <f t="shared" si="5"/>
        <v>126000000</v>
      </c>
      <c r="G155" s="11" t="s">
        <v>764</v>
      </c>
    </row>
    <row r="156" spans="1:11" x14ac:dyDescent="0.25">
      <c r="A156" s="11" t="s">
        <v>650</v>
      </c>
      <c r="B156" s="3">
        <v>189103</v>
      </c>
      <c r="C156" s="11">
        <v>0</v>
      </c>
      <c r="D156" s="11">
        <f>D157+C156</f>
        <v>42</v>
      </c>
      <c r="E156" s="11">
        <f t="shared" si="7"/>
        <v>1</v>
      </c>
      <c r="F156" s="11">
        <f t="shared" si="5"/>
        <v>7753223</v>
      </c>
      <c r="G156" s="11" t="s">
        <v>765</v>
      </c>
    </row>
    <row r="157" spans="1:11" x14ac:dyDescent="0.25">
      <c r="A157" s="11" t="s">
        <v>650</v>
      </c>
      <c r="B157" s="3">
        <v>24227700</v>
      </c>
      <c r="C157" s="11">
        <v>8</v>
      </c>
      <c r="D157" s="11">
        <f t="shared" ref="D157:D186" si="8">D158+C157</f>
        <v>42</v>
      </c>
      <c r="E157" s="11">
        <f t="shared" si="7"/>
        <v>1</v>
      </c>
      <c r="F157" s="11">
        <f t="shared" si="5"/>
        <v>993335700</v>
      </c>
      <c r="G157" s="11" t="s">
        <v>766</v>
      </c>
    </row>
    <row r="158" spans="1:11" x14ac:dyDescent="0.25">
      <c r="A158" s="11" t="s">
        <v>786</v>
      </c>
      <c r="B158" s="3">
        <v>24295200</v>
      </c>
      <c r="C158" s="11">
        <v>0</v>
      </c>
      <c r="D158" s="11">
        <f t="shared" si="8"/>
        <v>34</v>
      </c>
      <c r="E158" s="11">
        <f t="shared" si="7"/>
        <v>1</v>
      </c>
      <c r="F158" s="11">
        <f t="shared" si="5"/>
        <v>801741600</v>
      </c>
      <c r="G158" s="11" t="s">
        <v>780</v>
      </c>
    </row>
    <row r="159" spans="1:11" x14ac:dyDescent="0.25">
      <c r="A159" s="11" t="s">
        <v>786</v>
      </c>
      <c r="B159" s="3">
        <v>-201000</v>
      </c>
      <c r="C159" s="11">
        <v>5</v>
      </c>
      <c r="D159" s="11">
        <f t="shared" si="8"/>
        <v>34</v>
      </c>
      <c r="E159" s="11">
        <f t="shared" si="7"/>
        <v>0</v>
      </c>
      <c r="F159" s="11">
        <f t="shared" si="5"/>
        <v>-6834000</v>
      </c>
      <c r="G159" s="11" t="s">
        <v>793</v>
      </c>
    </row>
    <row r="160" spans="1:11" x14ac:dyDescent="0.25">
      <c r="A160" s="11" t="s">
        <v>794</v>
      </c>
      <c r="B160" s="3">
        <v>-200000</v>
      </c>
      <c r="C160" s="11">
        <v>3</v>
      </c>
      <c r="D160" s="11">
        <f t="shared" si="8"/>
        <v>29</v>
      </c>
      <c r="E160" s="11">
        <f t="shared" si="7"/>
        <v>0</v>
      </c>
      <c r="F160" s="11">
        <f t="shared" si="5"/>
        <v>-5800000</v>
      </c>
      <c r="G160" s="11" t="s">
        <v>795</v>
      </c>
    </row>
    <row r="161" spans="1:7" x14ac:dyDescent="0.25">
      <c r="A161" s="11" t="s">
        <v>801</v>
      </c>
      <c r="B161" s="3">
        <v>-200000</v>
      </c>
      <c r="C161" s="11">
        <v>4</v>
      </c>
      <c r="D161" s="11">
        <f t="shared" si="8"/>
        <v>26</v>
      </c>
      <c r="E161" s="11">
        <f t="shared" si="7"/>
        <v>0</v>
      </c>
      <c r="F161" s="11">
        <f t="shared" si="5"/>
        <v>-5200000</v>
      </c>
      <c r="G161" s="11" t="s">
        <v>795</v>
      </c>
    </row>
    <row r="162" spans="1:7" x14ac:dyDescent="0.25">
      <c r="A162" s="11" t="s">
        <v>803</v>
      </c>
      <c r="B162" s="3">
        <v>-200000</v>
      </c>
      <c r="C162" s="11">
        <v>3</v>
      </c>
      <c r="D162" s="11">
        <f t="shared" si="8"/>
        <v>22</v>
      </c>
      <c r="E162" s="11">
        <f t="shared" si="7"/>
        <v>0</v>
      </c>
      <c r="F162" s="11">
        <f t="shared" si="5"/>
        <v>-4400000</v>
      </c>
      <c r="G162" s="11" t="s">
        <v>795</v>
      </c>
    </row>
    <row r="163" spans="1:7" x14ac:dyDescent="0.25">
      <c r="A163" s="11" t="s">
        <v>804</v>
      </c>
      <c r="B163" s="3">
        <v>-200000</v>
      </c>
      <c r="C163" s="11">
        <v>7</v>
      </c>
      <c r="D163" s="11">
        <f t="shared" si="8"/>
        <v>19</v>
      </c>
      <c r="E163" s="11">
        <f t="shared" si="7"/>
        <v>0</v>
      </c>
      <c r="F163" s="11">
        <f t="shared" si="5"/>
        <v>-3800000</v>
      </c>
      <c r="G163" s="11" t="s">
        <v>795</v>
      </c>
    </row>
    <row r="164" spans="1:7" x14ac:dyDescent="0.25">
      <c r="A164" s="11" t="s">
        <v>651</v>
      </c>
      <c r="B164" s="3">
        <v>457674</v>
      </c>
      <c r="C164" s="11">
        <v>3</v>
      </c>
      <c r="D164" s="11">
        <f t="shared" si="8"/>
        <v>12</v>
      </c>
      <c r="E164" s="11">
        <f t="shared" si="7"/>
        <v>1</v>
      </c>
      <c r="F164" s="11">
        <f t="shared" si="5"/>
        <v>5034414</v>
      </c>
      <c r="G164" s="11" t="s">
        <v>808</v>
      </c>
    </row>
    <row r="165" spans="1:7" x14ac:dyDescent="0.25">
      <c r="A165" s="11" t="s">
        <v>813</v>
      </c>
      <c r="B165" s="3">
        <v>2700000</v>
      </c>
      <c r="C165" s="11">
        <v>0</v>
      </c>
      <c r="D165" s="11">
        <f t="shared" si="8"/>
        <v>9</v>
      </c>
      <c r="E165" s="11">
        <f t="shared" si="7"/>
        <v>1</v>
      </c>
      <c r="F165" s="11">
        <f t="shared" si="5"/>
        <v>21600000</v>
      </c>
      <c r="G165" s="11" t="s">
        <v>814</v>
      </c>
    </row>
    <row r="166" spans="1:7" x14ac:dyDescent="0.25">
      <c r="A166" s="11" t="s">
        <v>813</v>
      </c>
      <c r="B166" s="3">
        <v>2500000</v>
      </c>
      <c r="C166" s="11">
        <v>7</v>
      </c>
      <c r="D166" s="11">
        <f t="shared" si="8"/>
        <v>9</v>
      </c>
      <c r="E166" s="11">
        <f t="shared" si="7"/>
        <v>1</v>
      </c>
      <c r="F166" s="11">
        <f t="shared" si="5"/>
        <v>20000000</v>
      </c>
      <c r="G166" s="11" t="s">
        <v>815</v>
      </c>
    </row>
    <row r="167" spans="1:7" x14ac:dyDescent="0.25">
      <c r="A167" s="11" t="s">
        <v>829</v>
      </c>
      <c r="B167" s="3">
        <v>-200000</v>
      </c>
      <c r="C167" s="11">
        <v>1</v>
      </c>
      <c r="D167" s="11">
        <f t="shared" si="8"/>
        <v>2</v>
      </c>
      <c r="E167" s="11">
        <f t="shared" si="7"/>
        <v>0</v>
      </c>
      <c r="F167" s="11">
        <f t="shared" si="5"/>
        <v>-400000</v>
      </c>
      <c r="G167" s="11" t="s">
        <v>505</v>
      </c>
    </row>
    <row r="168" spans="1:7" x14ac:dyDescent="0.25">
      <c r="A168" s="11" t="s">
        <v>831</v>
      </c>
      <c r="B168" s="3">
        <v>-200000</v>
      </c>
      <c r="C168" s="11">
        <v>1</v>
      </c>
      <c r="D168" s="11">
        <f t="shared" si="8"/>
        <v>1</v>
      </c>
      <c r="E168" s="11">
        <f t="shared" si="7"/>
        <v>0</v>
      </c>
      <c r="F168" s="11">
        <f t="shared" si="5"/>
        <v>-200000</v>
      </c>
      <c r="G168" s="11" t="s">
        <v>505</v>
      </c>
    </row>
    <row r="169" spans="1:7" x14ac:dyDescent="0.25">
      <c r="A169" s="11"/>
      <c r="B169" s="3"/>
      <c r="C169" s="11"/>
      <c r="D169" s="11">
        <f t="shared" si="8"/>
        <v>0</v>
      </c>
      <c r="E169" s="11">
        <f t="shared" si="7"/>
        <v>0</v>
      </c>
      <c r="F169" s="11">
        <f t="shared" si="5"/>
        <v>0</v>
      </c>
      <c r="G169" s="11"/>
    </row>
    <row r="170" spans="1:7" x14ac:dyDescent="0.25">
      <c r="A170" s="11"/>
      <c r="B170" s="3"/>
      <c r="C170" s="11"/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si="5"/>
        <v>0</v>
      </c>
      <c r="G171" s="11"/>
    </row>
    <row r="172" spans="1:7" x14ac:dyDescent="0.25">
      <c r="A172" s="11"/>
      <c r="B172" s="3"/>
      <c r="C172" s="11"/>
      <c r="D172" s="11">
        <f t="shared" si="8"/>
        <v>0</v>
      </c>
      <c r="E172" s="11">
        <f t="shared" si="7"/>
        <v>0</v>
      </c>
      <c r="F172" s="11">
        <f t="shared" si="5"/>
        <v>0</v>
      </c>
      <c r="G172" s="11"/>
    </row>
    <row r="173" spans="1:7" x14ac:dyDescent="0.25">
      <c r="A173" s="11"/>
      <c r="B173" s="3"/>
      <c r="C173" s="11"/>
      <c r="D173" s="11">
        <f t="shared" si="8"/>
        <v>0</v>
      </c>
      <c r="E173" s="11">
        <f t="shared" si="7"/>
        <v>0</v>
      </c>
      <c r="F173" s="11">
        <f t="shared" si="5"/>
        <v>0</v>
      </c>
      <c r="G173" s="11"/>
    </row>
    <row r="174" spans="1:7" x14ac:dyDescent="0.25">
      <c r="A174" s="11"/>
      <c r="B174" s="3"/>
      <c r="C174" s="11"/>
      <c r="D174" s="11">
        <f t="shared" si="8"/>
        <v>0</v>
      </c>
      <c r="E174" s="11">
        <f t="shared" si="7"/>
        <v>0</v>
      </c>
      <c r="F174" s="11">
        <f t="shared" si="5"/>
        <v>0</v>
      </c>
      <c r="G174" s="11"/>
    </row>
    <row r="175" spans="1:7" x14ac:dyDescent="0.25">
      <c r="A175" s="11"/>
      <c r="B175" s="3"/>
      <c r="C175" s="11"/>
      <c r="D175" s="11">
        <f t="shared" si="8"/>
        <v>0</v>
      </c>
      <c r="E175" s="11">
        <f t="shared" si="7"/>
        <v>0</v>
      </c>
      <c r="F175" s="11">
        <f t="shared" si="5"/>
        <v>0</v>
      </c>
      <c r="G175" s="11"/>
    </row>
    <row r="176" spans="1:7" x14ac:dyDescent="0.25">
      <c r="A176" s="11"/>
      <c r="B176" s="3"/>
      <c r="C176" s="11"/>
      <c r="D176" s="11">
        <f t="shared" si="8"/>
        <v>0</v>
      </c>
      <c r="E176" s="11">
        <f t="shared" si="7"/>
        <v>0</v>
      </c>
      <c r="F176" s="11">
        <f t="shared" si="5"/>
        <v>0</v>
      </c>
      <c r="G176" s="11"/>
    </row>
    <row r="177" spans="1:7" x14ac:dyDescent="0.25">
      <c r="A177" s="11" t="s">
        <v>25</v>
      </c>
      <c r="B177" s="3"/>
      <c r="C177" s="11"/>
      <c r="D177" s="11">
        <f t="shared" si="8"/>
        <v>0</v>
      </c>
      <c r="E177" s="11">
        <f t="shared" si="7"/>
        <v>0</v>
      </c>
      <c r="F177" s="11">
        <f t="shared" si="5"/>
        <v>0</v>
      </c>
      <c r="G177" s="11"/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68503520</v>
      </c>
      <c r="C187" s="11"/>
      <c r="D187" s="11"/>
      <c r="E187" s="11"/>
      <c r="F187" s="29">
        <f>SUM(F2:F185)</f>
        <v>10286564892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18668901.800362978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738</v>
      </c>
      <c r="D1" s="11" t="s">
        <v>450</v>
      </c>
      <c r="E1" s="11" t="s">
        <v>550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761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517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521</v>
      </c>
      <c r="M3" s="11" t="s">
        <v>740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549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593</v>
      </c>
      <c r="J5" s="2"/>
      <c r="K5" s="2" t="s">
        <v>454</v>
      </c>
      <c r="M5" s="11" t="s">
        <v>741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629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746</v>
      </c>
      <c r="J7" s="19" t="s">
        <v>301</v>
      </c>
      <c r="K7" s="43">
        <f>'مسکن ایلیا'!B187</f>
        <v>68503520</v>
      </c>
      <c r="M7" s="11" t="s">
        <v>742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732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762</v>
      </c>
      <c r="J9" s="2" t="s">
        <v>707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812</v>
      </c>
      <c r="J10" s="2" t="s">
        <v>85</v>
      </c>
      <c r="K10" s="43">
        <v>-7650000</v>
      </c>
      <c r="M10" s="11" t="s">
        <v>744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0">
        <f>K16</f>
        <v>65513520</v>
      </c>
      <c r="G11" s="29">
        <f t="shared" si="0"/>
        <v>1701658.3652576804</v>
      </c>
      <c r="H11" s="11"/>
      <c r="J11" s="2" t="s">
        <v>459</v>
      </c>
      <c r="K11" s="43">
        <v>110000</v>
      </c>
      <c r="M11" s="11" t="s">
        <v>745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760</v>
      </c>
      <c r="K12" s="43">
        <v>3500000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781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601</v>
      </c>
      <c r="K16" s="3">
        <f>SUM(K7:K13)</f>
        <v>65513520</v>
      </c>
      <c r="L16" s="25"/>
      <c r="M16" s="11" t="s">
        <v>782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602</v>
      </c>
      <c r="K17" s="3">
        <f>K7+K8+K11</f>
        <v>68663520</v>
      </c>
      <c r="L17" s="25"/>
      <c r="M17" s="11" t="s">
        <v>677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743</v>
      </c>
      <c r="K18" s="1">
        <f>K16+N7</f>
        <v>122513520</v>
      </c>
      <c r="M18" s="11" t="s">
        <v>783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1" t="s">
        <v>282</v>
      </c>
      <c r="T18" s="71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790</v>
      </c>
      <c r="N19" s="29">
        <v>5500000</v>
      </c>
      <c r="P19" s="29" t="s">
        <v>749</v>
      </c>
      <c r="Q19" s="29">
        <v>30000000</v>
      </c>
      <c r="R19" s="11">
        <v>16</v>
      </c>
      <c r="S19" s="29">
        <f>Q19*R19</f>
        <v>480000000</v>
      </c>
      <c r="T19" s="11" t="s">
        <v>787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791</v>
      </c>
      <c r="N20" s="29">
        <v>3300000</v>
      </c>
      <c r="P20" s="29" t="s">
        <v>786</v>
      </c>
      <c r="Q20" s="29">
        <v>6000000</v>
      </c>
      <c r="R20" s="11">
        <v>25</v>
      </c>
      <c r="S20" s="29">
        <f>Q20*R20</f>
        <v>150000000</v>
      </c>
      <c r="T20" s="11" t="s">
        <v>788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792</v>
      </c>
      <c r="N21" s="29">
        <v>4150000</v>
      </c>
      <c r="P21" s="29" t="s">
        <v>813</v>
      </c>
      <c r="Q21" s="29">
        <v>3500000</v>
      </c>
      <c r="R21" s="11">
        <v>16</v>
      </c>
      <c r="S21" s="29">
        <f>Q21*R21</f>
        <v>56000000</v>
      </c>
      <c r="T21" s="11" t="s">
        <v>816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784</v>
      </c>
      <c r="N22" s="29">
        <v>100000</v>
      </c>
      <c r="P22" s="29"/>
      <c r="Q22" s="29"/>
      <c r="R22" s="11"/>
      <c r="S22" s="29"/>
      <c r="T22" s="11"/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796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135924267</v>
      </c>
      <c r="P25" s="11"/>
      <c r="Q25" s="29"/>
      <c r="R25" s="29"/>
      <c r="S25" s="29">
        <f>SUM(S19:S22)</f>
        <v>686000000</v>
      </c>
      <c r="T25" s="11"/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1" t="s">
        <v>6</v>
      </c>
      <c r="T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748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785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826</v>
      </c>
      <c r="O31" s="48" t="s">
        <v>479</v>
      </c>
      <c r="P31" s="25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47">
        <v>500000</v>
      </c>
      <c r="O32" s="48" t="s">
        <v>482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130000</v>
      </c>
      <c r="O33" s="48" t="s">
        <v>561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300000</v>
      </c>
      <c r="O34" s="48" t="s">
        <v>821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500000</v>
      </c>
      <c r="O35" s="48" t="s">
        <v>822</v>
      </c>
    </row>
    <row r="36" spans="1:22" x14ac:dyDescent="0.25">
      <c r="A36" s="61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500000</v>
      </c>
      <c r="O36" s="48" t="s">
        <v>823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v>30000</v>
      </c>
      <c r="O37" s="48" t="s">
        <v>824</v>
      </c>
    </row>
    <row r="38" spans="1:22" x14ac:dyDescent="0.25">
      <c r="A38" s="61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  <c r="N38" s="47">
        <v>75000</v>
      </c>
      <c r="O38" s="48" t="s">
        <v>825</v>
      </c>
    </row>
    <row r="39" spans="1:22" x14ac:dyDescent="0.25">
      <c r="A39" s="62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  <c r="N39" s="47">
        <v>450000</v>
      </c>
      <c r="O39" s="48" t="s">
        <v>827</v>
      </c>
    </row>
    <row r="40" spans="1:22" x14ac:dyDescent="0.25">
      <c r="A40" s="62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  <c r="N40" s="47">
        <v>500000</v>
      </c>
      <c r="O40" s="48" t="s">
        <v>567</v>
      </c>
    </row>
    <row r="41" spans="1:22" x14ac:dyDescent="0.25">
      <c r="A41" s="62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  <c r="N41" s="47">
        <v>250000</v>
      </c>
      <c r="O41" s="48" t="s">
        <v>483</v>
      </c>
    </row>
    <row r="42" spans="1:22" x14ac:dyDescent="0.25">
      <c r="A42" s="62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481</v>
      </c>
      <c r="L42" s="3">
        <v>500000</v>
      </c>
      <c r="N42" s="47">
        <v>50000</v>
      </c>
      <c r="O42" s="48" t="s">
        <v>830</v>
      </c>
    </row>
    <row r="43" spans="1:22" x14ac:dyDescent="0.25">
      <c r="A43" s="62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  <c r="N43" s="47">
        <v>140000</v>
      </c>
      <c r="O43" s="48" t="s">
        <v>316</v>
      </c>
    </row>
    <row r="44" spans="1:22" x14ac:dyDescent="0.25">
      <c r="A44" s="62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  <c r="N44" s="47">
        <f>SUM(N32:N43)</f>
        <v>3425000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5"/>
        <v>4694432.2416918864</v>
      </c>
      <c r="D48" s="65">
        <f t="shared" si="6"/>
        <v>3912026.8680765736</v>
      </c>
      <c r="E48" s="65">
        <f t="shared" si="4"/>
        <v>174611408.78440517</v>
      </c>
      <c r="F48" s="3"/>
      <c r="G48" s="11"/>
      <c r="H48" s="11" t="s">
        <v>614</v>
      </c>
    </row>
    <row r="49" spans="1:8" x14ac:dyDescent="0.25">
      <c r="A49" s="62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37" workbookViewId="0">
      <selection activeCell="G40" sqref="G4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8" t="s">
        <v>232</v>
      </c>
      <c r="P12" s="68" t="s">
        <v>234</v>
      </c>
      <c r="Q12" s="68" t="s">
        <v>233</v>
      </c>
      <c r="R12" s="68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9">
        <v>6</v>
      </c>
      <c r="P13" s="69">
        <v>36</v>
      </c>
      <c r="Q13" s="68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9">
        <v>9</v>
      </c>
      <c r="P14" s="69">
        <v>37</v>
      </c>
      <c r="Q14" s="68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9">
        <v>12</v>
      </c>
      <c r="P15" s="69">
        <v>38</v>
      </c>
      <c r="Q15" s="68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9">
        <v>18</v>
      </c>
      <c r="P16" s="69">
        <v>41</v>
      </c>
      <c r="Q16" s="68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9">
        <v>24</v>
      </c>
      <c r="P17" s="69">
        <v>44</v>
      </c>
      <c r="Q17" s="68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9">
        <v>30</v>
      </c>
      <c r="P18" s="69">
        <v>47</v>
      </c>
      <c r="Q18" s="68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9">
        <v>36</v>
      </c>
      <c r="P19" s="69">
        <v>50</v>
      </c>
      <c r="Q19" s="68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575</v>
      </c>
      <c r="H28" s="11" t="s">
        <v>180</v>
      </c>
      <c r="I28" s="11" t="s">
        <v>574</v>
      </c>
      <c r="J28" s="11" t="s">
        <v>566</v>
      </c>
    </row>
    <row r="29" spans="2:21" x14ac:dyDescent="0.25">
      <c r="G29" s="11">
        <f t="shared" ref="G29:G42" si="6">$I$47-I29</f>
        <v>62000</v>
      </c>
      <c r="H29" s="11" t="s">
        <v>572</v>
      </c>
      <c r="I29" s="11">
        <v>165000</v>
      </c>
      <c r="J29" s="11" t="s">
        <v>567</v>
      </c>
    </row>
    <row r="30" spans="2:21" x14ac:dyDescent="0.25">
      <c r="G30" s="11">
        <f t="shared" si="6"/>
        <v>27000</v>
      </c>
      <c r="H30" s="11" t="s">
        <v>573</v>
      </c>
      <c r="I30" s="11">
        <v>200000</v>
      </c>
      <c r="J30" s="11" t="s">
        <v>568</v>
      </c>
    </row>
    <row r="31" spans="2:21" x14ac:dyDescent="0.25">
      <c r="G31" s="11">
        <f t="shared" si="6"/>
        <v>2500</v>
      </c>
      <c r="H31" s="11" t="s">
        <v>735</v>
      </c>
      <c r="I31" s="11">
        <v>224500</v>
      </c>
      <c r="J31" s="11" t="s">
        <v>480</v>
      </c>
    </row>
    <row r="32" spans="2:21" x14ac:dyDescent="0.25">
      <c r="G32" s="11">
        <f t="shared" si="6"/>
        <v>42000</v>
      </c>
      <c r="H32" s="59" t="s">
        <v>832</v>
      </c>
      <c r="I32" s="11">
        <v>185000</v>
      </c>
      <c r="J32" s="11" t="s">
        <v>561</v>
      </c>
    </row>
    <row r="33" spans="6:23" x14ac:dyDescent="0.25">
      <c r="G33" s="11">
        <f t="shared" si="6"/>
        <v>2500</v>
      </c>
      <c r="H33" s="11" t="s">
        <v>735</v>
      </c>
      <c r="I33" s="11">
        <v>224500</v>
      </c>
      <c r="J33" s="11" t="s">
        <v>569</v>
      </c>
    </row>
    <row r="34" spans="6:23" x14ac:dyDescent="0.25">
      <c r="G34" s="11">
        <f t="shared" si="6"/>
        <v>2500</v>
      </c>
      <c r="H34" s="11" t="s">
        <v>735</v>
      </c>
      <c r="I34" s="11">
        <v>224500</v>
      </c>
      <c r="J34" s="11" t="s">
        <v>570</v>
      </c>
    </row>
    <row r="35" spans="6:23" x14ac:dyDescent="0.25">
      <c r="G35" s="11">
        <f t="shared" si="6"/>
        <v>2500</v>
      </c>
      <c r="H35" s="11" t="s">
        <v>735</v>
      </c>
      <c r="I35" s="11">
        <v>224500</v>
      </c>
      <c r="J35" s="11" t="s">
        <v>571</v>
      </c>
    </row>
    <row r="36" spans="6:23" x14ac:dyDescent="0.25">
      <c r="F36" t="s">
        <v>25</v>
      </c>
      <c r="G36" s="11">
        <f t="shared" si="6"/>
        <v>8000</v>
      </c>
      <c r="H36" s="11" t="s">
        <v>662</v>
      </c>
      <c r="I36" s="11">
        <v>219000</v>
      </c>
      <c r="J36" s="11" t="s">
        <v>661</v>
      </c>
      <c r="O36" s="22"/>
    </row>
    <row r="37" spans="6:23" x14ac:dyDescent="0.25">
      <c r="G37" s="11">
        <f t="shared" si="6"/>
        <v>9000</v>
      </c>
      <c r="H37" s="11" t="s">
        <v>671</v>
      </c>
      <c r="I37" s="11">
        <v>218000</v>
      </c>
      <c r="J37" s="11" t="s">
        <v>672</v>
      </c>
    </row>
    <row r="38" spans="6:23" x14ac:dyDescent="0.25">
      <c r="G38" s="11">
        <f t="shared" si="6"/>
        <v>2500</v>
      </c>
      <c r="H38" s="11" t="s">
        <v>734</v>
      </c>
      <c r="I38" s="11">
        <v>224500</v>
      </c>
      <c r="J38" s="11" t="s">
        <v>733</v>
      </c>
    </row>
    <row r="39" spans="6:23" x14ac:dyDescent="0.25">
      <c r="G39" s="11">
        <f t="shared" si="6"/>
        <v>37000</v>
      </c>
      <c r="H39" s="11" t="s">
        <v>774</v>
      </c>
      <c r="I39" s="11">
        <v>190000</v>
      </c>
      <c r="J39" s="11" t="s">
        <v>773</v>
      </c>
    </row>
    <row r="40" spans="6:23" x14ac:dyDescent="0.25">
      <c r="G40" s="11">
        <f t="shared" si="6"/>
        <v>2000</v>
      </c>
      <c r="H40" s="11" t="s">
        <v>772</v>
      </c>
      <c r="I40" s="11">
        <v>225000</v>
      </c>
      <c r="J40" s="11" t="s">
        <v>771</v>
      </c>
      <c r="O40" t="s">
        <v>635</v>
      </c>
      <c r="P40" t="s">
        <v>634</v>
      </c>
      <c r="Q40" t="s">
        <v>633</v>
      </c>
      <c r="R40" t="s">
        <v>636</v>
      </c>
      <c r="S40" t="s">
        <v>679</v>
      </c>
      <c r="T40" t="s">
        <v>680</v>
      </c>
      <c r="U40" t="s">
        <v>637</v>
      </c>
      <c r="V40" t="s">
        <v>638</v>
      </c>
      <c r="W40" t="s">
        <v>639</v>
      </c>
    </row>
    <row r="41" spans="6:23" x14ac:dyDescent="0.25">
      <c r="G41" s="11">
        <f t="shared" si="6"/>
        <v>11000</v>
      </c>
      <c r="H41" s="11" t="s">
        <v>819</v>
      </c>
      <c r="I41" s="11">
        <v>216000</v>
      </c>
      <c r="J41" s="11" t="s">
        <v>818</v>
      </c>
      <c r="M41" t="s">
        <v>678</v>
      </c>
      <c r="N41" t="s">
        <v>640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>$I$47-I42</f>
        <v>11000</v>
      </c>
      <c r="H42" s="11" t="s">
        <v>819</v>
      </c>
      <c r="I42" s="11">
        <v>216000</v>
      </c>
      <c r="J42" s="11" t="s">
        <v>820</v>
      </c>
      <c r="M42" t="s">
        <v>677</v>
      </c>
      <c r="N42" t="s">
        <v>641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 t="s">
        <v>25</v>
      </c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G45" s="11"/>
      <c r="H45" s="11"/>
      <c r="I45" s="11"/>
      <c r="J45" s="11" t="s">
        <v>25</v>
      </c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>
        <v>227000</v>
      </c>
      <c r="J47" s="11" t="s">
        <v>576</v>
      </c>
    </row>
    <row r="50" spans="15:21" x14ac:dyDescent="0.25">
      <c r="P50" t="s">
        <v>643</v>
      </c>
      <c r="Q50" t="s">
        <v>642</v>
      </c>
      <c r="R50" t="s">
        <v>634</v>
      </c>
      <c r="S50" t="s">
        <v>282</v>
      </c>
      <c r="U50" t="s">
        <v>681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7" t="s">
        <v>648</v>
      </c>
      <c r="P52" t="s">
        <v>644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67" t="s">
        <v>649</v>
      </c>
      <c r="P53" t="s">
        <v>645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650</v>
      </c>
      <c r="P54" t="s">
        <v>646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651</v>
      </c>
      <c r="P55" t="s">
        <v>647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739</v>
      </c>
      <c r="P56" t="s">
        <v>653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736</v>
      </c>
      <c r="P57" t="s">
        <v>654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2017-12-06T15:51:27Z</dcterms:modified>
</cp:coreProperties>
</file>