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D155" i="20" l="1"/>
  <c r="L32" i="18" l="1"/>
  <c r="W2" i="36" l="1"/>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4" i="13" l="1"/>
  <c r="G123" i="13"/>
  <c r="L58" i="32"/>
  <c r="I58" i="32"/>
  <c r="O57" i="18" l="1"/>
  <c r="D154" i="20"/>
  <c r="D153" i="20"/>
  <c r="R70" i="32" l="1"/>
  <c r="S70" i="32"/>
  <c r="Q70" i="32"/>
  <c r="N26" i="18"/>
  <c r="D42" i="3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6" i="20" l="1"/>
  <c r="K157" i="20"/>
  <c r="K158" i="20"/>
  <c r="K159" i="20"/>
  <c r="K160" i="20"/>
  <c r="K161" i="20"/>
  <c r="K162" i="20"/>
  <c r="K163" i="20"/>
  <c r="K164" i="20"/>
  <c r="K165" i="20"/>
  <c r="K166" i="20"/>
  <c r="K167" i="20"/>
  <c r="K168" i="20"/>
  <c r="K169" i="20"/>
  <c r="K170" i="20"/>
  <c r="K171" i="20"/>
  <c r="K172" i="20"/>
  <c r="K173" i="20"/>
  <c r="K174" i="20"/>
  <c r="K175" i="20"/>
  <c r="K176" i="20"/>
  <c r="J156" i="20"/>
  <c r="J157" i="20"/>
  <c r="J158" i="20"/>
  <c r="J159" i="20"/>
  <c r="J160" i="20"/>
  <c r="J161" i="20"/>
  <c r="J162" i="20"/>
  <c r="J163" i="20"/>
  <c r="J164" i="20"/>
  <c r="J165" i="20"/>
  <c r="J166" i="20"/>
  <c r="J167" i="20"/>
  <c r="J168" i="20"/>
  <c r="J169" i="20"/>
  <c r="J170" i="20"/>
  <c r="J171" i="20"/>
  <c r="J172" i="20"/>
  <c r="J173" i="20"/>
  <c r="J174" i="20"/>
  <c r="J175" i="20"/>
  <c r="J176" i="20"/>
  <c r="I156" i="20"/>
  <c r="I157" i="20"/>
  <c r="I158"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AA70" i="18"/>
  <c r="Z72" i="18"/>
  <c r="AA72" i="18" s="1"/>
  <c r="Z71" i="18"/>
  <c r="AA71" i="18" s="1"/>
  <c r="Z70" i="18"/>
  <c r="G32" i="10"/>
  <c r="B148" i="13"/>
  <c r="K155" i="20" l="1"/>
  <c r="J155" i="20"/>
  <c r="I155" i="20"/>
  <c r="K154" i="20"/>
  <c r="J154" i="20"/>
  <c r="I154" i="20"/>
  <c r="I153" i="20"/>
  <c r="I152" i="20"/>
  <c r="I151" i="20"/>
  <c r="J152" i="20"/>
  <c r="K152" i="20"/>
  <c r="J153" i="20"/>
  <c r="K153" i="20"/>
  <c r="AA75" i="18"/>
  <c r="AA79" i="18" s="1"/>
  <c r="I46" i="32"/>
  <c r="F207" i="15" l="1"/>
  <c r="F208" i="15"/>
  <c r="F209" i="15"/>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6" i="15" l="1"/>
  <c r="F205" i="15"/>
  <c r="F204" i="15"/>
  <c r="F203" i="15"/>
  <c r="F202" i="15"/>
  <c r="F201" i="15"/>
  <c r="F200" i="15"/>
  <c r="F199" i="15"/>
  <c r="F198" i="15"/>
  <c r="F197" i="15"/>
  <c r="E47" i="32"/>
  <c r="M47" i="32" s="1"/>
  <c r="O58" i="18" l="1"/>
  <c r="AD16" i="36" l="1"/>
  <c r="AD17" i="36" s="1"/>
  <c r="AC16" i="36"/>
  <c r="AF15" i="36"/>
  <c r="AE15" i="36"/>
  <c r="AG15" i="36" s="1"/>
  <c r="AH15" i="36" s="1"/>
  <c r="AE16" i="36" l="1"/>
  <c r="AE17" i="36" s="1"/>
  <c r="AG16" i="36"/>
  <c r="AH16" i="36" s="1"/>
  <c r="AC17" i="36"/>
  <c r="AG17" i="36" s="1"/>
  <c r="AH17" i="36" s="1"/>
  <c r="AF16" i="36"/>
  <c r="AE18" i="36"/>
  <c r="G42" i="36"/>
  <c r="AF17" i="36" l="1"/>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C5" i="36"/>
  <c r="D5" i="36" s="1"/>
  <c r="E5" i="36" s="1"/>
  <c r="F5" i="36" s="1"/>
  <c r="B5" i="36"/>
  <c r="L14" i="36"/>
  <c r="L9" i="36"/>
  <c r="G45" i="10"/>
  <c r="D42" i="34"/>
  <c r="AC16" i="32" l="1"/>
  <c r="AD16" i="32"/>
  <c r="AB16" i="32"/>
  <c r="T22" i="36"/>
  <c r="L24" i="18" s="1"/>
  <c r="U22" i="36"/>
  <c r="N25" i="18" s="1"/>
  <c r="S22" i="36"/>
  <c r="W9" i="36"/>
  <c r="W8" i="36" s="1"/>
  <c r="W7" i="36" s="1"/>
  <c r="W6" i="36" s="1"/>
  <c r="W5" i="36" s="1"/>
  <c r="W4" i="36" s="1"/>
  <c r="W3" i="36" s="1"/>
  <c r="Z2" i="36" s="1"/>
  <c r="Z22" i="36" s="1"/>
  <c r="Y2" i="36" l="1"/>
  <c r="Y22" i="36" s="1"/>
  <c r="X2" i="36"/>
  <c r="X22" i="36" s="1"/>
  <c r="N20" i="36"/>
  <c r="O19" i="36"/>
  <c r="N19" i="36"/>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D15" i="36" l="1"/>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2"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2"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2"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1"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3"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1" i="18" l="1"/>
  <c r="E33" i="13"/>
  <c r="G34" i="13"/>
  <c r="I97" i="20"/>
  <c r="K97" i="20"/>
  <c r="J97" i="20"/>
  <c r="F108" i="15"/>
  <c r="C20" i="18"/>
  <c r="E19" i="14"/>
  <c r="G20" i="14"/>
  <c r="G21" i="14"/>
  <c r="G15" i="18" l="1"/>
  <c r="F16" i="18"/>
  <c r="G16" i="18" s="1"/>
  <c r="L33"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<sst xmlns="http://schemas.openxmlformats.org/spreadsheetml/2006/main" count="2974" uniqueCount="1300">
  <si>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</si>
  <si>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</si>
  <si>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</si>
  <si>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</si>
  <si>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</si>
  <si>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</si>
  <si>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</si>
  <si>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</si>
  <si>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</si>
  <si>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</si>
  <si>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</si>
  <si>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</si>
  <si>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</si>
  <si>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</si>
  <si>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</si>
  <si>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</si>
  <si>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</si>
  <si>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</si>
  <si>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</si>
  <si>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</si>
  <si>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</si>
  <si>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</si>
  <si>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</si>
  <si>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</si>
  <si>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</si>
  <si>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</si>
  <si>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</si>
  <si>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</si>
  <si>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</si>
  <si>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</si>
  <si>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</si>
  <si>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</si>
  <si>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</si>
  <si>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</si>
  <si>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</si>
  <si>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</si>
  <si>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</si>
  <si>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</si>
  <si>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</si>
  <si>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</si>
  <si>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</si>
  <si>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</si>
  <si>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</si>
  <si>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</si>
  <si>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</si>
  <si>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</si>
  <si>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</si>
  <si>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</si>
  <si>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</si>
  <si>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</si>
  <si>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</si>
  <si>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</si>
  <si>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</si>
  <si>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</si>
  <si>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</si>
  <si>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</si>
  <si>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</si>
  <si>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</si>
  <si>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</si>
  <si>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</si>
  <si>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</si>
  <si>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</si>
  <si>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</si>
  <si>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</si>
  <si>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</si>
  <si>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</si>
  <si>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</si>
  <si>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</si>
  <si>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</si>
  <si>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</si>
  <si>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</si>
  <si>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</si>
  <si>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</si>
  <si>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</si>
  <si>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</si>
  <si>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</si>
  <si>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</si>
  <si>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</si>
  <si>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</si>
  <si>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</si>
  <si>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</si>
  <si>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</si>
  <si>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</si>
  <si>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</si>
  <si>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</si>
  <si>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</si>
  <si>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</si>
  <si>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</si>
  <si>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</si>
  <si>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</si>
  <si>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</si>
  <si>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</si>
  <si>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</si>
  <si>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</si>
  <si>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</si>
  <si>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</si>
  <si>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</si>
  <si>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</si>
  <si>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</si>
  <si>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</si>
  <si>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</si>
  <si>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</si>
  <si>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</si>
  <si>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</si>
  <si>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</si>
  <si>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</si>
  <si>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</si>
  <si>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</si>
  <si>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</si>
  <si>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</si>
  <si>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</si>
  <si>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</si>
  <si>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</si>
  <si>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</si>
  <si>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</si>
  <si>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</si>
  <si>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</si>
  <si>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</si>
  <si>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</si>
  <si>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</si>
  <si>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</si>
  <si>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</si>
  <si>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</si>
  <si>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</si>
  <si>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</si>
  <si>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</si>
  <si>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</si>
  <si>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</si>
  <si>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</si>
  <si>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</si>
  <si>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</si>
  <si>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</si>
  <si>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</si>
  <si>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</si>
  <si>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</si>
  <si>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</si>
  <si>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</si>
  <si>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</si>
  <si>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</si>
  <si>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</si>
  <si>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</si>
  <si>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</si>
  <si>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</si>
  <si>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</si>
  <si>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</si>
  <si>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</si>
  <si>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</si>
  <si>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</si>
  <si>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</si>
  <si>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</si>
  <si>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</si>
  <si>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</si>
  <si>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</si>
  <si>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</si>
  <si>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</si>
  <si>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</si>
  <si>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</si>
  <si>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</si>
  <si>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</si>
  <si>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</si>
  <si>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</si>
  <si>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</si>
  <si>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</si>
  <si>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</si>
  <si>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</si>
  <si>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</si>
  <si>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</si>
  <si>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</si>
  <si>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</si>
  <si>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</si>
  <si>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</si>
  <si>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</si>
  <si>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</si>
  <si>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</si>
  <si>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</si>
  <si>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</si>
  <si>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</si>
  <si>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</si>
  <si>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</si>
  <si>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</si>
  <si>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</si>
  <si>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</si>
  <si>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</si>
  <si>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</si>
  <si>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</si>
  <si>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</si>
  <si>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</si>
  <si>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</si>
  <si>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</si>
  <si>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</si>
  <si>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</si>
  <si>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</si>
  <si>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</si>
  <si>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</si>
  <si>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</si>
  <si>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</si>
  <si>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</si>
  <si>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</si>
  <si>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</si>
  <si>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</si>
  <si>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</si>
  <si>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</si>
  <si>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</si>
  <si>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</si>
  <si>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</si>
  <si>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</si>
  <si>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</si>
  <si>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</si>
  <si>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</si>
  <si>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</si>
  <si>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</si>
  <si>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</si>
  <si>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</si>
  <si>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</si>
  <si>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</si>
  <si>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</si>
  <si>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</si>
  <si>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</si>
  <si>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</si>
  <si>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</si>
  <si>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</si>
  <si>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</si>
  <si>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</si>
  <si>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</si>
  <si>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</si>
  <si>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</si>
  <si>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</si>
  <si>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</si>
  <si>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</si>
  <si>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</si>
  <si>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</si>
  <si>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</si>
  <si>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</si>
  <si>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</si>
  <si>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</si>
  <si>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</si>
  <si>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</si>
  <si>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</si>
  <si>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</si>
  <si>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</si>
  <si>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</si>
  <si>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</si>
  <si>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</si>
  <si>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</si>
  <si>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</si>
  <si>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</si>
  <si>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</si>
  <si>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</si>
  <si>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</si>
  <si>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</si>
  <si>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</si>
  <si>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</si>
  <si>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</si>
  <si>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</si>
  <si>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</si>
  <si>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</si>
  <si>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</si>
  <si>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</si>
  <si>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</si>
  <si>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</si>
  <si>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</si>
  <si>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</si>
  <si>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</si>
  <si>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</si>
  <si>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</si>
  <si>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</si>
  <si>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</si>
  <si>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</si>
  <si>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</si>
  <si>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</si>
  <si>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</si>
  <si>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</si>
  <si>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</si>
  <si>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</si>
  <si>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</si>
  <si>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</si>
  <si>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</si>
  <si>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</si>
  <si>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</si>
  <si>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</si>
  <si>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</si>
  <si>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</si>
  <si>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</si>
  <si>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</si>
  <si>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</si>
  <si>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</si>
  <si>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</si>
  <si>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</si>
  <si>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</si>
  <si>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</si>
  <si>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</si>
  <si>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</si>
  <si>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</si>
  <si>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</si>
  <si>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</si>
  <si>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</si>
  <si>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</si>
  <si>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</si>
  <si>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</si>
  <si>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</si>
  <si>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</si>
  <si>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</si>
  <si>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</si>
  <si>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</si>
  <si>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</si>
  <si>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</si>
  <si>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</si>
  <si>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</si>
  <si>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</si>
  <si>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</si>
  <si>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</si>
  <si>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</si>
  <si>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</si>
  <si>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</si>
  <si>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</si>
  <si>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</si>
  <si>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</si>
  <si>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</si>
  <si>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</si>
  <si>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</si>
  <si>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</si>
  <si>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</si>
  <si>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</si>
  <si>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</si>
  <si>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</si>
  <si>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</si>
  <si>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</si>
  <si>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</si>
  <si>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</si>
  <si>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</si>
  <si>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</si>
  <si>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</si>
  <si>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</si>
  <si>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</si>
  <si>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</si>
  <si>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</si>
  <si>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</si>
  <si>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</si>
  <si>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</si>
  <si>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</si>
  <si>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</si>
  <si>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</si>
  <si>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</si>
  <si>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</si>
  <si>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</si>
  <si>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</si>
  <si>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</si>
  <si>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</si>
  <si>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</si>
  <si>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</si>
  <si>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</si>
  <si>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</si>
  <si>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</si>
  <si>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</si>
  <si>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</si>
  <si>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</si>
  <si>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</si>
  <si>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</si>
  <si>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</si>
  <si>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</si>
  <si>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</si>
  <si>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</si>
  <si>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</si>
  <si>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</si>
  <si>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</si>
  <si>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</si>
  <si>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</si>
  <si>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</si>
  <si>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</si>
  <si>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</si>
  <si>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</si>
  <si>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</si>
  <si>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</si>
  <si>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</si>
  <si>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</si>
  <si>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</si>
  <si>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</si>
  <si>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</si>
  <si>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</si>
  <si>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</si>
  <si>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</si>
  <si>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</si>
  <si>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</si>
  <si>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</si>
  <si>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</si>
  <si>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</si>
  <si>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</si>
  <si>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</si>
  <si>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</si>
  <si>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</si>
  <si>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</si>
  <si>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</si>
  <si>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</si>
  <si>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</si>
  <si>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</si>
  <si>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</si>
  <si>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</si>
  <si>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</si>
  <si>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</si>
  <si>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</si>
  <si>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</si>
  <si>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</si>
  <si>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</si>
  <si>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</si>
  <si>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</si>
  <si>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</si>
  <si>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</si>
  <si>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</si>
  <si>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</si>
  <si>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</si>
  <si>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</si>
  <si>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</si>
  <si>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</si>
  <si>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</si>
  <si>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</si>
  <si>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</si>
  <si>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</si>
  <si>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</si>
  <si>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</si>
  <si>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</si>
  <si>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</si>
  <si>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</si>
  <si>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</si>
  <si>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</si>
  <si>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</si>
  <si>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</si>
  <si>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</si>
  <si>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</si>
  <si>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</si>
  <si>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</si>
  <si>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</si>
  <si>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</si>
  <si>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</si>
  <si>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</si>
  <si>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</si>
  <si>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</si>
  <si>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</si>
  <si>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</si>
  <si>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</si>
  <si>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</si>
  <si>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</si>
  <si>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</si>
  <si>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</si>
  <si>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</si>
  <si>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</si>
  <si>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</si>
  <si>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</si>
  <si>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</si>
  <si>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</si>
  <si>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</si>
  <si>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</si>
  <si>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</si>
  <si>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</si>
  <si>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</si>
  <si>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</si>
  <si>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</si>
  <si>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</si>
  <si>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</si>
  <si>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</si>
  <si>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</si>
  <si>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</si>
  <si>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</si>
  <si>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</si>
  <si>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</si>
  <si>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</si>
  <si>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</si>
  <si>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</si>
  <si>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</si>
  <si>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</si>
  <si>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</si>
  <si>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</si>
  <si>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</si>
  <si>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</si>
  <si>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</si>
  <si>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</si>
  <si>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</si>
  <si>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</si>
  <si>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</si>
  <si>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</si>
  <si>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</si>
  <si>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</si>
  <si>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</si>
  <si>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</si>
  <si>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</si>
  <si>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</si>
  <si>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</si>
  <si>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</si>
  <si>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</si>
  <si>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</si>
  <si>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</si>
  <si>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</si>
  <si>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</si>
  <si>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</si>
  <si>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</si>
  <si>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</si>
  <si>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</si>
  <si>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</si>
  <si>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</si>
  <si>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</si>
  <si>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</si>
  <si>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</si>
  <si>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</si>
  <si>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</si>
  <si>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</si>
  <si>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</si>
  <si>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</si>
  <si>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</si>
  <si>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</si>
  <si>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</si>
  <si>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</si>
  <si>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</si>
  <si>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</si>
  <si>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</si>
  <si>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</si>
  <si>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</si>
  <si>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</si>
  <si>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</si>
  <si>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</si>
  <si>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</si>
  <si>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</si>
  <si>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</si>
  <si>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</si>
  <si>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</si>
  <si>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</si>
  <si>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</si>
  <si>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</si>
  <si>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</si>
  <si>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</si>
  <si>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</si>
  <si>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</si>
  <si>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</si>
  <si>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</si>
  <si>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</si>
  <si>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</si>
  <si>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</si>
  <si>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</si>
  <si>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</si>
  <si>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</si>
  <si>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</si>
  <si>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</si>
  <si>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</si>
  <si>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</si>
  <si>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</si>
  <si>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</si>
  <si>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</si>
  <si>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</si>
  <si>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</si>
  <si>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</si>
  <si>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</si>
  <si>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</si>
  <si>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</si>
  <si>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</si>
  <si>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</si>
  <si>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</si>
  <si>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</si>
  <si>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</si>
  <si>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</si>
  <si>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</si>
  <si>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</si>
  <si>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</si>
  <si>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</si>
  <si>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</si>
  <si>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</si>
  <si>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</si>
  <si>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</si>
  <si>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</si>
  <si>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</si>
  <si>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</si>
  <si>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</si>
  <si>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</si>
  <si>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</si>
  <si>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</si>
  <si>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</si>
  <si>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</si>
  <si>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</si>
  <si>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</si>
  <si>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</si>
  <si>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</si>
  <si>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</si>
  <si>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</si>
  <si>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</si>
  <si>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</si>
  <si>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</si>
  <si>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</si>
  <si>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</si>
  <si>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</si>
  <si>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</si>
  <si>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</si>
  <si>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</si>
  <si>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</si>
  <si>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</si>
  <si>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</si>
  <si>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</si>
  <si>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</si>
  <si>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</si>
  <si>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</si>
  <si>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</si>
  <si>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</si>
  <si>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</si>
  <si>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</si>
  <si>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</si>
  <si>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</si>
  <si>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</si>
  <si>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</si>
  <si>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</si>
  <si>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</si>
  <si>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</si>
  <si>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</si>
  <si>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</si>
  <si>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</si>
  <si>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</si>
  <si>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</si>
  <si>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</si>
  <si>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</si>
  <si>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</si>
  <si>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</si>
  <si>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</si>
  <si>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</si>
  <si>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</si>
  <si>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</si>
  <si>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</si>
  <si>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</si>
  <si>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</si>
  <si>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</si>
  <si>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</si>
  <si>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</si>
  <si>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</si>
  <si>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</si>
  <si>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</si>
  <si>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</si>
  <si>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</si>
  <si>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</si>
  <si>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</si>
  <si>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</si>
  <si>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</si>
  <si>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</si>
  <si>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</si>
  <si>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</si>
  <si>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</si>
  <si>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</si>
  <si>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</si>
  <si>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</si>
  <si>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</si>
  <si>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</si>
  <si>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</si>
  <si>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</si>
  <si>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</si>
  <si>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</si>
  <si>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</si>
  <si>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</si>
  <si>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</si>
  <si>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</si>
  <si>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</si>
  <si>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</si>
  <si>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</si>
  <si>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</si>
  <si>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</si>
  <si>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</si>
  <si>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</si>
  <si>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</si>
  <si>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</si>
  <si>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</si>
  <si>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</si>
  <si>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</si>
  <si>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</si>
  <si>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</si>
  <si>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</si>
  <si>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</si>
  <si>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</si>
  <si>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</si>
  <si>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</si>
  <si>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</si>
  <si>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</si>
  <si>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</si>
  <si>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</si>
  <si>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</si>
  <si>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</si>
  <si>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</si>
  <si>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</si>
  <si>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</si>
  <si>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</si>
  <si>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</si>
  <si>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</si>
  <si>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</si>
  <si>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</si>
  <si>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</si>
  <si>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</si>
  <si>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</si>
  <si>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</si>
  <si>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</si>
  <si>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</si>
  <si>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</si>
  <si>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</si>
  <si>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</si>
  <si>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</si>
  <si>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</si>
  <si>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</si>
  <si>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</si>
  <si>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</si>
  <si>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</si>
  <si>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</si>
  <si>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</si>
  <si>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</si>
  <si>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</si>
  <si>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</si>
  <si>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</si>
  <si>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</si>
  <si>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</si>
  <si>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</si>
  <si>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</si>
  <si>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</si>
  <si>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</si>
  <si>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</si>
  <si>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</si>
  <si>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</si>
  <si>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</si>
  <si>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</si>
  <si>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</si>
  <si>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</si>
  <si>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</si>
  <si>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</si>
  <si>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</si>
  <si>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</si>
  <si>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</si>
  <si>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</si>
  <si>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</si>
  <si>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</si>
  <si>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</si>
  <si>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</si>
  <si>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</si>
  <si>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</si>
  <si>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</si>
  <si>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</si>
  <si>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</si>
  <si>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</si>
  <si>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</si>
  <si>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</si>
  <si>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</si>
  <si>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</si>
  <si>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</si>
  <si>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</si>
  <si>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</si>
  <si>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</si>
  <si>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</si>
  <si>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</si>
  <si>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</si>
  <si>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</si>
  <si>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</si>
  <si>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</si>
  <si>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</si>
  <si>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</si>
  <si>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</si>
  <si>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</si>
  <si>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</si>
  <si>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</si>
  <si>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</si>
  <si>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</si>
  <si>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</si>
  <si>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</si>
  <si>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</si>
  <si>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</si>
  <si>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</si>
  <si>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</si>
  <si>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</si>
  <si>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</si>
  <si>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</si>
  <si>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</si>
  <si>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</si>
  <si>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</si>
  <si>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</si>
  <si>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</si>
  <si>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</si>
  <si>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</si>
  <si>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</si>
  <si>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</si>
  <si>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</si>
  <si>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</si>
  <si>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</si>
  <si>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</si>
  <si>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</si>
  <si>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</si>
  <si>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</si>
  <si>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</si>
  <si>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</si>
  <si>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</si>
  <si>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</si>
  <si>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</si>
  <si>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</si>
  <si>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</si>
  <si>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</si>
  <si>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</si>
  <si>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</si>
  <si>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</si>
  <si>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</si>
  <si>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</si>
  <si>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</si>
  <si>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</si>
  <si>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</si>
  <si>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</si>
  <si>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</si>
  <si>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</si>
  <si>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</si>
  <si>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</si>
  <si>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</si>
  <si>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</si>
  <si>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</si>
  <si>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</si>
  <si>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</si>
  <si>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</si>
  <si>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</si>
  <si>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</si>
  <si>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</si>
  <si>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</si>
  <si>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</si>
  <si>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</si>
  <si>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</si>
  <si>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</si>
  <si>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</si>
  <si>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</si>
  <si>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</si>
  <si>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</si>
  <si>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</si>
  <si>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</si>
  <si>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</si>
  <si>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</si>
  <si>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</si>
  <si>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</si>
  <si>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</si>
  <si>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</si>
  <si>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</si>
  <si>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</si>
  <si>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</si>
  <si>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</si>
  <si>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</si>
  <si>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</si>
  <si>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</si>
  <si>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</si>
  <si>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</si>
  <si>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</si>
  <si>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</si>
  <si>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</si>
  <si>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</si>
  <si>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</si>
  <si>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</si>
  <si>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</si>
  <si>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</si>
  <si>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</si>
  <si>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</si>
  <si>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</si>
  <si>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</si>
  <si>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</si>
  <si>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</si>
  <si>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</si>
  <si>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</si>
  <si>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</si>
  <si>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</si>
  <si>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</si>
  <si>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</si>
  <si>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</si>
  <si>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</si>
  <si>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</si>
  <si>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</si>
  <si>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</si>
  <si>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</si>
  <si>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</si>
  <si>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</si>
  <si>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</si>
  <si>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</si>
  <si>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</si>
  <si>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</si>
  <si>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</si>
  <si>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</si>
  <si>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</si>
  <si>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</si>
  <si>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</si>
  <si>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</si>
  <si>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</si>
  <si>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</si>
  <si>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</si>
  <si>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</si>
  <si>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</si>
  <si>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</si>
  <si>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</si>
  <si>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</si>
  <si>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</si>
  <si>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</si>
  <si>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</si>
  <si>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</si>
  <si>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</si>
  <si>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</si>
  <si>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</si>
  <si>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</si>
  <si>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</si>
  <si>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</si>
  <si>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</si>
  <si>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</si>
  <si>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</si>
  <si>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</si>
  <si>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</si>
  <si>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</si>
  <si>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</si>
  <si>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</si>
  <si>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</si>
  <si>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</si>
  <si>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</si>
  <si>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</si>
  <si>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</si>
  <si>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</si>
  <si>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</si>
  <si>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</si>
  <si>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</si>
  <si>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</si>
  <si>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</si>
  <si>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</si>
  <si>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</si>
  <si>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</si>
  <si>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</si>
  <si>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</si>
  <si>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</si>
  <si>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</si>
  <si>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</si>
  <si>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</si>
  <si>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</si>
  <si>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</si>
  <si>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</si>
  <si>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</si>
  <si>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</si>
  <si>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</si>
  <si>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</si>
  <si>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</si>
  <si>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</si>
  <si>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</si>
  <si>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</si>
  <si>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</si>
  <si>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</si>
  <si>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</si>
  <si>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</si>
  <si>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</si>
  <si>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</si>
  <si>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</si>
  <si>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</si>
  <si>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</si>
  <si>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</si>
  <si>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</si>
  <si>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</si>
  <si>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</si>
  <si>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</si>
  <si>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</si>
  <si>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</si>
  <si>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</si>
  <si>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</si>
  <si>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</si>
  <si>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</si>
  <si>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</si>
  <si>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</si>
  <si>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</si>
  <si>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</si>
  <si>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</si>
  <si>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</si>
  <si>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</si>
  <si>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</si>
  <si>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</si>
  <si>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</si>
  <si>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</si>
  <si>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</si>
  <si>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</si>
  <si>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</si>
  <si>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</si>
  <si>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</si>
  <si>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</si>
  <si>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</si>
  <si>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</si>
  <si>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</si>
  <si>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</si>
  <si>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</si>
  <si>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</si>
  <si>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</si>
  <si>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</si>
  <si>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</si>
  <si>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</si>
  <si>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</si>
  <si>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</si>
  <si>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</si>
  <si>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</si>
  <si>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</si>
  <si>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</si>
  <si>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</si>
  <si>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</si>
  <si>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</si>
  <si>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</si>
  <si>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</si>
  <si>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</si>
  <si>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</si>
  <si>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</si>
  <si>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</si>
  <si>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</si>
  <si>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</si>
  <si>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</si>
  <si>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</si>
  <si>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</si>
  <si>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</si>
  <si>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</si>
  <si>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</si>
  <si>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</si>
  <si>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</si>
  <si>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</si>
  <si>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</si>
  <si>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</si>
  <si>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</si>
  <si>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</si>
  <si>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</si>
  <si>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</si>
  <si>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</si>
  <si>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</si>
  <si>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</si>
  <si>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</si>
  <si>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</si>
  <si>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</si>
  <si>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</si>
  <si>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</si>
  <si>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</si>
  <si>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</si>
  <si>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</si>
  <si>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</si>
  <si>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</si>
  <si>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</si>
  <si>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</si>
  <si>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</si>
  <si>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</si>
  <si>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</si>
  <si>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</si>
  <si>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</si>
  <si>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</si>
  <si>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</si>
  <si>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</si>
  <si>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</si>
  <si>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</si>
  <si>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</si>
  <si>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</si>
  <si>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</si>
  <si>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</si>
  <si>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</si>
  <si>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</si>
  <si>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</si>
  <si>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</si>
  <si>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</si>
  <si>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</si>
  <si>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</si>
  <si>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</si>
  <si>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</si>
  <si>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</si>
  <si>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</si>
  <si>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</si>
  <si>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</si>
  <si>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</si>
  <si>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</si>
  <si>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</si>
  <si>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</si>
  <si>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</si>
  <si>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</si>
  <si>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</si>
  <si>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</si>
  <si>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</si>
  <si>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</si>
  <si>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</si>
  <si>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</si>
  <si>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</si>
  <si>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</si>
  <si>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</si>
  <si>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</si>
  <si>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</si>
  <si>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</si>
  <si>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</si>
  <si>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</si>
  <si>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</si>
  <si>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</si>
  <si>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</si>
  <si>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</si>
  <si>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</si>
  <si>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</si>
  <si>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</si>
  <si>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</si>
  <si>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</si>
  <si>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</si>
  <si>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</si>
  <si>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</si>
  <si>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</si>
  <si>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</si>
  <si>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</si>
  <si>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</si>
  <si>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</si>
  <si>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</si>
  <si>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</si>
  <si>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</si>
  <si>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</si>
  <si>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</si>
  <si>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</si>
  <si>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</si>
  <si>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</si>
  <si>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</si>
  <si>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</si>
  <si>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</si>
  <si>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</si>
  <si>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</si>
  <si>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</si>
  <si>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</si>
  <si>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</si>
  <si>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</si>
  <si>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</si>
  <si>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</si>
  <si>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</si>
  <si>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</si>
  <si>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</si>
  <si>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</si>
  <si>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</si>
  <si>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</si>
  <si>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</si>
  <si>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</si>
  <si>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</si>
  <si>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</si>
  <si>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</si>
  <si>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</si>
  <si>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</si>
  <si>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</si>
  <si>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</si>
  <si>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</si>
  <si>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</si>
  <si>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</si>
  <si>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</si>
  <si>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</si>
  <si>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</si>
  <si>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</si>
  <si>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</si>
  <si>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</si>
  <si>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</si>
  <si>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</si>
  <si>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</si>
  <si>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</si>
  <si>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</si>
  <si>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</si>
  <si>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</si>
  <si>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</si>
  <si>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</si>
  <si>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</si>
  <si>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</si>
  <si>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</si>
  <si>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</si>
  <si>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</si>
  <si>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</si>
  <si>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</si>
  <si>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</si>
  <si>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</si>
  <si>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</si>
  <si>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</si>
  <si>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</si>
  <si>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</si>
  <si>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</si>
  <si>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</si>
  <si>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</si>
  <si>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</si>
  <si>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</si>
  <si>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</si>
  <si>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</si>
  <si>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</si>
  <si>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</si>
  <si>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</si>
  <si>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</si>
  <si>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</si>
  <si>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</si>
  <si>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</si>
  <si>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</si>
  <si>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</si>
  <si>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</si>
  <si>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</si>
  <si>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</si>
  <si>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</si>
  <si>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</si>
  <si>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</si>
  <si>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</si>
  <si>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</si>
  <si>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</si>
  <si>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</si>
  <si>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</si>
  <si>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</si>
  <si>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</si>
  <si>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</si>
  <si>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</si>
  <si>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</si>
  <si>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</si>
  <si>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</si>
  <si>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</si>
  <si>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</si>
  <si>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</si>
  <si>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</si>
  <si>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</si>
  <si>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</si>
  <si>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</si>
  <si>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</si>
  <si>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</si>
  <si>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</si>
  <si>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</si>
  <si>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</si>
  <si>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</si>
  <si>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</si>
  <si>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</si>
  <si>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</si>
  <si>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</si>
  <si>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</si>
  <si>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</si>
  <si>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</si>
  <si>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</si>
  <si>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</si>
  <si>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</si>
  <si>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</si>
  <si>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</si>
  <si>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</si>
  <si>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</si>
  <si>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</si>
  <si>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</si>
  <si>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</si>
  <si>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</si>
  <si>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</si>
  <si>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</si>
  <si>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</si>
  <si>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</si>
  <si>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</si>
  <si>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</si>
  <si>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</si>
  <si>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</si>
  <si>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</si>
  <si>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</si>
  <si>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</si>
  <si>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</si>
  <si>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</si>
  <si>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</si>
  <si>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</si>
  <si>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</si>
  <si>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</si>
  <si>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</si>
  <si>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</si>
  <si>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</si>
  <si>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</si>
  <si>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</si>
  <si>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</si>
  <si>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</si>
  <si>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</si>
  <si>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</si>
  <si>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</si>
  <si>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</si>
  <si>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</si>
  <si>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</si>
  <si>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</si>
  <si>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</si>
  <si>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</si>
  <si>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</si>
  <si>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</si>
  <si>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</si>
  <si>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</si>
  <si>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</si>
  <si>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</si>
  <si>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</si>
  <si>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</si>
  <si>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</si>
  <si>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</si>
  <si>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</si>
  <si>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</si>
  <si>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</si>
  <si>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</si>
  <si>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</si>
  <si>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</si>
  <si>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</si>
  <si>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</si>
  <si>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</si>
  <si>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</si>
  <si>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</si>
  <si>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</si>
  <si>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</si>
  <si>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</si>
  <si>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</si>
  <si>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</si>
  <si>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</si>
  <si>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</si>
  <si>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</si>
  <si>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</si>
  <si>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</si>
  <si>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</si>
  <si>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</si>
  <si>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</si>
  <si>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</si>
  <si>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</si>
  <si>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</si>
  <si>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</si>
  <si>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</si>
  <si>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</si>
  <si>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</si>
  <si>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تست</t>
  </si>
  <si>
    <t>مریم از کارت خرج کرد</t>
  </si>
  <si>
    <t>مبلغ 85 نقد و 156 هزار از کارت ایلیا مریم خرج کرد</t>
  </si>
  <si>
    <t>8/2/1397</t>
  </si>
  <si>
    <t>روز 8/2 از عابربانک سارا گرفتم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</si>
</sst>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opLeftCell="A10" workbookViewId="0">
      <selection activeCell="E38" sqref="E3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1298</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1158</v>
      </c>
      <c r="B5" s="18">
        <v>0</v>
      </c>
      <c r="C5" s="18">
        <v>0</v>
      </c>
      <c r="D5" s="119">
        <f t="shared" si="0"/>
        <v>0</v>
      </c>
      <c r="E5" s="20"/>
      <c r="F5" s="102">
        <v>12</v>
      </c>
      <c r="G5" s="102">
        <f t="shared" si="1"/>
        <v>0</v>
      </c>
      <c r="H5" s="102">
        <f t="shared" si="2"/>
        <v>0</v>
      </c>
      <c r="I5" s="102">
        <f t="shared" si="3"/>
        <v>0</v>
      </c>
      <c r="J5" s="102"/>
      <c r="K5" s="102"/>
      <c r="L5" s="102"/>
      <c r="M5" s="102"/>
      <c r="N5" s="102"/>
      <c r="O5" s="102">
        <v>2</v>
      </c>
      <c r="P5" s="102">
        <v>29</v>
      </c>
      <c r="Q5" s="102">
        <v>30</v>
      </c>
      <c r="R5" s="102"/>
    </row>
    <row r="6" spans="1:18">
      <c r="A6" s="17" t="s">
        <v>1158</v>
      </c>
      <c r="B6" s="18">
        <v>0</v>
      </c>
      <c r="C6" s="18">
        <v>0</v>
      </c>
      <c r="D6" s="119">
        <f t="shared" si="0"/>
        <v>0</v>
      </c>
      <c r="E6" s="19"/>
      <c r="F6" s="102">
        <v>12</v>
      </c>
      <c r="G6" s="102">
        <f t="shared" si="1"/>
        <v>0</v>
      </c>
      <c r="H6" s="102">
        <f t="shared" si="2"/>
        <v>0</v>
      </c>
      <c r="I6" s="102">
        <f t="shared" si="3"/>
        <v>0</v>
      </c>
      <c r="J6" s="102"/>
      <c r="K6" s="102"/>
      <c r="L6" s="102"/>
      <c r="M6" s="102"/>
      <c r="N6" s="102"/>
      <c r="O6" s="102">
        <v>3</v>
      </c>
      <c r="P6" s="102">
        <v>28</v>
      </c>
      <c r="Q6" s="102">
        <v>29</v>
      </c>
      <c r="R6" s="102"/>
    </row>
    <row r="7" spans="1:18">
      <c r="A7" s="17">
        <v>0</v>
      </c>
      <c r="B7" s="18">
        <v>0</v>
      </c>
      <c r="C7" s="18">
        <v>0</v>
      </c>
      <c r="D7" s="119">
        <f t="shared" si="0"/>
        <v>0</v>
      </c>
      <c r="E7" s="19"/>
      <c r="F7" s="102">
        <v>0</v>
      </c>
      <c r="G7" s="102">
        <f t="shared" si="1"/>
        <v>0</v>
      </c>
      <c r="H7" s="102">
        <f t="shared" si="2"/>
        <v>0</v>
      </c>
      <c r="I7" s="102">
        <f t="shared" si="3"/>
        <v>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7538362</v>
      </c>
      <c r="C24" s="119">
        <f>SUM(C2:C22)</f>
        <v>7644405</v>
      </c>
      <c r="D24" s="119">
        <f>SUM(D2:D22)</f>
        <v>-106043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213702696</v>
      </c>
      <c r="H25" s="18">
        <f>SUM(H2:H23)</f>
        <v>215683986</v>
      </c>
      <c r="I25" s="18">
        <f>SUM(I2:I23)</f>
        <v>-1981290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58548.683835616437</v>
      </c>
      <c r="H30" s="18">
        <f>G30*H25/G25</f>
        <v>59091.503013698624</v>
      </c>
      <c r="I30" s="18">
        <f>G30*I25/G25</f>
        <v>-542.8191780821918</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-241000</v>
      </c>
      <c r="E36" s="41" t="s">
        <v>1297</v>
      </c>
      <c r="F36" s="102"/>
      <c r="G36" s="102"/>
      <c r="H36" s="102"/>
      <c r="I36" s="102"/>
      <c r="J36" s="102"/>
      <c r="K36" s="102"/>
      <c r="L36" s="102"/>
      <c r="M36" s="102"/>
      <c r="N36" s="102"/>
      <c r="O36" s="102"/>
      <c r="P36" s="102"/>
      <c r="Q36" s="102"/>
      <c r="R36" s="102"/>
    </row>
    <row r="37" spans="1:18">
      <c r="A37" s="102"/>
      <c r="B37" s="102"/>
      <c r="C37" s="102"/>
      <c r="D37" s="120">
        <v>200000</v>
      </c>
      <c r="E37" s="41" t="s">
        <v>1299</v>
      </c>
      <c r="F37" s="102"/>
      <c r="G37" s="102"/>
      <c r="H37" s="102"/>
      <c r="I37" s="102"/>
      <c r="J37" s="102"/>
      <c r="K37" s="102"/>
      <c r="L37" s="102"/>
      <c r="M37" s="102"/>
      <c r="N37" s="102"/>
      <c r="O37" s="102"/>
      <c r="P37" s="102"/>
      <c r="Q37" s="102"/>
      <c r="R37" s="102"/>
    </row>
    <row r="38" spans="1:18">
      <c r="A38" s="102"/>
      <c r="B38" s="102"/>
      <c r="C38" s="102"/>
      <c r="D38" s="120">
        <v>0</v>
      </c>
      <c r="E38" s="41"/>
      <c r="F38" s="102"/>
      <c r="G38" s="102"/>
      <c r="H38" s="102"/>
      <c r="I38" s="102"/>
      <c r="J38" s="102"/>
      <c r="K38" s="102"/>
      <c r="L38" s="102"/>
      <c r="M38" s="102"/>
      <c r="N38" s="102"/>
      <c r="O38" s="102"/>
      <c r="P38" s="102"/>
      <c r="Q38" s="102"/>
      <c r="R38" s="102"/>
    </row>
    <row r="39" spans="1:18">
      <c r="A39" s="102"/>
      <c r="B39" s="102"/>
      <c r="C39" s="102"/>
      <c r="D39" s="120">
        <v>0</v>
      </c>
      <c r="E39" s="41"/>
      <c r="F39" s="102"/>
      <c r="G39" s="102"/>
      <c r="H39" s="102"/>
      <c r="I39" s="102"/>
      <c r="J39" s="102"/>
      <c r="K39" s="102"/>
      <c r="L39" s="102"/>
      <c r="M39" s="102"/>
      <c r="N39" s="102"/>
      <c r="O39" s="102"/>
      <c r="P39" s="102"/>
      <c r="Q39" s="102"/>
      <c r="R39" s="102"/>
    </row>
    <row r="40" spans="1:18">
      <c r="A40" s="102"/>
      <c r="B40" s="102"/>
      <c r="C40" s="102"/>
      <c r="D40" s="120"/>
      <c r="E40" s="41"/>
      <c r="F40" s="102"/>
      <c r="G40" s="102"/>
      <c r="H40" s="102"/>
      <c r="I40" s="102"/>
      <c r="J40" s="102"/>
      <c r="K40" s="102"/>
      <c r="L40" s="102"/>
      <c r="M40" s="102"/>
      <c r="N40" s="102"/>
      <c r="O40" s="102"/>
      <c r="P40" s="102"/>
      <c r="Q40" s="102"/>
      <c r="R40" s="102"/>
    </row>
    <row r="41" spans="1:18">
      <c r="A41" s="102"/>
      <c r="B41" s="102"/>
      <c r="C41" s="102"/>
      <c r="D41" s="120"/>
      <c r="E41" s="41"/>
      <c r="F41" s="102"/>
      <c r="G41" s="102"/>
      <c r="H41" s="102"/>
      <c r="I41" s="102"/>
      <c r="J41" s="102"/>
      <c r="K41" s="102"/>
      <c r="L41" s="102"/>
      <c r="M41" s="102"/>
      <c r="N41" s="102"/>
      <c r="O41" s="102"/>
      <c r="P41" s="102"/>
      <c r="Q41" s="102"/>
      <c r="R41" s="102"/>
    </row>
    <row r="42" spans="1:18">
      <c r="A42" s="102"/>
      <c r="B42" s="102"/>
      <c r="C42" s="102"/>
      <c r="D42" s="120">
        <f>SUM(D30:D39)</f>
        <v>10389900</v>
      </c>
      <c r="E42" s="102" t="s">
        <v>6</v>
      </c>
      <c r="F42" s="102"/>
      <c r="G42" s="102"/>
      <c r="H42" s="102"/>
      <c r="I42" s="102"/>
      <c r="J42" s="102"/>
      <c r="K42" s="102"/>
      <c r="L42" s="102"/>
      <c r="M42" s="102"/>
      <c r="N42" s="102"/>
      <c r="O42" s="102"/>
      <c r="P42" s="102"/>
      <c r="Q42" s="102"/>
      <c r="R42" s="102"/>
    </row>
    <row r="43" spans="1:18">
      <c r="A43" s="102"/>
      <c r="B43" s="102"/>
      <c r="C43" s="102"/>
      <c r="D43" s="120"/>
      <c r="E43" s="41"/>
      <c r="F43" s="102"/>
      <c r="G43" s="102"/>
      <c r="H43" s="102"/>
      <c r="I43" s="102"/>
      <c r="J43" s="102"/>
      <c r="K43" s="102"/>
      <c r="L43" s="102"/>
      <c r="M43" s="102"/>
      <c r="N43" s="102"/>
      <c r="O43" s="102"/>
      <c r="P43" s="102"/>
      <c r="Q43" s="102"/>
      <c r="R43" s="102"/>
    </row>
    <row r="44" spans="1:18">
      <c r="A44" s="102"/>
      <c r="B44" s="102"/>
      <c r="C44" s="102"/>
      <c r="D44" s="102"/>
      <c r="E44" s="102"/>
      <c r="F44" s="102"/>
      <c r="G44" s="102"/>
      <c r="H44" s="102"/>
      <c r="I44" s="102"/>
      <c r="J44" s="102"/>
      <c r="K44" s="102"/>
      <c r="L44" s="102"/>
      <c r="M44" s="102"/>
      <c r="N44" s="102"/>
      <c r="O44" s="102"/>
      <c r="P44" s="102"/>
      <c r="Q44" s="102"/>
      <c r="R44" s="102"/>
    </row>
    <row r="45" spans="1:18">
      <c r="A45" s="102"/>
      <c r="B45" s="102"/>
      <c r="C45" s="102"/>
      <c r="D45" s="102"/>
      <c r="E45" s="102"/>
      <c r="F45" s="102"/>
      <c r="G45" s="102"/>
      <c r="H45" s="102"/>
      <c r="I45" s="102"/>
      <c r="J45" s="102"/>
      <c r="K45" s="102"/>
      <c r="L45" s="102"/>
      <c r="M45" s="102"/>
      <c r="N45" s="102"/>
      <c r="O45" s="102"/>
      <c r="P45" s="102"/>
      <c r="Q45" s="102"/>
      <c r="R45" s="102"/>
    </row>
    <row r="46" spans="1:18">
      <c r="A46" s="102"/>
      <c r="B46" s="102"/>
      <c r="C46" s="102"/>
      <c r="D46" s="102"/>
      <c r="E46" s="102"/>
      <c r="F46" s="102"/>
      <c r="G46" s="102"/>
      <c r="H46" s="102"/>
      <c r="I46" s="102"/>
      <c r="J46" s="102"/>
      <c r="K46" s="102"/>
      <c r="L46" s="102"/>
      <c r="M46" s="102"/>
      <c r="N46" s="102"/>
      <c r="O46" s="102"/>
      <c r="P46" s="102"/>
      <c r="Q46" s="102"/>
      <c r="R46" s="102"/>
    </row>
    <row r="47" spans="1:18">
      <c r="A47" s="102"/>
      <c r="B47" s="102"/>
      <c r="C47" s="102"/>
      <c r="D47" s="102"/>
      <c r="E47" s="102"/>
      <c r="F47" s="102"/>
      <c r="G47" s="102"/>
      <c r="H47" s="102"/>
      <c r="I47" s="102"/>
      <c r="J47" s="102"/>
      <c r="K47" s="102"/>
      <c r="L47" s="102"/>
      <c r="M47" s="102"/>
      <c r="N47" s="102"/>
      <c r="O47" s="102"/>
      <c r="P47" s="102"/>
      <c r="Q47" s="102"/>
      <c r="R47" s="102"/>
    </row>
    <row r="48" spans="1:18">
      <c r="A48" s="102"/>
      <c r="B48" s="102"/>
      <c r="C48" s="102"/>
      <c r="D48" s="102"/>
      <c r="E48" s="102"/>
      <c r="F48" s="102"/>
      <c r="G48" s="102"/>
      <c r="H48" s="102"/>
      <c r="I48" s="102"/>
      <c r="J48" s="102"/>
      <c r="K48" s="102"/>
      <c r="L48" s="102"/>
      <c r="M48" s="102"/>
      <c r="N48" s="102"/>
      <c r="O48" s="102"/>
      <c r="P48" s="102"/>
      <c r="Q48" s="102"/>
      <c r="R48" s="102"/>
    </row>
    <row r="49" spans="1:18">
      <c r="A49" s="102"/>
      <c r="B49" s="102"/>
      <c r="C49" s="102"/>
      <c r="D49" s="102"/>
      <c r="E49" s="102"/>
      <c r="F49" s="102"/>
      <c r="G49" s="102"/>
      <c r="H49" s="102"/>
      <c r="I49" s="102"/>
      <c r="J49" s="102"/>
      <c r="K49" s="102"/>
      <c r="L49" s="102"/>
      <c r="M49" s="102"/>
      <c r="N49" s="102"/>
      <c r="O49" s="102"/>
      <c r="P49" s="102"/>
      <c r="Q49" s="102"/>
      <c r="R4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56" sqref="F156"/>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749</v>
      </c>
      <c r="H2" s="36">
        <f>IF(B2&gt;0,1,0)</f>
        <v>1</v>
      </c>
      <c r="I2" s="11">
        <f>B2*(G2-H2)</f>
        <v>12491600</v>
      </c>
      <c r="J2" s="53">
        <f>C2*(G2-H2)</f>
        <v>12491600</v>
      </c>
      <c r="K2" s="53">
        <f>D2*(G2-H2)</f>
        <v>0</v>
      </c>
    </row>
    <row r="3" spans="1:11">
      <c r="A3" s="2" t="s">
        <v>2</v>
      </c>
      <c r="B3" s="1">
        <v>19900000</v>
      </c>
      <c r="C3" s="1">
        <v>11387000</v>
      </c>
      <c r="D3" s="3">
        <f t="shared" ref="D3:D19" si="0">B3-C3</f>
        <v>8513000</v>
      </c>
      <c r="E3" s="2" t="s">
        <v>9</v>
      </c>
      <c r="F3" s="36">
        <v>0</v>
      </c>
      <c r="G3" s="36">
        <f t="shared" ref="G3:G66" si="1">G4+F3</f>
        <v>748</v>
      </c>
      <c r="H3" s="36">
        <f t="shared" ref="H3:H66" si="2">IF(B3&gt;0,1,0)</f>
        <v>1</v>
      </c>
      <c r="I3" s="11">
        <f t="shared" ref="I3:I66" si="3">B3*(G3-H3)</f>
        <v>14865300000</v>
      </c>
      <c r="J3" s="53">
        <f t="shared" ref="J3:J66" si="4">C3*(G3-H3)</f>
        <v>8506089000</v>
      </c>
      <c r="K3" s="53">
        <f t="shared" ref="K3:K66" si="5">D3*(G3-H3)</f>
        <v>6359211000</v>
      </c>
    </row>
    <row r="4" spans="1:11">
      <c r="A4" s="2" t="s">
        <v>2</v>
      </c>
      <c r="B4" s="1">
        <v>0</v>
      </c>
      <c r="C4" s="1">
        <v>8500</v>
      </c>
      <c r="D4" s="3">
        <f t="shared" si="0"/>
        <v>-8500</v>
      </c>
      <c r="E4" s="2" t="s">
        <v>10</v>
      </c>
      <c r="F4" s="36">
        <v>2</v>
      </c>
      <c r="G4" s="36">
        <f t="shared" si="1"/>
        <v>748</v>
      </c>
      <c r="H4" s="36">
        <f t="shared" si="2"/>
        <v>0</v>
      </c>
      <c r="I4" s="11">
        <f t="shared" si="3"/>
        <v>0</v>
      </c>
      <c r="J4" s="53">
        <f t="shared" si="4"/>
        <v>6358000</v>
      </c>
      <c r="K4" s="53">
        <f t="shared" si="5"/>
        <v>-6358000</v>
      </c>
    </row>
    <row r="5" spans="1:11">
      <c r="A5" s="2" t="s">
        <v>3</v>
      </c>
      <c r="B5" s="1">
        <v>2000000</v>
      </c>
      <c r="C5" s="1">
        <v>0</v>
      </c>
      <c r="D5" s="3">
        <f t="shared" si="0"/>
        <v>2000000</v>
      </c>
      <c r="E5" s="2" t="s">
        <v>11</v>
      </c>
      <c r="F5" s="36">
        <v>7</v>
      </c>
      <c r="G5" s="36">
        <f t="shared" si="1"/>
        <v>746</v>
      </c>
      <c r="H5" s="36">
        <f t="shared" si="2"/>
        <v>1</v>
      </c>
      <c r="I5" s="11">
        <f t="shared" si="3"/>
        <v>1490000000</v>
      </c>
      <c r="J5" s="53">
        <f t="shared" si="4"/>
        <v>0</v>
      </c>
      <c r="K5" s="53">
        <f t="shared" si="5"/>
        <v>1490000000</v>
      </c>
    </row>
    <row r="6" spans="1:11">
      <c r="A6" s="2" t="s">
        <v>7</v>
      </c>
      <c r="B6" s="1">
        <v>-5000</v>
      </c>
      <c r="C6" s="1">
        <v>0</v>
      </c>
      <c r="D6" s="3">
        <f t="shared" si="0"/>
        <v>-5000</v>
      </c>
      <c r="E6" s="2" t="s">
        <v>12</v>
      </c>
      <c r="F6" s="36">
        <v>4</v>
      </c>
      <c r="G6" s="36">
        <f t="shared" si="1"/>
        <v>739</v>
      </c>
      <c r="H6" s="36">
        <f t="shared" si="2"/>
        <v>0</v>
      </c>
      <c r="I6" s="11">
        <f t="shared" si="3"/>
        <v>-3695000</v>
      </c>
      <c r="J6" s="53">
        <f t="shared" si="4"/>
        <v>0</v>
      </c>
      <c r="K6" s="53">
        <f t="shared" si="5"/>
        <v>-3695000</v>
      </c>
    </row>
    <row r="7" spans="1:11">
      <c r="A7" s="4">
        <v>34701</v>
      </c>
      <c r="B7" s="1">
        <v>-1200500</v>
      </c>
      <c r="C7" s="1">
        <v>0</v>
      </c>
      <c r="D7" s="3">
        <f t="shared" si="0"/>
        <v>-1200500</v>
      </c>
      <c r="E7" s="2" t="s">
        <v>13</v>
      </c>
      <c r="F7" s="36">
        <v>1</v>
      </c>
      <c r="G7" s="36">
        <f t="shared" si="1"/>
        <v>735</v>
      </c>
      <c r="H7" s="36">
        <f t="shared" si="2"/>
        <v>0</v>
      </c>
      <c r="I7" s="11">
        <f t="shared" si="3"/>
        <v>-882367500</v>
      </c>
      <c r="J7" s="53">
        <f t="shared" si="4"/>
        <v>0</v>
      </c>
      <c r="K7" s="53">
        <f t="shared" si="5"/>
        <v>-882367500</v>
      </c>
    </row>
    <row r="8" spans="1:11">
      <c r="A8" s="4">
        <v>34732</v>
      </c>
      <c r="B8" s="1">
        <v>-200000</v>
      </c>
      <c r="C8" s="1">
        <v>0</v>
      </c>
      <c r="D8" s="3">
        <f t="shared" si="0"/>
        <v>-200000</v>
      </c>
      <c r="E8" s="2" t="s">
        <v>14</v>
      </c>
      <c r="F8" s="36">
        <v>2</v>
      </c>
      <c r="G8" s="36">
        <f t="shared" si="1"/>
        <v>734</v>
      </c>
      <c r="H8" s="36">
        <f t="shared" si="2"/>
        <v>0</v>
      </c>
      <c r="I8" s="11">
        <f t="shared" si="3"/>
        <v>-146800000</v>
      </c>
      <c r="J8" s="53">
        <f t="shared" si="4"/>
        <v>0</v>
      </c>
      <c r="K8" s="53">
        <f t="shared" si="5"/>
        <v>-146800000</v>
      </c>
    </row>
    <row r="9" spans="1:11">
      <c r="A9" s="4">
        <v>34791</v>
      </c>
      <c r="B9" s="1">
        <v>-705500</v>
      </c>
      <c r="C9" s="1">
        <v>0</v>
      </c>
      <c r="D9" s="3">
        <f t="shared" si="0"/>
        <v>-705500</v>
      </c>
      <c r="E9" s="2" t="s">
        <v>15</v>
      </c>
      <c r="F9" s="36">
        <v>9</v>
      </c>
      <c r="G9" s="36">
        <f t="shared" si="1"/>
        <v>732</v>
      </c>
      <c r="H9" s="36">
        <f t="shared" si="2"/>
        <v>0</v>
      </c>
      <c r="I9" s="11">
        <f t="shared" si="3"/>
        <v>-516426000</v>
      </c>
      <c r="J9" s="53">
        <f t="shared" si="4"/>
        <v>0</v>
      </c>
      <c r="K9" s="53">
        <f t="shared" si="5"/>
        <v>-516426000</v>
      </c>
    </row>
    <row r="10" spans="1:11">
      <c r="A10" s="2" t="s">
        <v>16</v>
      </c>
      <c r="B10" s="1">
        <v>-200000</v>
      </c>
      <c r="C10" s="1">
        <v>0</v>
      </c>
      <c r="D10" s="3">
        <f t="shared" si="0"/>
        <v>-200000</v>
      </c>
      <c r="E10" s="2" t="s">
        <v>18</v>
      </c>
      <c r="F10" s="36">
        <v>0</v>
      </c>
      <c r="G10" s="36">
        <f t="shared" si="1"/>
        <v>723</v>
      </c>
      <c r="H10" s="36">
        <f t="shared" si="2"/>
        <v>0</v>
      </c>
      <c r="I10" s="11">
        <f t="shared" si="3"/>
        <v>-144600000</v>
      </c>
      <c r="J10" s="53">
        <f t="shared" si="4"/>
        <v>0</v>
      </c>
      <c r="K10" s="53">
        <f t="shared" si="5"/>
        <v>-144600000</v>
      </c>
    </row>
    <row r="11" spans="1:11">
      <c r="A11" s="2" t="s">
        <v>16</v>
      </c>
      <c r="B11" s="1">
        <v>1000000</v>
      </c>
      <c r="C11" s="1">
        <v>0</v>
      </c>
      <c r="D11" s="3">
        <f t="shared" si="0"/>
        <v>1000000</v>
      </c>
      <c r="E11" s="2" t="s">
        <v>17</v>
      </c>
      <c r="F11" s="36">
        <v>4</v>
      </c>
      <c r="G11" s="36">
        <f t="shared" si="1"/>
        <v>723</v>
      </c>
      <c r="H11" s="36">
        <f t="shared" si="2"/>
        <v>1</v>
      </c>
      <c r="I11" s="11">
        <f t="shared" si="3"/>
        <v>722000000</v>
      </c>
      <c r="J11" s="53">
        <f t="shared" si="4"/>
        <v>0</v>
      </c>
      <c r="K11" s="53">
        <f t="shared" si="5"/>
        <v>722000000</v>
      </c>
    </row>
    <row r="12" spans="1:11">
      <c r="A12" s="2" t="s">
        <v>19</v>
      </c>
      <c r="B12" s="1">
        <v>-300000</v>
      </c>
      <c r="C12" s="1">
        <v>0</v>
      </c>
      <c r="D12" s="3">
        <f t="shared" si="0"/>
        <v>-300000</v>
      </c>
      <c r="E12" s="2" t="s">
        <v>20</v>
      </c>
      <c r="F12" s="36">
        <v>5</v>
      </c>
      <c r="G12" s="36">
        <f t="shared" si="1"/>
        <v>719</v>
      </c>
      <c r="H12" s="36">
        <f t="shared" si="2"/>
        <v>0</v>
      </c>
      <c r="I12" s="11">
        <f t="shared" si="3"/>
        <v>-215700000</v>
      </c>
      <c r="J12" s="53">
        <f t="shared" si="4"/>
        <v>0</v>
      </c>
      <c r="K12" s="53">
        <f t="shared" si="5"/>
        <v>-215700000</v>
      </c>
    </row>
    <row r="13" spans="1:11">
      <c r="A13" s="2" t="s">
        <v>21</v>
      </c>
      <c r="B13" s="1">
        <v>-62000</v>
      </c>
      <c r="C13" s="1">
        <v>0</v>
      </c>
      <c r="D13" s="3">
        <f t="shared" si="0"/>
        <v>-62000</v>
      </c>
      <c r="E13" s="2" t="s">
        <v>22</v>
      </c>
      <c r="F13" s="36">
        <v>0</v>
      </c>
      <c r="G13" s="36">
        <f t="shared" si="1"/>
        <v>714</v>
      </c>
      <c r="H13" s="36">
        <f t="shared" si="2"/>
        <v>0</v>
      </c>
      <c r="I13" s="11">
        <f t="shared" si="3"/>
        <v>-44268000</v>
      </c>
      <c r="J13" s="53">
        <f t="shared" si="4"/>
        <v>0</v>
      </c>
      <c r="K13" s="53">
        <f t="shared" si="5"/>
        <v>-44268000</v>
      </c>
    </row>
    <row r="14" spans="1:11">
      <c r="A14" s="2" t="s">
        <v>21</v>
      </c>
      <c r="B14" s="1">
        <v>2000000</v>
      </c>
      <c r="C14" s="1">
        <v>0</v>
      </c>
      <c r="D14" s="3">
        <f t="shared" si="0"/>
        <v>2000000</v>
      </c>
      <c r="E14" s="2" t="s">
        <v>24</v>
      </c>
      <c r="F14" s="36">
        <v>1</v>
      </c>
      <c r="G14" s="36">
        <f t="shared" si="1"/>
        <v>714</v>
      </c>
      <c r="H14" s="36">
        <f t="shared" si="2"/>
        <v>1</v>
      </c>
      <c r="I14" s="11">
        <f t="shared" si="3"/>
        <v>1426000000</v>
      </c>
      <c r="J14" s="53">
        <f t="shared" si="4"/>
        <v>0</v>
      </c>
      <c r="K14" s="53">
        <f t="shared" si="5"/>
        <v>1426000000</v>
      </c>
    </row>
    <row r="15" spans="1:11">
      <c r="A15" s="2" t="s">
        <v>23</v>
      </c>
      <c r="B15" s="1">
        <v>1800000</v>
      </c>
      <c r="C15" s="1">
        <v>0</v>
      </c>
      <c r="D15" s="3">
        <f t="shared" si="0"/>
        <v>1800000</v>
      </c>
      <c r="E15" s="2" t="s">
        <v>24</v>
      </c>
      <c r="F15" s="36">
        <v>0</v>
      </c>
      <c r="G15" s="36">
        <f t="shared" si="1"/>
        <v>713</v>
      </c>
      <c r="H15" s="36">
        <f t="shared" si="2"/>
        <v>1</v>
      </c>
      <c r="I15" s="11">
        <f t="shared" si="3"/>
        <v>1281600000</v>
      </c>
      <c r="J15" s="53">
        <f t="shared" si="4"/>
        <v>0</v>
      </c>
      <c r="K15" s="53">
        <f t="shared" si="5"/>
        <v>1281600000</v>
      </c>
    </row>
    <row r="16" spans="1:11">
      <c r="A16" s="2" t="s">
        <v>23</v>
      </c>
      <c r="B16" s="1">
        <v>-200000</v>
      </c>
      <c r="C16" s="1">
        <v>0</v>
      </c>
      <c r="D16" s="3">
        <f t="shared" si="0"/>
        <v>-200000</v>
      </c>
      <c r="E16" s="2" t="s">
        <v>26</v>
      </c>
      <c r="F16" s="36">
        <v>4</v>
      </c>
      <c r="G16" s="36">
        <f t="shared" si="1"/>
        <v>713</v>
      </c>
      <c r="H16" s="36">
        <f t="shared" si="2"/>
        <v>0</v>
      </c>
      <c r="I16" s="11">
        <f t="shared" si="3"/>
        <v>-142600000</v>
      </c>
      <c r="J16" s="53">
        <f t="shared" si="4"/>
        <v>0</v>
      </c>
      <c r="K16" s="53">
        <f t="shared" si="5"/>
        <v>-142600000</v>
      </c>
    </row>
    <row r="17" spans="1:12">
      <c r="A17" s="2" t="s">
        <v>27</v>
      </c>
      <c r="B17" s="1">
        <v>-2000000</v>
      </c>
      <c r="C17" s="1">
        <v>0</v>
      </c>
      <c r="D17" s="3">
        <f t="shared" si="0"/>
        <v>-2000000</v>
      </c>
      <c r="E17" s="2" t="s">
        <v>29</v>
      </c>
      <c r="F17" s="36">
        <v>1</v>
      </c>
      <c r="G17" s="36">
        <f t="shared" si="1"/>
        <v>709</v>
      </c>
      <c r="H17" s="36">
        <f t="shared" si="2"/>
        <v>0</v>
      </c>
      <c r="I17" s="11">
        <f t="shared" si="3"/>
        <v>-1418000000</v>
      </c>
      <c r="J17" s="53">
        <f t="shared" si="4"/>
        <v>0</v>
      </c>
      <c r="K17" s="53">
        <f t="shared" si="5"/>
        <v>-1418000000</v>
      </c>
      <c r="L17" t="s">
        <v>25</v>
      </c>
    </row>
    <row r="18" spans="1:12">
      <c r="A18" s="2" t="s">
        <v>28</v>
      </c>
      <c r="B18" s="1">
        <v>-300000</v>
      </c>
      <c r="C18" s="1">
        <v>0</v>
      </c>
      <c r="D18" s="3">
        <f t="shared" si="0"/>
        <v>-300000</v>
      </c>
      <c r="E18" s="2" t="s">
        <v>29</v>
      </c>
      <c r="F18" s="36">
        <v>1</v>
      </c>
      <c r="G18" s="36">
        <f t="shared" si="1"/>
        <v>708</v>
      </c>
      <c r="H18" s="36">
        <f t="shared" si="2"/>
        <v>0</v>
      </c>
      <c r="I18" s="11">
        <f t="shared" si="3"/>
        <v>-212400000</v>
      </c>
      <c r="J18" s="53">
        <f t="shared" si="4"/>
        <v>0</v>
      </c>
      <c r="K18" s="53">
        <f t="shared" si="5"/>
        <v>-212400000</v>
      </c>
    </row>
    <row r="19" spans="1:12">
      <c r="A19" s="2" t="s">
        <v>30</v>
      </c>
      <c r="B19" s="1">
        <v>-200000</v>
      </c>
      <c r="C19" s="1">
        <v>0</v>
      </c>
      <c r="D19" s="3">
        <f t="shared" si="0"/>
        <v>-200000</v>
      </c>
      <c r="E19" s="2" t="s">
        <v>18</v>
      </c>
      <c r="F19" s="36">
        <v>2</v>
      </c>
      <c r="G19" s="36">
        <f t="shared" si="1"/>
        <v>707</v>
      </c>
      <c r="H19" s="36">
        <f t="shared" si="2"/>
        <v>0</v>
      </c>
      <c r="I19" s="11">
        <f t="shared" si="3"/>
        <v>-141400000</v>
      </c>
      <c r="J19" s="53">
        <f t="shared" si="4"/>
        <v>0</v>
      </c>
      <c r="K19" s="53">
        <f t="shared" si="5"/>
        <v>-141400000</v>
      </c>
    </row>
    <row r="20" spans="1:12">
      <c r="A20" s="4">
        <v>34702</v>
      </c>
      <c r="B20" s="1">
        <v>271089</v>
      </c>
      <c r="C20" s="1">
        <v>147452</v>
      </c>
      <c r="D20" s="3">
        <f>B20-C20</f>
        <v>123637</v>
      </c>
      <c r="E20" s="5" t="s">
        <v>31</v>
      </c>
      <c r="F20" s="36">
        <v>2</v>
      </c>
      <c r="G20" s="36">
        <f t="shared" si="1"/>
        <v>705</v>
      </c>
      <c r="H20" s="36">
        <f t="shared" si="2"/>
        <v>1</v>
      </c>
      <c r="I20" s="11">
        <f t="shared" si="3"/>
        <v>190846656</v>
      </c>
      <c r="J20" s="53">
        <f t="shared" si="4"/>
        <v>103806208</v>
      </c>
      <c r="K20" s="53">
        <f t="shared" si="5"/>
        <v>87040448</v>
      </c>
    </row>
    <row r="21" spans="1:12">
      <c r="A21" s="4">
        <v>34761</v>
      </c>
      <c r="B21" s="1">
        <v>-1505700</v>
      </c>
      <c r="C21" s="1">
        <v>0</v>
      </c>
      <c r="D21" s="3">
        <f t="shared" ref="D21:D84" si="6">B21-C21</f>
        <v>-1505700</v>
      </c>
      <c r="E21" s="2" t="s">
        <v>32</v>
      </c>
      <c r="F21" s="36">
        <v>3</v>
      </c>
      <c r="G21" s="36">
        <f t="shared" si="1"/>
        <v>703</v>
      </c>
      <c r="H21" s="36">
        <f t="shared" si="2"/>
        <v>0</v>
      </c>
      <c r="I21" s="11">
        <f t="shared" si="3"/>
        <v>-1058507100</v>
      </c>
      <c r="J21" s="53">
        <f t="shared" si="4"/>
        <v>0</v>
      </c>
      <c r="K21" s="53">
        <f t="shared" si="5"/>
        <v>-1058507100</v>
      </c>
    </row>
    <row r="22" spans="1:12">
      <c r="A22" s="4">
        <v>34853</v>
      </c>
      <c r="B22" s="1">
        <v>3000000</v>
      </c>
      <c r="C22" s="1">
        <v>0</v>
      </c>
      <c r="D22" s="3">
        <f t="shared" si="6"/>
        <v>3000000</v>
      </c>
      <c r="E22" s="2" t="s">
        <v>33</v>
      </c>
      <c r="F22" s="36">
        <v>1</v>
      </c>
      <c r="G22" s="36">
        <f t="shared" si="1"/>
        <v>700</v>
      </c>
      <c r="H22" s="36">
        <f t="shared" si="2"/>
        <v>1</v>
      </c>
      <c r="I22" s="11">
        <f t="shared" si="3"/>
        <v>2097000000</v>
      </c>
      <c r="J22" s="53">
        <f t="shared" si="4"/>
        <v>0</v>
      </c>
      <c r="K22" s="53">
        <f t="shared" si="5"/>
        <v>2097000000</v>
      </c>
    </row>
    <row r="23" spans="1:12">
      <c r="A23" s="4">
        <v>34883</v>
      </c>
      <c r="B23" s="1">
        <v>1000000</v>
      </c>
      <c r="C23" s="1">
        <v>0</v>
      </c>
      <c r="D23" s="3">
        <f t="shared" si="6"/>
        <v>1000000</v>
      </c>
      <c r="E23" s="2" t="s">
        <v>34</v>
      </c>
      <c r="F23" s="36">
        <v>1</v>
      </c>
      <c r="G23" s="36">
        <f t="shared" si="1"/>
        <v>699</v>
      </c>
      <c r="H23" s="36">
        <f t="shared" si="2"/>
        <v>1</v>
      </c>
      <c r="I23" s="11">
        <f t="shared" si="3"/>
        <v>698000000</v>
      </c>
      <c r="J23" s="53">
        <f t="shared" si="4"/>
        <v>0</v>
      </c>
      <c r="K23" s="53">
        <f t="shared" si="5"/>
        <v>698000000</v>
      </c>
    </row>
    <row r="24" spans="1:12">
      <c r="A24" s="4">
        <v>34914</v>
      </c>
      <c r="B24" s="1">
        <v>-3000900</v>
      </c>
      <c r="C24" s="1">
        <v>0</v>
      </c>
      <c r="D24" s="3">
        <f t="shared" si="6"/>
        <v>-3000900</v>
      </c>
      <c r="E24" s="2" t="s">
        <v>43</v>
      </c>
      <c r="F24" s="36">
        <v>15</v>
      </c>
      <c r="G24" s="36">
        <f t="shared" si="1"/>
        <v>698</v>
      </c>
      <c r="H24" s="36">
        <f t="shared" si="2"/>
        <v>0</v>
      </c>
      <c r="I24" s="11">
        <f t="shared" si="3"/>
        <v>-2094628200</v>
      </c>
      <c r="J24" s="53">
        <f t="shared" si="4"/>
        <v>0</v>
      </c>
      <c r="K24" s="53">
        <f t="shared" si="5"/>
        <v>-2094628200</v>
      </c>
    </row>
    <row r="25" spans="1:12">
      <c r="A25" s="4" t="s">
        <v>44</v>
      </c>
      <c r="B25" s="1">
        <v>1500000</v>
      </c>
      <c r="C25" s="1">
        <v>0</v>
      </c>
      <c r="D25" s="3">
        <f t="shared" si="6"/>
        <v>1500000</v>
      </c>
      <c r="E25" s="2" t="s">
        <v>45</v>
      </c>
      <c r="F25" s="36">
        <v>8</v>
      </c>
      <c r="G25" s="36">
        <f t="shared" si="1"/>
        <v>683</v>
      </c>
      <c r="H25" s="36">
        <f t="shared" si="2"/>
        <v>1</v>
      </c>
      <c r="I25" s="11">
        <f t="shared" si="3"/>
        <v>1023000000</v>
      </c>
      <c r="J25" s="53">
        <f t="shared" si="4"/>
        <v>0</v>
      </c>
      <c r="K25" s="53">
        <f t="shared" si="5"/>
        <v>1023000000</v>
      </c>
    </row>
    <row r="26" spans="1:12">
      <c r="A26" s="4" t="s">
        <v>46</v>
      </c>
      <c r="B26" s="1">
        <v>-164000</v>
      </c>
      <c r="C26" s="1">
        <v>0</v>
      </c>
      <c r="D26" s="3">
        <f t="shared" si="6"/>
        <v>-164000</v>
      </c>
      <c r="E26" s="2" t="s">
        <v>47</v>
      </c>
      <c r="F26" s="36">
        <v>1</v>
      </c>
      <c r="G26" s="36">
        <f t="shared" si="1"/>
        <v>675</v>
      </c>
      <c r="H26" s="36">
        <f t="shared" si="2"/>
        <v>0</v>
      </c>
      <c r="I26" s="11">
        <f t="shared" si="3"/>
        <v>-110700000</v>
      </c>
      <c r="J26" s="53">
        <f t="shared" si="4"/>
        <v>0</v>
      </c>
      <c r="K26" s="53">
        <f t="shared" si="5"/>
        <v>-110700000</v>
      </c>
    </row>
    <row r="27" spans="1:12">
      <c r="A27" s="4">
        <v>34703</v>
      </c>
      <c r="B27" s="1">
        <v>199393</v>
      </c>
      <c r="C27" s="1">
        <v>107413</v>
      </c>
      <c r="D27" s="3">
        <f t="shared" si="6"/>
        <v>91980</v>
      </c>
      <c r="E27" s="5" t="s">
        <v>48</v>
      </c>
      <c r="F27" s="36">
        <v>2</v>
      </c>
      <c r="G27" s="36">
        <f t="shared" si="1"/>
        <v>674</v>
      </c>
      <c r="H27" s="36">
        <f t="shared" si="2"/>
        <v>1</v>
      </c>
      <c r="I27" s="11">
        <f t="shared" si="3"/>
        <v>134191489</v>
      </c>
      <c r="J27" s="53">
        <f t="shared" si="4"/>
        <v>72288949</v>
      </c>
      <c r="K27" s="53">
        <f t="shared" si="5"/>
        <v>61902540</v>
      </c>
    </row>
    <row r="28" spans="1:12">
      <c r="A28" s="4">
        <v>34762</v>
      </c>
      <c r="B28" s="1">
        <v>-221000</v>
      </c>
      <c r="C28" s="1">
        <v>-221000</v>
      </c>
      <c r="D28" s="3">
        <f>B28-C28</f>
        <v>0</v>
      </c>
      <c r="E28" s="2" t="s">
        <v>49</v>
      </c>
      <c r="F28" s="36">
        <v>0</v>
      </c>
      <c r="G28" s="36">
        <f t="shared" si="1"/>
        <v>672</v>
      </c>
      <c r="H28" s="36">
        <f t="shared" si="2"/>
        <v>0</v>
      </c>
      <c r="I28" s="11">
        <f t="shared" si="3"/>
        <v>-148512000</v>
      </c>
      <c r="J28" s="53">
        <f t="shared" si="4"/>
        <v>-148512000</v>
      </c>
      <c r="K28" s="53">
        <f t="shared" si="5"/>
        <v>0</v>
      </c>
    </row>
    <row r="29" spans="1:12">
      <c r="A29" s="4">
        <v>34762</v>
      </c>
      <c r="B29" s="1">
        <v>-500500</v>
      </c>
      <c r="C29" s="1">
        <v>0</v>
      </c>
      <c r="D29" s="3">
        <f t="shared" si="6"/>
        <v>-500500</v>
      </c>
      <c r="E29" s="2" t="s">
        <v>50</v>
      </c>
      <c r="F29" s="36">
        <v>0</v>
      </c>
      <c r="G29" s="36">
        <f t="shared" si="1"/>
        <v>672</v>
      </c>
      <c r="H29" s="36">
        <f t="shared" si="2"/>
        <v>0</v>
      </c>
      <c r="I29" s="11">
        <f t="shared" si="3"/>
        <v>-336336000</v>
      </c>
      <c r="J29" s="53">
        <f t="shared" si="4"/>
        <v>0</v>
      </c>
      <c r="K29" s="53">
        <f t="shared" si="5"/>
        <v>-336336000</v>
      </c>
    </row>
    <row r="30" spans="1:12">
      <c r="A30" s="4">
        <v>34762</v>
      </c>
      <c r="B30" s="1">
        <v>-15000000</v>
      </c>
      <c r="C30" s="1">
        <v>-15000000</v>
      </c>
      <c r="D30" s="3">
        <f t="shared" si="6"/>
        <v>0</v>
      </c>
      <c r="E30" s="2" t="s">
        <v>51</v>
      </c>
      <c r="F30" s="36">
        <v>17</v>
      </c>
      <c r="G30" s="36">
        <f t="shared" si="1"/>
        <v>672</v>
      </c>
      <c r="H30" s="36">
        <f t="shared" si="2"/>
        <v>0</v>
      </c>
      <c r="I30" s="11">
        <f t="shared" si="3"/>
        <v>-10080000000</v>
      </c>
      <c r="J30" s="53">
        <f t="shared" si="4"/>
        <v>-10080000000</v>
      </c>
      <c r="K30" s="53">
        <f t="shared" si="5"/>
        <v>0</v>
      </c>
    </row>
    <row r="31" spans="1:12">
      <c r="A31" s="4" t="s">
        <v>52</v>
      </c>
      <c r="B31" s="1">
        <v>-3010900</v>
      </c>
      <c r="C31" s="1">
        <v>0</v>
      </c>
      <c r="D31" s="3">
        <f t="shared" si="6"/>
        <v>-3010900</v>
      </c>
      <c r="E31" s="2" t="s">
        <v>53</v>
      </c>
      <c r="F31" s="36">
        <v>2</v>
      </c>
      <c r="G31" s="36">
        <f t="shared" si="1"/>
        <v>655</v>
      </c>
      <c r="H31" s="36">
        <f t="shared" si="2"/>
        <v>0</v>
      </c>
      <c r="I31" s="11">
        <f t="shared" si="3"/>
        <v>-1972139500</v>
      </c>
      <c r="J31" s="53">
        <f t="shared" si="4"/>
        <v>0</v>
      </c>
      <c r="K31" s="53">
        <f t="shared" si="5"/>
        <v>-1972139500</v>
      </c>
    </row>
    <row r="32" spans="1:12">
      <c r="A32" s="4" t="s">
        <v>54</v>
      </c>
      <c r="B32" s="1">
        <v>-3005900</v>
      </c>
      <c r="C32" s="1">
        <v>0</v>
      </c>
      <c r="D32" s="3">
        <f t="shared" si="6"/>
        <v>-3005900</v>
      </c>
      <c r="E32" s="2" t="s">
        <v>53</v>
      </c>
      <c r="F32" s="36">
        <v>1</v>
      </c>
      <c r="G32" s="36">
        <f t="shared" si="1"/>
        <v>653</v>
      </c>
      <c r="H32" s="36">
        <f t="shared" si="2"/>
        <v>0</v>
      </c>
      <c r="I32" s="11">
        <f t="shared" si="3"/>
        <v>-1962852700</v>
      </c>
      <c r="J32" s="53">
        <f t="shared" si="4"/>
        <v>0</v>
      </c>
      <c r="K32" s="53">
        <f t="shared" si="5"/>
        <v>-1962852700</v>
      </c>
    </row>
    <row r="33" spans="1:11">
      <c r="A33" s="4" t="s">
        <v>55</v>
      </c>
      <c r="B33" s="1">
        <v>-895500</v>
      </c>
      <c r="C33" s="1">
        <v>0</v>
      </c>
      <c r="D33" s="3">
        <f t="shared" si="6"/>
        <v>-895500</v>
      </c>
      <c r="E33" s="2" t="s">
        <v>53</v>
      </c>
      <c r="F33" s="36">
        <v>0</v>
      </c>
      <c r="G33" s="36">
        <f t="shared" si="1"/>
        <v>652</v>
      </c>
      <c r="H33" s="36">
        <f t="shared" si="2"/>
        <v>0</v>
      </c>
      <c r="I33" s="11">
        <f t="shared" si="3"/>
        <v>-583866000</v>
      </c>
      <c r="J33" s="53">
        <f t="shared" si="4"/>
        <v>0</v>
      </c>
      <c r="K33" s="53">
        <f t="shared" si="5"/>
        <v>-583866000</v>
      </c>
    </row>
    <row r="34" spans="1:11">
      <c r="A34" s="4" t="s">
        <v>55</v>
      </c>
      <c r="B34" s="1">
        <v>0</v>
      </c>
      <c r="C34" s="1">
        <v>1000000</v>
      </c>
      <c r="D34" s="3">
        <f t="shared" si="6"/>
        <v>-1000000</v>
      </c>
      <c r="E34" s="2" t="s">
        <v>56</v>
      </c>
      <c r="F34" s="36">
        <v>9</v>
      </c>
      <c r="G34" s="36">
        <f t="shared" si="1"/>
        <v>652</v>
      </c>
      <c r="H34" s="36">
        <f t="shared" si="2"/>
        <v>0</v>
      </c>
      <c r="I34" s="11">
        <f t="shared" si="3"/>
        <v>0</v>
      </c>
      <c r="J34" s="53">
        <f t="shared" si="4"/>
        <v>652000000</v>
      </c>
      <c r="K34" s="53">
        <f t="shared" si="5"/>
        <v>-652000000</v>
      </c>
    </row>
    <row r="35" spans="1:11">
      <c r="A35" s="4" t="s">
        <v>57</v>
      </c>
      <c r="B35" s="1">
        <v>52472</v>
      </c>
      <c r="C35" s="1">
        <v>-21663</v>
      </c>
      <c r="D35" s="3">
        <f t="shared" si="6"/>
        <v>74135</v>
      </c>
      <c r="E35" s="5" t="s">
        <v>68</v>
      </c>
      <c r="F35" s="36">
        <v>0</v>
      </c>
      <c r="G35" s="36">
        <f t="shared" si="1"/>
        <v>643</v>
      </c>
      <c r="H35" s="36">
        <f t="shared" si="2"/>
        <v>1</v>
      </c>
      <c r="I35" s="11">
        <f t="shared" si="3"/>
        <v>33687024</v>
      </c>
      <c r="J35" s="53">
        <f t="shared" si="4"/>
        <v>-13907646</v>
      </c>
      <c r="K35" s="53">
        <f t="shared" si="5"/>
        <v>47594670</v>
      </c>
    </row>
    <row r="36" spans="1:11">
      <c r="A36" s="4" t="s">
        <v>57</v>
      </c>
      <c r="B36" s="1">
        <v>0</v>
      </c>
      <c r="C36" s="1">
        <v>21663</v>
      </c>
      <c r="D36" s="3">
        <f t="shared" si="6"/>
        <v>-21663</v>
      </c>
      <c r="E36" s="2" t="s">
        <v>70</v>
      </c>
      <c r="F36" s="36">
        <v>10</v>
      </c>
      <c r="G36" s="36">
        <f t="shared" si="1"/>
        <v>643</v>
      </c>
      <c r="H36" s="36">
        <f t="shared" si="2"/>
        <v>0</v>
      </c>
      <c r="I36" s="11">
        <f t="shared" si="3"/>
        <v>0</v>
      </c>
      <c r="J36" s="53">
        <f t="shared" si="4"/>
        <v>13929309</v>
      </c>
      <c r="K36" s="53">
        <f t="shared" si="5"/>
        <v>-13929309</v>
      </c>
    </row>
    <row r="37" spans="1:11">
      <c r="A37" s="11" t="s">
        <v>80</v>
      </c>
      <c r="B37" s="1">
        <v>-55000</v>
      </c>
      <c r="C37" s="1">
        <v>0</v>
      </c>
      <c r="D37" s="14">
        <f t="shared" si="6"/>
        <v>-55000</v>
      </c>
      <c r="E37" s="12" t="s">
        <v>81</v>
      </c>
      <c r="F37" s="36">
        <v>1</v>
      </c>
      <c r="G37" s="36">
        <f t="shared" si="1"/>
        <v>633</v>
      </c>
      <c r="H37" s="36">
        <f t="shared" si="2"/>
        <v>0</v>
      </c>
      <c r="I37" s="11">
        <f t="shared" si="3"/>
        <v>-34815000</v>
      </c>
      <c r="J37" s="53">
        <f t="shared" si="4"/>
        <v>0</v>
      </c>
      <c r="K37" s="53">
        <f t="shared" si="5"/>
        <v>-34815000</v>
      </c>
    </row>
    <row r="38" spans="1:11">
      <c r="A38" s="4" t="s">
        <v>71</v>
      </c>
      <c r="B38" s="1">
        <v>3000000</v>
      </c>
      <c r="C38" s="1">
        <v>3000000</v>
      </c>
      <c r="D38" s="3">
        <f t="shared" si="6"/>
        <v>0</v>
      </c>
      <c r="E38" s="2" t="s">
        <v>72</v>
      </c>
      <c r="F38" s="36">
        <v>1</v>
      </c>
      <c r="G38" s="36">
        <f t="shared" si="1"/>
        <v>632</v>
      </c>
      <c r="H38" s="36">
        <f t="shared" si="2"/>
        <v>1</v>
      </c>
      <c r="I38" s="11">
        <f t="shared" si="3"/>
        <v>1893000000</v>
      </c>
      <c r="J38" s="53">
        <f t="shared" si="4"/>
        <v>1893000000</v>
      </c>
      <c r="K38" s="53">
        <f t="shared" si="5"/>
        <v>0</v>
      </c>
    </row>
    <row r="39" spans="1:11">
      <c r="A39" s="4" t="s">
        <v>73</v>
      </c>
      <c r="B39" s="1">
        <v>2500000</v>
      </c>
      <c r="C39" s="1">
        <v>2500000</v>
      </c>
      <c r="D39" s="3">
        <f t="shared" si="6"/>
        <v>0</v>
      </c>
      <c r="E39" s="2" t="s">
        <v>74</v>
      </c>
      <c r="F39" s="36">
        <v>0</v>
      </c>
      <c r="G39" s="36">
        <f t="shared" si="1"/>
        <v>631</v>
      </c>
      <c r="H39" s="36">
        <f t="shared" si="2"/>
        <v>1</v>
      </c>
      <c r="I39" s="11">
        <f t="shared" si="3"/>
        <v>1575000000</v>
      </c>
      <c r="J39" s="53">
        <f t="shared" si="4"/>
        <v>1575000000</v>
      </c>
      <c r="K39" s="53">
        <f t="shared" si="5"/>
        <v>0</v>
      </c>
    </row>
    <row r="40" spans="1:11">
      <c r="A40" s="4" t="s">
        <v>73</v>
      </c>
      <c r="B40" s="1">
        <v>-50000</v>
      </c>
      <c r="C40" s="1">
        <v>0</v>
      </c>
      <c r="D40" s="14">
        <f t="shared" si="6"/>
        <v>-50000</v>
      </c>
      <c r="E40" s="13" t="s">
        <v>75</v>
      </c>
      <c r="F40" s="36">
        <v>0</v>
      </c>
      <c r="G40" s="36">
        <f t="shared" si="1"/>
        <v>631</v>
      </c>
      <c r="H40" s="36">
        <f t="shared" si="2"/>
        <v>0</v>
      </c>
      <c r="I40" s="11">
        <f t="shared" si="3"/>
        <v>-31550000</v>
      </c>
      <c r="J40" s="53">
        <f t="shared" si="4"/>
        <v>0</v>
      </c>
      <c r="K40" s="53">
        <f t="shared" si="5"/>
        <v>-31550000</v>
      </c>
    </row>
    <row r="41" spans="1:11">
      <c r="A41" s="4" t="s">
        <v>73</v>
      </c>
      <c r="B41" s="1">
        <v>3000000</v>
      </c>
      <c r="C41" s="1">
        <v>0</v>
      </c>
      <c r="D41" s="3">
        <f t="shared" si="6"/>
        <v>3000000</v>
      </c>
      <c r="E41" s="2" t="s">
        <v>82</v>
      </c>
      <c r="F41" s="36">
        <v>3</v>
      </c>
      <c r="G41" s="36">
        <f t="shared" si="1"/>
        <v>631</v>
      </c>
      <c r="H41" s="36">
        <f t="shared" si="2"/>
        <v>1</v>
      </c>
      <c r="I41" s="11">
        <f t="shared" si="3"/>
        <v>1890000000</v>
      </c>
      <c r="J41" s="53">
        <f t="shared" si="4"/>
        <v>0</v>
      </c>
      <c r="K41" s="53">
        <f t="shared" si="5"/>
        <v>1890000000</v>
      </c>
    </row>
    <row r="42" spans="1:11">
      <c r="A42" s="4" t="s">
        <v>76</v>
      </c>
      <c r="B42" s="1">
        <v>-89200</v>
      </c>
      <c r="C42" s="1">
        <v>0</v>
      </c>
      <c r="D42" s="14">
        <f t="shared" si="6"/>
        <v>-89200</v>
      </c>
      <c r="E42" s="13" t="s">
        <v>77</v>
      </c>
      <c r="F42" s="36">
        <v>4</v>
      </c>
      <c r="G42" s="36">
        <f t="shared" si="1"/>
        <v>628</v>
      </c>
      <c r="H42" s="36">
        <f t="shared" si="2"/>
        <v>0</v>
      </c>
      <c r="I42" s="11">
        <f t="shared" si="3"/>
        <v>-56017600</v>
      </c>
      <c r="J42" s="53">
        <f t="shared" si="4"/>
        <v>0</v>
      </c>
      <c r="K42" s="53">
        <f t="shared" si="5"/>
        <v>-56017600</v>
      </c>
    </row>
    <row r="43" spans="1:11">
      <c r="A43" s="4" t="s">
        <v>78</v>
      </c>
      <c r="B43" s="1">
        <v>-200000</v>
      </c>
      <c r="C43" s="1">
        <v>0</v>
      </c>
      <c r="D43" s="14">
        <f t="shared" si="6"/>
        <v>-200000</v>
      </c>
      <c r="E43" s="13" t="s">
        <v>79</v>
      </c>
      <c r="F43" s="36">
        <v>2</v>
      </c>
      <c r="G43" s="36">
        <f t="shared" si="1"/>
        <v>624</v>
      </c>
      <c r="H43" s="36">
        <f t="shared" si="2"/>
        <v>0</v>
      </c>
      <c r="I43" s="11">
        <f t="shared" si="3"/>
        <v>-124800000</v>
      </c>
      <c r="J43" s="53">
        <f t="shared" si="4"/>
        <v>0</v>
      </c>
      <c r="K43" s="53">
        <f t="shared" si="5"/>
        <v>-124800000</v>
      </c>
    </row>
    <row r="44" spans="1:11">
      <c r="A44" s="11" t="s">
        <v>83</v>
      </c>
      <c r="B44" s="1">
        <v>-200000</v>
      </c>
      <c r="C44" s="1">
        <v>0</v>
      </c>
      <c r="D44" s="15">
        <f t="shared" si="6"/>
        <v>-200000</v>
      </c>
      <c r="E44" s="12" t="s">
        <v>26</v>
      </c>
      <c r="F44" s="36">
        <v>0</v>
      </c>
      <c r="G44" s="36">
        <f t="shared" si="1"/>
        <v>622</v>
      </c>
      <c r="H44" s="36">
        <f t="shared" si="2"/>
        <v>0</v>
      </c>
      <c r="I44" s="11">
        <f t="shared" si="3"/>
        <v>-124400000</v>
      </c>
      <c r="J44" s="53">
        <f t="shared" si="4"/>
        <v>0</v>
      </c>
      <c r="K44" s="53">
        <f t="shared" si="5"/>
        <v>-124400000</v>
      </c>
    </row>
    <row r="45" spans="1:11">
      <c r="A45" s="11" t="s">
        <v>83</v>
      </c>
      <c r="B45" s="1">
        <v>-560000</v>
      </c>
      <c r="C45" s="1">
        <v>0</v>
      </c>
      <c r="D45" s="1">
        <f t="shared" si="6"/>
        <v>-560000</v>
      </c>
      <c r="E45" s="11" t="s">
        <v>84</v>
      </c>
      <c r="F45" s="36">
        <v>4</v>
      </c>
      <c r="G45" s="36">
        <f t="shared" si="1"/>
        <v>622</v>
      </c>
      <c r="H45" s="36">
        <f t="shared" si="2"/>
        <v>0</v>
      </c>
      <c r="I45" s="11">
        <f t="shared" si="3"/>
        <v>-348320000</v>
      </c>
      <c r="J45" s="53">
        <f t="shared" si="4"/>
        <v>0</v>
      </c>
      <c r="K45" s="53">
        <f t="shared" si="5"/>
        <v>-348320000</v>
      </c>
    </row>
    <row r="46" spans="1:11">
      <c r="A46" s="11" t="s">
        <v>87</v>
      </c>
      <c r="B46" s="1">
        <v>-705500</v>
      </c>
      <c r="C46" s="1">
        <v>0</v>
      </c>
      <c r="D46" s="15">
        <f t="shared" si="6"/>
        <v>-705500</v>
      </c>
      <c r="E46" s="16" t="s">
        <v>88</v>
      </c>
      <c r="F46" s="36">
        <v>6</v>
      </c>
      <c r="G46" s="36">
        <f t="shared" si="1"/>
        <v>618</v>
      </c>
      <c r="H46" s="36">
        <f t="shared" si="2"/>
        <v>0</v>
      </c>
      <c r="I46" s="11">
        <f t="shared" si="3"/>
        <v>-435999000</v>
      </c>
      <c r="J46" s="53">
        <f t="shared" si="4"/>
        <v>0</v>
      </c>
      <c r="K46" s="53">
        <f t="shared" si="5"/>
        <v>-435999000</v>
      </c>
    </row>
    <row r="47" spans="1:11">
      <c r="A47" s="4" t="s">
        <v>91</v>
      </c>
      <c r="B47" s="1">
        <v>41204</v>
      </c>
      <c r="C47" s="1">
        <v>6713</v>
      </c>
      <c r="D47" s="3">
        <f t="shared" si="6"/>
        <v>34491</v>
      </c>
      <c r="E47" s="5" t="s">
        <v>92</v>
      </c>
      <c r="F47" s="36">
        <v>0</v>
      </c>
      <c r="G47" s="36">
        <f t="shared" si="1"/>
        <v>612</v>
      </c>
      <c r="H47" s="36">
        <f t="shared" si="2"/>
        <v>1</v>
      </c>
      <c r="I47" s="11">
        <f t="shared" si="3"/>
        <v>25175644</v>
      </c>
      <c r="J47" s="53">
        <f t="shared" si="4"/>
        <v>4101643</v>
      </c>
      <c r="K47" s="53">
        <f t="shared" si="5"/>
        <v>21074001</v>
      </c>
    </row>
    <row r="48" spans="1:11">
      <c r="A48" s="17" t="s">
        <v>91</v>
      </c>
      <c r="B48" s="18">
        <v>1704700</v>
      </c>
      <c r="C48" s="18">
        <v>0</v>
      </c>
      <c r="D48" s="3">
        <f t="shared" si="6"/>
        <v>1704700</v>
      </c>
      <c r="E48" s="19" t="s">
        <v>93</v>
      </c>
      <c r="F48" s="36">
        <v>9</v>
      </c>
      <c r="G48" s="36">
        <f t="shared" si="1"/>
        <v>612</v>
      </c>
      <c r="H48" s="36">
        <f t="shared" si="2"/>
        <v>1</v>
      </c>
      <c r="I48" s="11">
        <f t="shared" si="3"/>
        <v>1041571700</v>
      </c>
      <c r="J48" s="53">
        <f t="shared" si="4"/>
        <v>0</v>
      </c>
      <c r="K48" s="53">
        <f t="shared" si="5"/>
        <v>1041571700</v>
      </c>
    </row>
    <row r="49" spans="1:11">
      <c r="A49" s="20" t="s">
        <v>96</v>
      </c>
      <c r="B49" s="18">
        <v>-155000</v>
      </c>
      <c r="C49" s="18">
        <v>0</v>
      </c>
      <c r="D49" s="3">
        <f t="shared" si="6"/>
        <v>-155000</v>
      </c>
      <c r="E49" s="20" t="s">
        <v>97</v>
      </c>
      <c r="F49" s="36">
        <v>0</v>
      </c>
      <c r="G49" s="36">
        <f t="shared" si="1"/>
        <v>603</v>
      </c>
      <c r="H49" s="36">
        <f t="shared" si="2"/>
        <v>0</v>
      </c>
      <c r="I49" s="11">
        <f t="shared" si="3"/>
        <v>-93465000</v>
      </c>
      <c r="J49" s="53">
        <f t="shared" si="4"/>
        <v>0</v>
      </c>
      <c r="K49" s="53">
        <f t="shared" si="5"/>
        <v>-93465000</v>
      </c>
    </row>
    <row r="50" spans="1:11">
      <c r="A50" s="17" t="s">
        <v>96</v>
      </c>
      <c r="B50" s="18">
        <v>-138000</v>
      </c>
      <c r="C50" s="18">
        <v>0</v>
      </c>
      <c r="D50" s="3">
        <f t="shared" si="6"/>
        <v>-138000</v>
      </c>
      <c r="E50" s="19" t="s">
        <v>98</v>
      </c>
      <c r="F50" s="36">
        <v>0</v>
      </c>
      <c r="G50" s="36">
        <f t="shared" si="1"/>
        <v>603</v>
      </c>
      <c r="H50" s="36">
        <f t="shared" si="2"/>
        <v>0</v>
      </c>
      <c r="I50" s="11">
        <f t="shared" si="3"/>
        <v>-83214000</v>
      </c>
      <c r="J50" s="53">
        <f t="shared" si="4"/>
        <v>0</v>
      </c>
      <c r="K50" s="53">
        <f t="shared" si="5"/>
        <v>-83214000</v>
      </c>
    </row>
    <row r="51" spans="1:11">
      <c r="A51" s="17" t="s">
        <v>96</v>
      </c>
      <c r="B51" s="18">
        <v>-740000</v>
      </c>
      <c r="C51" s="18">
        <v>0</v>
      </c>
      <c r="D51" s="3">
        <f t="shared" si="6"/>
        <v>-740000</v>
      </c>
      <c r="E51" s="19" t="s">
        <v>99</v>
      </c>
      <c r="F51" s="36">
        <v>0</v>
      </c>
      <c r="G51" s="36">
        <f t="shared" si="1"/>
        <v>603</v>
      </c>
      <c r="H51" s="36">
        <f t="shared" si="2"/>
        <v>0</v>
      </c>
      <c r="I51" s="11">
        <f t="shared" si="3"/>
        <v>-446220000</v>
      </c>
      <c r="J51" s="53">
        <f t="shared" si="4"/>
        <v>0</v>
      </c>
      <c r="K51" s="53">
        <f t="shared" si="5"/>
        <v>-446220000</v>
      </c>
    </row>
    <row r="52" spans="1:11">
      <c r="A52" s="17" t="s">
        <v>96</v>
      </c>
      <c r="B52" s="18">
        <v>-200000</v>
      </c>
      <c r="C52" s="18">
        <v>0</v>
      </c>
      <c r="D52" s="3">
        <f t="shared" si="6"/>
        <v>-200000</v>
      </c>
      <c r="E52" s="19" t="s">
        <v>100</v>
      </c>
      <c r="F52" s="36">
        <v>1</v>
      </c>
      <c r="G52" s="36">
        <f t="shared" si="1"/>
        <v>603</v>
      </c>
      <c r="H52" s="36">
        <f t="shared" si="2"/>
        <v>0</v>
      </c>
      <c r="I52" s="11">
        <f t="shared" si="3"/>
        <v>-120600000</v>
      </c>
      <c r="J52" s="53">
        <f t="shared" si="4"/>
        <v>0</v>
      </c>
      <c r="K52" s="53">
        <f t="shared" si="5"/>
        <v>-120600000</v>
      </c>
    </row>
    <row r="53" spans="1:11" ht="30">
      <c r="A53" s="17" t="s">
        <v>101</v>
      </c>
      <c r="B53" s="18">
        <v>-1055000</v>
      </c>
      <c r="C53" s="18">
        <v>0</v>
      </c>
      <c r="D53" s="3">
        <f t="shared" si="6"/>
        <v>-1055000</v>
      </c>
      <c r="E53" s="21" t="s">
        <v>102</v>
      </c>
      <c r="F53" s="36">
        <v>0</v>
      </c>
      <c r="G53" s="36">
        <f t="shared" si="1"/>
        <v>602</v>
      </c>
      <c r="H53" s="36">
        <f t="shared" si="2"/>
        <v>0</v>
      </c>
      <c r="I53" s="11">
        <f t="shared" si="3"/>
        <v>-635110000</v>
      </c>
      <c r="J53" s="53">
        <f t="shared" si="4"/>
        <v>0</v>
      </c>
      <c r="K53" s="53">
        <f t="shared" si="5"/>
        <v>-635110000</v>
      </c>
    </row>
    <row r="54" spans="1:11">
      <c r="A54" s="17" t="s">
        <v>101</v>
      </c>
      <c r="B54" s="18">
        <v>-200000</v>
      </c>
      <c r="C54" s="18">
        <v>0</v>
      </c>
      <c r="D54" s="3">
        <f t="shared" si="6"/>
        <v>-200000</v>
      </c>
      <c r="E54" s="19" t="s">
        <v>100</v>
      </c>
      <c r="F54" s="36">
        <v>0</v>
      </c>
      <c r="G54" s="36">
        <f t="shared" si="1"/>
        <v>602</v>
      </c>
      <c r="H54" s="36">
        <f t="shared" si="2"/>
        <v>0</v>
      </c>
      <c r="I54" s="11">
        <f t="shared" si="3"/>
        <v>-120400000</v>
      </c>
      <c r="J54" s="53">
        <f t="shared" si="4"/>
        <v>0</v>
      </c>
      <c r="K54" s="53">
        <f t="shared" si="5"/>
        <v>-120400000</v>
      </c>
    </row>
    <row r="55" spans="1:11">
      <c r="A55" s="17" t="s">
        <v>101</v>
      </c>
      <c r="B55" s="18">
        <v>-1000500</v>
      </c>
      <c r="C55" s="18">
        <v>0</v>
      </c>
      <c r="D55" s="3">
        <f t="shared" si="6"/>
        <v>-1000500</v>
      </c>
      <c r="E55" s="19" t="s">
        <v>103</v>
      </c>
      <c r="F55" s="36">
        <v>0</v>
      </c>
      <c r="G55" s="36">
        <f t="shared" si="1"/>
        <v>602</v>
      </c>
      <c r="H55" s="36">
        <f t="shared" si="2"/>
        <v>0</v>
      </c>
      <c r="I55" s="11">
        <f t="shared" si="3"/>
        <v>-602301000</v>
      </c>
      <c r="J55" s="53">
        <f t="shared" si="4"/>
        <v>0</v>
      </c>
      <c r="K55" s="53">
        <f t="shared" si="5"/>
        <v>-602301000</v>
      </c>
    </row>
    <row r="56" spans="1:11">
      <c r="A56" s="20" t="s">
        <v>101</v>
      </c>
      <c r="B56" s="18">
        <v>-38000</v>
      </c>
      <c r="C56" s="18">
        <v>0</v>
      </c>
      <c r="D56" s="3">
        <f t="shared" si="6"/>
        <v>-38000</v>
      </c>
      <c r="E56" s="20" t="s">
        <v>104</v>
      </c>
      <c r="F56" s="36">
        <v>0</v>
      </c>
      <c r="G56" s="36">
        <f t="shared" si="1"/>
        <v>602</v>
      </c>
      <c r="H56" s="36">
        <f t="shared" si="2"/>
        <v>0</v>
      </c>
      <c r="I56" s="11">
        <f t="shared" si="3"/>
        <v>-22876000</v>
      </c>
      <c r="J56" s="53">
        <f t="shared" si="4"/>
        <v>0</v>
      </c>
      <c r="K56" s="53">
        <f t="shared" si="5"/>
        <v>-22876000</v>
      </c>
    </row>
    <row r="57" spans="1:11">
      <c r="A57" s="20" t="s">
        <v>101</v>
      </c>
      <c r="B57" s="18">
        <v>-105000</v>
      </c>
      <c r="C57" s="18">
        <v>0</v>
      </c>
      <c r="D57" s="3">
        <f t="shared" si="6"/>
        <v>-105000</v>
      </c>
      <c r="E57" s="20" t="s">
        <v>104</v>
      </c>
      <c r="F57" s="36">
        <v>0</v>
      </c>
      <c r="G57" s="36">
        <f t="shared" si="1"/>
        <v>602</v>
      </c>
      <c r="H57" s="36">
        <f t="shared" si="2"/>
        <v>0</v>
      </c>
      <c r="I57" s="11">
        <f t="shared" si="3"/>
        <v>-63210000</v>
      </c>
      <c r="J57" s="53">
        <f t="shared" si="4"/>
        <v>0</v>
      </c>
      <c r="K57" s="53">
        <f t="shared" si="5"/>
        <v>-63210000</v>
      </c>
    </row>
    <row r="58" spans="1:11">
      <c r="A58" s="20" t="s">
        <v>101</v>
      </c>
      <c r="B58" s="18">
        <v>-60000</v>
      </c>
      <c r="C58" s="18">
        <v>0</v>
      </c>
      <c r="D58" s="3">
        <f t="shared" si="6"/>
        <v>-60000</v>
      </c>
      <c r="E58" s="20" t="s">
        <v>104</v>
      </c>
      <c r="F58" s="36">
        <v>3</v>
      </c>
      <c r="G58" s="36">
        <f t="shared" si="1"/>
        <v>602</v>
      </c>
      <c r="H58" s="36">
        <f t="shared" si="2"/>
        <v>0</v>
      </c>
      <c r="I58" s="11">
        <f t="shared" si="3"/>
        <v>-36120000</v>
      </c>
      <c r="J58" s="53">
        <f t="shared" si="4"/>
        <v>0</v>
      </c>
      <c r="K58" s="53">
        <f t="shared" si="5"/>
        <v>-36120000</v>
      </c>
    </row>
    <row r="59" spans="1:11">
      <c r="A59" s="20" t="s">
        <v>105</v>
      </c>
      <c r="B59" s="18">
        <v>1000000</v>
      </c>
      <c r="C59" s="18">
        <v>1000000</v>
      </c>
      <c r="D59" s="3">
        <f t="shared" si="6"/>
        <v>0</v>
      </c>
      <c r="E59" s="20" t="s">
        <v>106</v>
      </c>
      <c r="F59" s="36">
        <v>1</v>
      </c>
      <c r="G59" s="36">
        <f t="shared" si="1"/>
        <v>599</v>
      </c>
      <c r="H59" s="36">
        <f t="shared" si="2"/>
        <v>1</v>
      </c>
      <c r="I59" s="11">
        <f t="shared" si="3"/>
        <v>598000000</v>
      </c>
      <c r="J59" s="53">
        <f t="shared" si="4"/>
        <v>598000000</v>
      </c>
      <c r="K59" s="53">
        <f t="shared" si="5"/>
        <v>0</v>
      </c>
    </row>
    <row r="60" spans="1:11">
      <c r="A60" s="20" t="s">
        <v>107</v>
      </c>
      <c r="B60" s="18">
        <v>3500000</v>
      </c>
      <c r="C60" s="18">
        <v>3500000</v>
      </c>
      <c r="D60" s="3">
        <f t="shared" si="6"/>
        <v>0</v>
      </c>
      <c r="E60" s="20" t="s">
        <v>106</v>
      </c>
      <c r="F60" s="36">
        <v>2</v>
      </c>
      <c r="G60" s="36">
        <f t="shared" si="1"/>
        <v>598</v>
      </c>
      <c r="H60" s="36">
        <f t="shared" si="2"/>
        <v>1</v>
      </c>
      <c r="I60" s="11">
        <f t="shared" si="3"/>
        <v>2089500000</v>
      </c>
      <c r="J60" s="53">
        <f t="shared" si="4"/>
        <v>2089500000</v>
      </c>
      <c r="K60" s="53">
        <f t="shared" si="5"/>
        <v>0</v>
      </c>
    </row>
    <row r="61" spans="1:11">
      <c r="A61" s="20" t="s">
        <v>111</v>
      </c>
      <c r="B61" s="18">
        <v>1000000</v>
      </c>
      <c r="C61" s="18">
        <v>1000000</v>
      </c>
      <c r="D61" s="3">
        <f t="shared" si="6"/>
        <v>0</v>
      </c>
      <c r="E61" s="20" t="s">
        <v>112</v>
      </c>
      <c r="F61" s="36">
        <v>0</v>
      </c>
      <c r="G61" s="36">
        <f t="shared" si="1"/>
        <v>596</v>
      </c>
      <c r="H61" s="36">
        <f t="shared" si="2"/>
        <v>1</v>
      </c>
      <c r="I61" s="11">
        <f t="shared" si="3"/>
        <v>595000000</v>
      </c>
      <c r="J61" s="53">
        <f t="shared" si="4"/>
        <v>595000000</v>
      </c>
      <c r="K61" s="53">
        <f t="shared" si="5"/>
        <v>0</v>
      </c>
    </row>
    <row r="62" spans="1:11">
      <c r="A62" s="20" t="s">
        <v>111</v>
      </c>
      <c r="B62" s="18">
        <v>3000000</v>
      </c>
      <c r="C62" s="18">
        <v>3000000</v>
      </c>
      <c r="D62" s="3">
        <f t="shared" si="6"/>
        <v>0</v>
      </c>
      <c r="E62" s="20" t="s">
        <v>112</v>
      </c>
      <c r="F62" s="36">
        <v>2</v>
      </c>
      <c r="G62" s="36">
        <f t="shared" si="1"/>
        <v>596</v>
      </c>
      <c r="H62" s="36">
        <f t="shared" si="2"/>
        <v>1</v>
      </c>
      <c r="I62" s="11">
        <f t="shared" si="3"/>
        <v>1785000000</v>
      </c>
      <c r="J62" s="53">
        <f t="shared" si="4"/>
        <v>1785000000</v>
      </c>
      <c r="K62" s="53">
        <f t="shared" si="5"/>
        <v>0</v>
      </c>
    </row>
    <row r="63" spans="1:11">
      <c r="A63" s="20" t="s">
        <v>108</v>
      </c>
      <c r="B63" s="18">
        <v>-200000</v>
      </c>
      <c r="C63" s="18">
        <v>0</v>
      </c>
      <c r="D63" s="3">
        <f t="shared" si="6"/>
        <v>-200000</v>
      </c>
      <c r="E63" s="20" t="s">
        <v>26</v>
      </c>
      <c r="F63" s="36">
        <v>5</v>
      </c>
      <c r="G63" s="36">
        <f t="shared" si="1"/>
        <v>594</v>
      </c>
      <c r="H63" s="36">
        <f t="shared" si="2"/>
        <v>0</v>
      </c>
      <c r="I63" s="11">
        <f t="shared" si="3"/>
        <v>-118800000</v>
      </c>
      <c r="J63" s="53">
        <f t="shared" si="4"/>
        <v>0</v>
      </c>
      <c r="K63" s="53">
        <f t="shared" si="5"/>
        <v>-118800000</v>
      </c>
    </row>
    <row r="64" spans="1:11">
      <c r="A64" s="19" t="s">
        <v>114</v>
      </c>
      <c r="B64" s="18">
        <v>-50000</v>
      </c>
      <c r="C64" s="18">
        <v>0</v>
      </c>
      <c r="D64" s="3">
        <f t="shared" si="6"/>
        <v>-50000</v>
      </c>
      <c r="E64" s="19" t="s">
        <v>115</v>
      </c>
      <c r="F64" s="36">
        <v>4</v>
      </c>
      <c r="G64" s="36">
        <f t="shared" si="1"/>
        <v>589</v>
      </c>
      <c r="H64" s="36">
        <f t="shared" si="2"/>
        <v>0</v>
      </c>
      <c r="I64" s="11">
        <f t="shared" si="3"/>
        <v>-29450000</v>
      </c>
      <c r="J64" s="53">
        <f t="shared" si="4"/>
        <v>0</v>
      </c>
      <c r="K64" s="53">
        <f t="shared" si="5"/>
        <v>-29450000</v>
      </c>
    </row>
    <row r="65" spans="1:11">
      <c r="A65" s="19" t="s">
        <v>117</v>
      </c>
      <c r="B65" s="18">
        <v>-200000</v>
      </c>
      <c r="C65" s="18">
        <v>0</v>
      </c>
      <c r="D65" s="3">
        <f t="shared" si="6"/>
        <v>-200000</v>
      </c>
      <c r="E65" s="19" t="s">
        <v>26</v>
      </c>
      <c r="F65" s="36">
        <v>3</v>
      </c>
      <c r="G65" s="36">
        <f t="shared" si="1"/>
        <v>585</v>
      </c>
      <c r="H65" s="36">
        <f t="shared" si="2"/>
        <v>0</v>
      </c>
      <c r="I65" s="11">
        <f t="shared" si="3"/>
        <v>-117000000</v>
      </c>
      <c r="J65" s="53">
        <f t="shared" si="4"/>
        <v>0</v>
      </c>
      <c r="K65" s="53">
        <f t="shared" si="5"/>
        <v>-117000000</v>
      </c>
    </row>
    <row r="66" spans="1:11">
      <c r="A66" s="19" t="s">
        <v>120</v>
      </c>
      <c r="B66" s="18">
        <v>-170000</v>
      </c>
      <c r="C66" s="18">
        <v>0</v>
      </c>
      <c r="D66" s="3">
        <f t="shared" si="6"/>
        <v>-170000</v>
      </c>
      <c r="E66" s="19" t="s">
        <v>121</v>
      </c>
      <c r="F66" s="36">
        <v>1</v>
      </c>
      <c r="G66" s="36">
        <f t="shared" si="1"/>
        <v>582</v>
      </c>
      <c r="H66" s="36">
        <f t="shared" si="2"/>
        <v>0</v>
      </c>
      <c r="I66" s="11">
        <f t="shared" si="3"/>
        <v>-98940000</v>
      </c>
      <c r="J66" s="53">
        <f t="shared" si="4"/>
        <v>0</v>
      </c>
      <c r="K66" s="53">
        <f t="shared" si="5"/>
        <v>-98940000</v>
      </c>
    </row>
    <row r="67" spans="1:11">
      <c r="A67" s="4" t="s">
        <v>123</v>
      </c>
      <c r="B67" s="1">
        <v>91325</v>
      </c>
      <c r="C67" s="1">
        <v>65723</v>
      </c>
      <c r="D67" s="3">
        <f t="shared" si="6"/>
        <v>25602</v>
      </c>
      <c r="E67" s="5" t="s">
        <v>124</v>
      </c>
      <c r="F67" s="36">
        <v>18</v>
      </c>
      <c r="G67" s="36">
        <f t="shared" ref="G67:G130" si="7">G68+F67</f>
        <v>581</v>
      </c>
      <c r="H67" s="36">
        <f t="shared" ref="H67:H131" si="8">IF(B67&gt;0,1,0)</f>
        <v>1</v>
      </c>
      <c r="I67" s="11">
        <f t="shared" ref="I67:I119" si="9">B67*(G67-H67)</f>
        <v>52968500</v>
      </c>
      <c r="J67" s="53">
        <f t="shared" ref="J67:J131" si="10">C67*(G67-H67)</f>
        <v>38119340</v>
      </c>
      <c r="K67" s="53">
        <f t="shared" ref="K67:K131" si="11">D67*(G67-H67)</f>
        <v>14849160</v>
      </c>
    </row>
    <row r="68" spans="1:11">
      <c r="A68" s="17" t="s">
        <v>126</v>
      </c>
      <c r="B68" s="18">
        <v>-145000</v>
      </c>
      <c r="C68" s="18">
        <v>0</v>
      </c>
      <c r="D68" s="3">
        <f t="shared" si="6"/>
        <v>-145000</v>
      </c>
      <c r="E68" s="19" t="s">
        <v>127</v>
      </c>
      <c r="F68" s="36">
        <v>7</v>
      </c>
      <c r="G68" s="36">
        <f t="shared" si="7"/>
        <v>563</v>
      </c>
      <c r="H68" s="36">
        <f t="shared" si="8"/>
        <v>0</v>
      </c>
      <c r="I68" s="11">
        <f t="shared" si="9"/>
        <v>-81635000</v>
      </c>
      <c r="J68" s="53">
        <f t="shared" si="10"/>
        <v>0</v>
      </c>
      <c r="K68" s="53">
        <f t="shared" si="11"/>
        <v>-81635000</v>
      </c>
    </row>
    <row r="69" spans="1:11">
      <c r="A69" s="20" t="s">
        <v>131</v>
      </c>
      <c r="B69" s="18">
        <v>980000</v>
      </c>
      <c r="C69" s="18">
        <v>0</v>
      </c>
      <c r="D69" s="3">
        <f t="shared" si="6"/>
        <v>980000</v>
      </c>
      <c r="E69" s="20" t="s">
        <v>132</v>
      </c>
      <c r="F69" s="36">
        <v>3</v>
      </c>
      <c r="G69" s="36">
        <f t="shared" si="7"/>
        <v>556</v>
      </c>
      <c r="H69" s="36">
        <f t="shared" si="8"/>
        <v>1</v>
      </c>
      <c r="I69" s="11">
        <f t="shared" si="9"/>
        <v>543900000</v>
      </c>
      <c r="J69" s="53">
        <f t="shared" si="10"/>
        <v>0</v>
      </c>
      <c r="K69" s="53">
        <f t="shared" si="11"/>
        <v>543900000</v>
      </c>
    </row>
    <row r="70" spans="1:11">
      <c r="A70" s="17" t="s">
        <v>133</v>
      </c>
      <c r="B70" s="18">
        <v>-46000</v>
      </c>
      <c r="C70" s="18">
        <v>0</v>
      </c>
      <c r="D70" s="3">
        <f t="shared" si="6"/>
        <v>-46000</v>
      </c>
      <c r="E70" s="19" t="s">
        <v>134</v>
      </c>
      <c r="F70" s="36">
        <v>2</v>
      </c>
      <c r="G70" s="36">
        <f t="shared" si="7"/>
        <v>553</v>
      </c>
      <c r="H70" s="36">
        <f t="shared" si="8"/>
        <v>0</v>
      </c>
      <c r="I70" s="11">
        <f t="shared" si="9"/>
        <v>-25438000</v>
      </c>
      <c r="J70" s="53">
        <f t="shared" si="10"/>
        <v>0</v>
      </c>
      <c r="K70" s="53">
        <f t="shared" si="11"/>
        <v>-25438000</v>
      </c>
    </row>
    <row r="71" spans="1:11">
      <c r="A71" s="4" t="s">
        <v>138</v>
      </c>
      <c r="B71" s="1">
        <v>115338</v>
      </c>
      <c r="C71" s="1">
        <v>103812</v>
      </c>
      <c r="D71" s="3">
        <f t="shared" si="6"/>
        <v>11526</v>
      </c>
      <c r="E71" s="5" t="s">
        <v>135</v>
      </c>
      <c r="F71" s="36">
        <v>1</v>
      </c>
      <c r="G71" s="36">
        <f t="shared" si="7"/>
        <v>551</v>
      </c>
      <c r="H71" s="36">
        <f t="shared" si="8"/>
        <v>1</v>
      </c>
      <c r="I71" s="11">
        <f t="shared" si="9"/>
        <v>63435900</v>
      </c>
      <c r="J71" s="53">
        <f t="shared" si="10"/>
        <v>57096600</v>
      </c>
      <c r="K71" s="53">
        <f t="shared" si="11"/>
        <v>6339300</v>
      </c>
    </row>
    <row r="72" spans="1:11">
      <c r="A72" s="17" t="s">
        <v>141</v>
      </c>
      <c r="B72" s="18">
        <v>-151969</v>
      </c>
      <c r="C72" s="18">
        <v>0</v>
      </c>
      <c r="D72" s="3">
        <f t="shared" si="6"/>
        <v>-151969</v>
      </c>
      <c r="E72" s="19" t="s">
        <v>140</v>
      </c>
      <c r="F72" s="36">
        <v>1</v>
      </c>
      <c r="G72" s="36">
        <f t="shared" si="7"/>
        <v>550</v>
      </c>
      <c r="H72" s="36">
        <f t="shared" si="8"/>
        <v>0</v>
      </c>
      <c r="I72" s="11">
        <f t="shared" si="9"/>
        <v>-83582950</v>
      </c>
      <c r="J72" s="53">
        <f t="shared" si="10"/>
        <v>0</v>
      </c>
      <c r="K72" s="53">
        <f t="shared" si="11"/>
        <v>-83582950</v>
      </c>
    </row>
    <row r="73" spans="1:11">
      <c r="A73" s="20" t="s">
        <v>139</v>
      </c>
      <c r="B73" s="18">
        <v>-805500</v>
      </c>
      <c r="C73" s="18">
        <v>0</v>
      </c>
      <c r="D73" s="3">
        <f t="shared" si="6"/>
        <v>-805500</v>
      </c>
      <c r="E73" s="20" t="s">
        <v>136</v>
      </c>
      <c r="F73" s="36">
        <v>7</v>
      </c>
      <c r="G73" s="36">
        <f t="shared" si="7"/>
        <v>549</v>
      </c>
      <c r="H73" s="36">
        <f t="shared" si="8"/>
        <v>0</v>
      </c>
      <c r="I73" s="11">
        <f t="shared" si="9"/>
        <v>-442219500</v>
      </c>
      <c r="J73" s="53">
        <f t="shared" si="10"/>
        <v>0</v>
      </c>
      <c r="K73" s="53">
        <f t="shared" si="11"/>
        <v>-442219500</v>
      </c>
    </row>
    <row r="74" spans="1:11">
      <c r="A74" s="17" t="s">
        <v>143</v>
      </c>
      <c r="B74" s="18">
        <v>6995000</v>
      </c>
      <c r="C74" s="18">
        <v>0</v>
      </c>
      <c r="D74" s="3">
        <f t="shared" si="6"/>
        <v>6995000</v>
      </c>
      <c r="E74" s="19" t="s">
        <v>144</v>
      </c>
      <c r="F74" s="36">
        <v>1</v>
      </c>
      <c r="G74" s="36">
        <f t="shared" si="7"/>
        <v>542</v>
      </c>
      <c r="H74" s="36">
        <f t="shared" si="8"/>
        <v>1</v>
      </c>
      <c r="I74" s="11">
        <f t="shared" si="9"/>
        <v>3784295000</v>
      </c>
      <c r="J74" s="53">
        <f t="shared" si="10"/>
        <v>0</v>
      </c>
      <c r="K74" s="53">
        <f t="shared" si="11"/>
        <v>3784295000</v>
      </c>
    </row>
    <row r="75" spans="1:11">
      <c r="A75" s="17" t="s">
        <v>146</v>
      </c>
      <c r="B75" s="18">
        <v>3000000</v>
      </c>
      <c r="C75" s="18">
        <v>0</v>
      </c>
      <c r="D75" s="3">
        <f t="shared" si="6"/>
        <v>3000000</v>
      </c>
      <c r="E75" s="19" t="s">
        <v>147</v>
      </c>
      <c r="F75" s="36">
        <v>2</v>
      </c>
      <c r="G75" s="36">
        <f t="shared" si="7"/>
        <v>541</v>
      </c>
      <c r="H75" s="36">
        <f t="shared" si="8"/>
        <v>1</v>
      </c>
      <c r="I75" s="11">
        <f t="shared" si="9"/>
        <v>1620000000</v>
      </c>
      <c r="J75" s="53">
        <f t="shared" si="10"/>
        <v>0</v>
      </c>
      <c r="K75" s="53">
        <f t="shared" si="11"/>
        <v>1620000000</v>
      </c>
    </row>
    <row r="76" spans="1:11">
      <c r="A76" s="17" t="s">
        <v>149</v>
      </c>
      <c r="B76" s="18">
        <v>3000000</v>
      </c>
      <c r="C76" s="18">
        <v>0</v>
      </c>
      <c r="D76" s="3">
        <f t="shared" si="6"/>
        <v>3000000</v>
      </c>
      <c r="E76" s="19" t="s">
        <v>147</v>
      </c>
      <c r="F76" s="36">
        <v>1</v>
      </c>
      <c r="G76" s="36">
        <f t="shared" si="7"/>
        <v>539</v>
      </c>
      <c r="H76" s="36">
        <f t="shared" si="8"/>
        <v>1</v>
      </c>
      <c r="I76" s="11">
        <f t="shared" si="9"/>
        <v>1614000000</v>
      </c>
      <c r="J76" s="53">
        <f t="shared" si="10"/>
        <v>0</v>
      </c>
      <c r="K76" s="53">
        <f t="shared" si="11"/>
        <v>1614000000</v>
      </c>
    </row>
    <row r="77" spans="1:11">
      <c r="A77" s="17" t="s">
        <v>151</v>
      </c>
      <c r="B77" s="18">
        <v>3000000</v>
      </c>
      <c r="C77" s="18">
        <v>0</v>
      </c>
      <c r="D77" s="3">
        <f t="shared" si="6"/>
        <v>3000000</v>
      </c>
      <c r="E77" s="21" t="s">
        <v>147</v>
      </c>
      <c r="F77" s="36">
        <v>1</v>
      </c>
      <c r="G77" s="36">
        <f t="shared" si="7"/>
        <v>538</v>
      </c>
      <c r="H77" s="36">
        <f t="shared" si="8"/>
        <v>1</v>
      </c>
      <c r="I77" s="11">
        <f t="shared" si="9"/>
        <v>1611000000</v>
      </c>
      <c r="J77" s="53">
        <f t="shared" si="10"/>
        <v>0</v>
      </c>
      <c r="K77" s="53">
        <f t="shared" si="11"/>
        <v>1611000000</v>
      </c>
    </row>
    <row r="78" spans="1:11">
      <c r="A78" s="17" t="s">
        <v>153</v>
      </c>
      <c r="B78" s="18">
        <v>-3200000</v>
      </c>
      <c r="C78" s="18">
        <v>-3200000</v>
      </c>
      <c r="D78" s="3">
        <f t="shared" si="6"/>
        <v>0</v>
      </c>
      <c r="E78" s="19" t="s">
        <v>154</v>
      </c>
      <c r="F78" s="36">
        <v>1</v>
      </c>
      <c r="G78" s="36">
        <f t="shared" si="7"/>
        <v>537</v>
      </c>
      <c r="H78" s="36">
        <f t="shared" si="8"/>
        <v>0</v>
      </c>
      <c r="I78" s="11">
        <f t="shared" si="9"/>
        <v>-1718400000</v>
      </c>
      <c r="J78" s="53">
        <f t="shared" si="10"/>
        <v>-1718400000</v>
      </c>
      <c r="K78" s="53">
        <f t="shared" si="11"/>
        <v>0</v>
      </c>
    </row>
    <row r="79" spans="1:11">
      <c r="A79" s="17" t="s">
        <v>155</v>
      </c>
      <c r="B79" s="18">
        <v>-800000</v>
      </c>
      <c r="C79" s="18">
        <v>-800000</v>
      </c>
      <c r="D79" s="3">
        <f t="shared" si="6"/>
        <v>0</v>
      </c>
      <c r="E79" s="19" t="s">
        <v>154</v>
      </c>
      <c r="F79" s="36">
        <v>1</v>
      </c>
      <c r="G79" s="36">
        <f t="shared" si="7"/>
        <v>536</v>
      </c>
      <c r="H79" s="36">
        <f t="shared" si="8"/>
        <v>0</v>
      </c>
      <c r="I79" s="11">
        <f t="shared" si="9"/>
        <v>-428800000</v>
      </c>
      <c r="J79" s="53">
        <f t="shared" si="10"/>
        <v>-428800000</v>
      </c>
      <c r="K79" s="53">
        <f t="shared" si="11"/>
        <v>0</v>
      </c>
    </row>
    <row r="80" spans="1:11">
      <c r="A80" s="20" t="s">
        <v>159</v>
      </c>
      <c r="B80" s="18">
        <v>-48393</v>
      </c>
      <c r="C80" s="18">
        <v>0</v>
      </c>
      <c r="D80" s="3">
        <f t="shared" si="6"/>
        <v>-48393</v>
      </c>
      <c r="E80" s="20" t="s">
        <v>160</v>
      </c>
      <c r="F80" s="36">
        <v>1</v>
      </c>
      <c r="G80" s="36">
        <f t="shared" si="7"/>
        <v>535</v>
      </c>
      <c r="H80" s="36">
        <f t="shared" si="8"/>
        <v>0</v>
      </c>
      <c r="I80" s="11">
        <f t="shared" si="9"/>
        <v>-25890255</v>
      </c>
      <c r="J80" s="53">
        <f t="shared" si="10"/>
        <v>0</v>
      </c>
      <c r="K80" s="53">
        <f t="shared" si="11"/>
        <v>-25890255</v>
      </c>
    </row>
    <row r="81" spans="1:11">
      <c r="A81" s="20" t="s">
        <v>157</v>
      </c>
      <c r="B81" s="18">
        <v>-140000</v>
      </c>
      <c r="C81" s="18">
        <v>0</v>
      </c>
      <c r="D81" s="3">
        <f t="shared" si="6"/>
        <v>-140000</v>
      </c>
      <c r="E81" s="20" t="s">
        <v>158</v>
      </c>
      <c r="F81" s="36">
        <v>1</v>
      </c>
      <c r="G81" s="36">
        <f t="shared" si="7"/>
        <v>534</v>
      </c>
      <c r="H81" s="36">
        <f t="shared" si="8"/>
        <v>0</v>
      </c>
      <c r="I81" s="11">
        <f t="shared" si="9"/>
        <v>-74760000</v>
      </c>
      <c r="J81" s="53">
        <f t="shared" si="10"/>
        <v>0</v>
      </c>
      <c r="K81" s="53">
        <f t="shared" si="11"/>
        <v>-74760000</v>
      </c>
    </row>
    <row r="82" spans="1:11">
      <c r="A82" s="20" t="s">
        <v>163</v>
      </c>
      <c r="B82" s="18">
        <v>-250000</v>
      </c>
      <c r="C82" s="18">
        <v>0</v>
      </c>
      <c r="D82" s="3">
        <f t="shared" si="6"/>
        <v>-250000</v>
      </c>
      <c r="E82" s="20" t="s">
        <v>164</v>
      </c>
      <c r="F82" s="36">
        <v>1</v>
      </c>
      <c r="G82" s="36">
        <f t="shared" si="7"/>
        <v>533</v>
      </c>
      <c r="H82" s="36">
        <f t="shared" si="8"/>
        <v>0</v>
      </c>
      <c r="I82" s="11">
        <f t="shared" si="9"/>
        <v>-133250000</v>
      </c>
      <c r="J82" s="53">
        <f t="shared" si="10"/>
        <v>0</v>
      </c>
      <c r="K82" s="53">
        <f t="shared" si="11"/>
        <v>-133250000</v>
      </c>
    </row>
    <row r="83" spans="1:11">
      <c r="A83" s="20" t="s">
        <v>162</v>
      </c>
      <c r="B83" s="18">
        <v>-200000</v>
      </c>
      <c r="C83" s="18">
        <v>0</v>
      </c>
      <c r="D83" s="3">
        <f t="shared" si="6"/>
        <v>-200000</v>
      </c>
      <c r="E83" s="20" t="s">
        <v>26</v>
      </c>
      <c r="F83" s="36">
        <v>3</v>
      </c>
      <c r="G83" s="36">
        <f t="shared" si="7"/>
        <v>532</v>
      </c>
      <c r="H83" s="36">
        <f t="shared" si="8"/>
        <v>0</v>
      </c>
      <c r="I83" s="11">
        <f t="shared" si="9"/>
        <v>-106400000</v>
      </c>
      <c r="J83" s="53">
        <f t="shared" si="10"/>
        <v>0</v>
      </c>
      <c r="K83" s="53">
        <f t="shared" si="11"/>
        <v>-106400000</v>
      </c>
    </row>
    <row r="84" spans="1:11">
      <c r="A84" s="20" t="s">
        <v>168</v>
      </c>
      <c r="B84" s="18">
        <v>1635200</v>
      </c>
      <c r="C84" s="18">
        <v>0</v>
      </c>
      <c r="D84" s="3">
        <f t="shared" si="6"/>
        <v>1635200</v>
      </c>
      <c r="E84" s="20" t="s">
        <v>169</v>
      </c>
      <c r="F84" s="36">
        <v>4</v>
      </c>
      <c r="G84" s="36">
        <f t="shared" si="7"/>
        <v>529</v>
      </c>
      <c r="H84" s="36">
        <f t="shared" si="8"/>
        <v>1</v>
      </c>
      <c r="I84" s="11">
        <f t="shared" si="9"/>
        <v>863385600</v>
      </c>
      <c r="J84" s="53">
        <f t="shared" si="10"/>
        <v>0</v>
      </c>
      <c r="K84" s="53">
        <f t="shared" si="11"/>
        <v>863385600</v>
      </c>
    </row>
    <row r="85" spans="1:11">
      <c r="A85" s="20" t="s">
        <v>172</v>
      </c>
      <c r="B85" s="18">
        <v>2500000</v>
      </c>
      <c r="C85" s="18">
        <v>0</v>
      </c>
      <c r="D85" s="3">
        <f t="shared" ref="D85:D148" si="12">B85-C85</f>
        <v>2500000</v>
      </c>
      <c r="E85" s="20" t="s">
        <v>173</v>
      </c>
      <c r="F85" s="36">
        <v>4</v>
      </c>
      <c r="G85" s="36">
        <f t="shared" si="7"/>
        <v>525</v>
      </c>
      <c r="H85" s="36">
        <f t="shared" si="8"/>
        <v>1</v>
      </c>
      <c r="I85" s="11">
        <f t="shared" si="9"/>
        <v>1310000000</v>
      </c>
      <c r="J85" s="53">
        <f t="shared" si="10"/>
        <v>0</v>
      </c>
      <c r="K85" s="53">
        <f t="shared" si="11"/>
        <v>1310000000</v>
      </c>
    </row>
    <row r="86" spans="1:11">
      <c r="A86" s="4" t="s">
        <v>175</v>
      </c>
      <c r="B86" s="1">
        <v>186300</v>
      </c>
      <c r="C86" s="1">
        <v>84950</v>
      </c>
      <c r="D86" s="3">
        <f t="shared" si="12"/>
        <v>101350</v>
      </c>
      <c r="E86" s="5" t="s">
        <v>176</v>
      </c>
      <c r="F86" s="36">
        <v>3</v>
      </c>
      <c r="G86" s="36">
        <f t="shared" si="7"/>
        <v>521</v>
      </c>
      <c r="H86" s="36">
        <f t="shared" si="8"/>
        <v>1</v>
      </c>
      <c r="I86" s="11">
        <f t="shared" si="9"/>
        <v>96876000</v>
      </c>
      <c r="J86" s="53">
        <f t="shared" si="10"/>
        <v>44174000</v>
      </c>
      <c r="K86" s="53">
        <f t="shared" si="11"/>
        <v>52702000</v>
      </c>
    </row>
    <row r="87" spans="1:11">
      <c r="A87" s="17" t="s">
        <v>192</v>
      </c>
      <c r="B87" s="18">
        <v>-200000</v>
      </c>
      <c r="C87" s="18">
        <v>0</v>
      </c>
      <c r="D87" s="3">
        <f t="shared" si="12"/>
        <v>-200000</v>
      </c>
      <c r="E87" s="19" t="s">
        <v>193</v>
      </c>
      <c r="F87" s="36">
        <v>1</v>
      </c>
      <c r="G87" s="36">
        <f t="shared" si="7"/>
        <v>518</v>
      </c>
      <c r="H87" s="36">
        <f t="shared" si="8"/>
        <v>0</v>
      </c>
      <c r="I87" s="11">
        <f t="shared" si="9"/>
        <v>-103600000</v>
      </c>
      <c r="J87" s="53">
        <f t="shared" si="10"/>
        <v>0</v>
      </c>
      <c r="K87" s="53">
        <f t="shared" si="11"/>
        <v>-103600000</v>
      </c>
    </row>
    <row r="88" spans="1:11">
      <c r="A88" s="20" t="s">
        <v>184</v>
      </c>
      <c r="B88" s="18">
        <v>-118000</v>
      </c>
      <c r="C88" s="18">
        <v>-69000</v>
      </c>
      <c r="D88" s="3">
        <f t="shared" si="12"/>
        <v>-49000</v>
      </c>
      <c r="E88" s="20" t="s">
        <v>194</v>
      </c>
      <c r="F88" s="36">
        <v>8</v>
      </c>
      <c r="G88" s="36">
        <f t="shared" si="7"/>
        <v>517</v>
      </c>
      <c r="H88" s="36">
        <f t="shared" si="8"/>
        <v>0</v>
      </c>
      <c r="I88" s="11">
        <f t="shared" si="9"/>
        <v>-61006000</v>
      </c>
      <c r="J88" s="53">
        <f t="shared" si="10"/>
        <v>-35673000</v>
      </c>
      <c r="K88" s="53">
        <f t="shared" si="11"/>
        <v>-25333000</v>
      </c>
    </row>
    <row r="89" spans="1:11">
      <c r="A89" s="17" t="s">
        <v>201</v>
      </c>
      <c r="B89" s="18">
        <v>-3200900</v>
      </c>
      <c r="C89" s="18">
        <v>0</v>
      </c>
      <c r="D89" s="3">
        <f t="shared" si="12"/>
        <v>-3200900</v>
      </c>
      <c r="E89" s="19" t="s">
        <v>202</v>
      </c>
      <c r="F89" s="36">
        <v>1</v>
      </c>
      <c r="G89" s="36">
        <f t="shared" si="7"/>
        <v>509</v>
      </c>
      <c r="H89" s="36">
        <f t="shared" si="8"/>
        <v>0</v>
      </c>
      <c r="I89" s="11">
        <f t="shared" si="9"/>
        <v>-1629258100</v>
      </c>
      <c r="J89" s="53">
        <f t="shared" si="10"/>
        <v>0</v>
      </c>
      <c r="K89" s="53">
        <f t="shared" si="11"/>
        <v>-1629258100</v>
      </c>
    </row>
    <row r="90" spans="1:11">
      <c r="A90" s="17" t="s">
        <v>207</v>
      </c>
      <c r="B90" s="18">
        <v>-3200900</v>
      </c>
      <c r="C90" s="18">
        <v>0</v>
      </c>
      <c r="D90" s="3">
        <f t="shared" si="12"/>
        <v>-3200900</v>
      </c>
      <c r="E90" s="19" t="s">
        <v>208</v>
      </c>
      <c r="F90" s="36">
        <v>1</v>
      </c>
      <c r="G90" s="36">
        <f t="shared" si="7"/>
        <v>508</v>
      </c>
      <c r="H90" s="36">
        <f t="shared" si="8"/>
        <v>0</v>
      </c>
      <c r="I90" s="11">
        <f t="shared" si="9"/>
        <v>-1626057200</v>
      </c>
      <c r="J90" s="53">
        <f t="shared" si="10"/>
        <v>0</v>
      </c>
      <c r="K90" s="53">
        <f t="shared" si="11"/>
        <v>-1626057200</v>
      </c>
    </row>
    <row r="91" spans="1:11">
      <c r="A91" s="17" t="s">
        <v>211</v>
      </c>
      <c r="B91" s="18">
        <v>-3200900</v>
      </c>
      <c r="C91" s="18">
        <v>0</v>
      </c>
      <c r="D91" s="3">
        <f t="shared" si="12"/>
        <v>-3200900</v>
      </c>
      <c r="E91" s="19" t="s">
        <v>212</v>
      </c>
      <c r="F91" s="36">
        <v>1</v>
      </c>
      <c r="G91" s="36">
        <f t="shared" si="7"/>
        <v>507</v>
      </c>
      <c r="H91" s="36">
        <f t="shared" si="8"/>
        <v>0</v>
      </c>
      <c r="I91" s="11">
        <f t="shared" si="9"/>
        <v>-1622856300</v>
      </c>
      <c r="J91" s="53">
        <f t="shared" si="10"/>
        <v>0</v>
      </c>
      <c r="K91" s="53">
        <f t="shared" si="11"/>
        <v>-1622856300</v>
      </c>
    </row>
    <row r="92" spans="1:11">
      <c r="A92" s="17" t="s">
        <v>216</v>
      </c>
      <c r="B92" s="18">
        <v>-3200900</v>
      </c>
      <c r="C92" s="18">
        <v>0</v>
      </c>
      <c r="D92" s="3">
        <f t="shared" si="12"/>
        <v>-3200900</v>
      </c>
      <c r="E92" s="21" t="s">
        <v>217</v>
      </c>
      <c r="F92" s="36">
        <v>1</v>
      </c>
      <c r="G92" s="36">
        <f t="shared" si="7"/>
        <v>506</v>
      </c>
      <c r="H92" s="36">
        <f t="shared" si="8"/>
        <v>0</v>
      </c>
      <c r="I92" s="11">
        <f t="shared" si="9"/>
        <v>-1619655400</v>
      </c>
      <c r="J92" s="53">
        <f t="shared" si="10"/>
        <v>0</v>
      </c>
      <c r="K92" s="53">
        <f t="shared" si="11"/>
        <v>-1619655400</v>
      </c>
    </row>
    <row r="93" spans="1:11">
      <c r="A93" s="17" t="s">
        <v>222</v>
      </c>
      <c r="B93" s="18">
        <v>-3200900</v>
      </c>
      <c r="C93" s="18">
        <v>0</v>
      </c>
      <c r="D93" s="3">
        <f t="shared" si="12"/>
        <v>-3200900</v>
      </c>
      <c r="E93" s="19" t="s">
        <v>223</v>
      </c>
      <c r="F93" s="36">
        <v>1</v>
      </c>
      <c r="G93" s="36">
        <f t="shared" si="7"/>
        <v>505</v>
      </c>
      <c r="H93" s="36">
        <f t="shared" si="8"/>
        <v>0</v>
      </c>
      <c r="I93" s="11">
        <f t="shared" si="9"/>
        <v>-1616454500</v>
      </c>
      <c r="J93" s="53">
        <f t="shared" si="10"/>
        <v>0</v>
      </c>
      <c r="K93" s="53">
        <f t="shared" si="11"/>
        <v>-1616454500</v>
      </c>
    </row>
    <row r="94" spans="1:11">
      <c r="A94" s="17" t="s">
        <v>225</v>
      </c>
      <c r="B94" s="18">
        <v>-3200900</v>
      </c>
      <c r="C94" s="18">
        <v>0</v>
      </c>
      <c r="D94" s="3">
        <f t="shared" si="12"/>
        <v>-3200900</v>
      </c>
      <c r="E94" s="19" t="s">
        <v>226</v>
      </c>
      <c r="F94" s="36">
        <v>2</v>
      </c>
      <c r="G94" s="36">
        <f t="shared" si="7"/>
        <v>504</v>
      </c>
      <c r="H94" s="36">
        <f t="shared" si="8"/>
        <v>0</v>
      </c>
      <c r="I94" s="11">
        <f t="shared" si="9"/>
        <v>-1613253600</v>
      </c>
      <c r="J94" s="53">
        <f t="shared" si="10"/>
        <v>0</v>
      </c>
      <c r="K94" s="53">
        <f t="shared" si="11"/>
        <v>-1613253600</v>
      </c>
    </row>
    <row r="95" spans="1:11">
      <c r="A95" s="20" t="s">
        <v>228</v>
      </c>
      <c r="B95" s="18">
        <v>-1196596</v>
      </c>
      <c r="C95" s="18">
        <v>0</v>
      </c>
      <c r="D95" s="3">
        <f t="shared" si="12"/>
        <v>-1196596</v>
      </c>
      <c r="E95" s="20" t="s">
        <v>229</v>
      </c>
      <c r="F95" s="36">
        <v>10</v>
      </c>
      <c r="G95" s="36">
        <f t="shared" si="7"/>
        <v>502</v>
      </c>
      <c r="H95" s="36">
        <f t="shared" si="8"/>
        <v>0</v>
      </c>
      <c r="I95" s="11">
        <f t="shared" si="9"/>
        <v>-600691192</v>
      </c>
      <c r="J95" s="53">
        <f t="shared" si="10"/>
        <v>0</v>
      </c>
      <c r="K95" s="53">
        <f t="shared" si="11"/>
        <v>-600691192</v>
      </c>
    </row>
    <row r="96" spans="1:11">
      <c r="A96" s="20" t="s">
        <v>237</v>
      </c>
      <c r="B96" s="18">
        <v>-200000</v>
      </c>
      <c r="C96" s="18">
        <v>0</v>
      </c>
      <c r="D96" s="3">
        <f t="shared" si="12"/>
        <v>-200000</v>
      </c>
      <c r="E96" s="20" t="s">
        <v>238</v>
      </c>
      <c r="F96" s="36">
        <v>1</v>
      </c>
      <c r="G96" s="36">
        <f t="shared" si="7"/>
        <v>492</v>
      </c>
      <c r="H96" s="36">
        <f t="shared" si="8"/>
        <v>0</v>
      </c>
      <c r="I96" s="11">
        <f t="shared" si="9"/>
        <v>-98400000</v>
      </c>
      <c r="J96" s="53">
        <f t="shared" si="10"/>
        <v>0</v>
      </c>
      <c r="K96" s="53">
        <f t="shared" si="11"/>
        <v>-98400000</v>
      </c>
    </row>
    <row r="97" spans="1:11">
      <c r="A97" s="20" t="s">
        <v>241</v>
      </c>
      <c r="B97" s="18">
        <v>159558</v>
      </c>
      <c r="C97" s="18">
        <v>68926</v>
      </c>
      <c r="D97" s="3">
        <f t="shared" si="12"/>
        <v>90632</v>
      </c>
      <c r="E97" s="23" t="s">
        <v>242</v>
      </c>
      <c r="F97" s="36">
        <v>5</v>
      </c>
      <c r="G97" s="36">
        <f t="shared" si="7"/>
        <v>491</v>
      </c>
      <c r="H97" s="36">
        <f t="shared" si="8"/>
        <v>1</v>
      </c>
      <c r="I97" s="11">
        <f t="shared" si="9"/>
        <v>78183420</v>
      </c>
      <c r="J97" s="53">
        <f t="shared" si="10"/>
        <v>33773740</v>
      </c>
      <c r="K97" s="53">
        <f t="shared" si="11"/>
        <v>44409680</v>
      </c>
    </row>
    <row r="98" spans="1:11">
      <c r="A98" s="20" t="s">
        <v>245</v>
      </c>
      <c r="B98" s="18">
        <v>114368</v>
      </c>
      <c r="C98" s="18">
        <v>0</v>
      </c>
      <c r="D98" s="3">
        <f t="shared" si="12"/>
        <v>114368</v>
      </c>
      <c r="E98" s="20" t="s">
        <v>246</v>
      </c>
      <c r="F98" s="36">
        <v>3</v>
      </c>
      <c r="G98" s="36">
        <f t="shared" si="7"/>
        <v>486</v>
      </c>
      <c r="H98" s="36">
        <f t="shared" si="8"/>
        <v>1</v>
      </c>
      <c r="I98" s="11">
        <f t="shared" si="9"/>
        <v>55468480</v>
      </c>
      <c r="J98" s="53">
        <f t="shared" si="10"/>
        <v>0</v>
      </c>
      <c r="K98" s="53">
        <f t="shared" si="11"/>
        <v>55468480</v>
      </c>
    </row>
    <row r="99" spans="1:11">
      <c r="A99" s="20" t="s">
        <v>248</v>
      </c>
      <c r="B99" s="18">
        <v>-1325000</v>
      </c>
      <c r="C99" s="18">
        <v>0</v>
      </c>
      <c r="D99" s="3">
        <f t="shared" si="12"/>
        <v>-1325000</v>
      </c>
      <c r="E99" s="20" t="s">
        <v>249</v>
      </c>
      <c r="F99" s="36">
        <v>5</v>
      </c>
      <c r="G99" s="36">
        <f t="shared" si="7"/>
        <v>483</v>
      </c>
      <c r="H99" s="36">
        <f t="shared" si="8"/>
        <v>0</v>
      </c>
      <c r="I99" s="11">
        <f t="shared" si="9"/>
        <v>-639975000</v>
      </c>
      <c r="J99" s="53">
        <f t="shared" si="10"/>
        <v>0</v>
      </c>
      <c r="K99" s="53">
        <f t="shared" si="11"/>
        <v>-639975000</v>
      </c>
    </row>
    <row r="100" spans="1:11">
      <c r="A100" s="17" t="s">
        <v>250</v>
      </c>
      <c r="B100" s="18">
        <v>1325000</v>
      </c>
      <c r="C100" s="18">
        <v>0</v>
      </c>
      <c r="D100" s="3">
        <f t="shared" si="12"/>
        <v>1325000</v>
      </c>
      <c r="E100" s="19" t="s">
        <v>251</v>
      </c>
      <c r="F100" s="36">
        <v>17</v>
      </c>
      <c r="G100" s="36">
        <f t="shared" si="7"/>
        <v>478</v>
      </c>
      <c r="H100" s="36">
        <f t="shared" si="8"/>
        <v>1</v>
      </c>
      <c r="I100" s="11">
        <f t="shared" si="9"/>
        <v>632025000</v>
      </c>
      <c r="J100" s="53">
        <f t="shared" si="10"/>
        <v>0</v>
      </c>
      <c r="K100" s="53">
        <f t="shared" si="11"/>
        <v>632025000</v>
      </c>
    </row>
    <row r="101" spans="1:11">
      <c r="A101" s="20" t="s">
        <v>262</v>
      </c>
      <c r="B101" s="18">
        <v>66845</v>
      </c>
      <c r="C101" s="18">
        <v>66845</v>
      </c>
      <c r="D101" s="3">
        <f t="shared" si="12"/>
        <v>0</v>
      </c>
      <c r="E101" s="23" t="s">
        <v>264</v>
      </c>
      <c r="F101" s="36">
        <v>3</v>
      </c>
      <c r="G101" s="36">
        <f t="shared" si="7"/>
        <v>461</v>
      </c>
      <c r="H101" s="36">
        <f t="shared" si="8"/>
        <v>1</v>
      </c>
      <c r="I101" s="11">
        <f t="shared" si="9"/>
        <v>30748700</v>
      </c>
      <c r="J101" s="53">
        <f t="shared" si="10"/>
        <v>30748700</v>
      </c>
      <c r="K101" s="53">
        <f t="shared" si="11"/>
        <v>0</v>
      </c>
    </row>
    <row r="102" spans="1:11">
      <c r="A102" s="20" t="s">
        <v>263</v>
      </c>
      <c r="B102" s="18">
        <v>3000000</v>
      </c>
      <c r="C102" s="18">
        <v>0</v>
      </c>
      <c r="D102" s="3">
        <f t="shared" si="12"/>
        <v>3000000</v>
      </c>
      <c r="E102" s="20" t="s">
        <v>251</v>
      </c>
      <c r="F102" s="36">
        <v>7</v>
      </c>
      <c r="G102" s="36">
        <f t="shared" si="7"/>
        <v>458</v>
      </c>
      <c r="H102" s="36">
        <f t="shared" si="8"/>
        <v>1</v>
      </c>
      <c r="I102" s="11">
        <f t="shared" si="9"/>
        <v>1371000000</v>
      </c>
      <c r="J102" s="53">
        <f t="shared" si="10"/>
        <v>0</v>
      </c>
      <c r="K102" s="53">
        <f t="shared" si="11"/>
        <v>1371000000</v>
      </c>
    </row>
    <row r="103" spans="1:11">
      <c r="A103" s="30">
        <v>35014</v>
      </c>
      <c r="B103" s="18">
        <v>-1000000</v>
      </c>
      <c r="C103" s="18">
        <v>-1000000</v>
      </c>
      <c r="D103" s="3">
        <f t="shared" si="12"/>
        <v>0</v>
      </c>
      <c r="E103" s="20" t="s">
        <v>413</v>
      </c>
      <c r="F103" s="36">
        <v>10</v>
      </c>
      <c r="G103" s="36">
        <f t="shared" si="7"/>
        <v>451</v>
      </c>
      <c r="H103" s="36">
        <f t="shared" si="8"/>
        <v>0</v>
      </c>
      <c r="I103" s="11">
        <f t="shared" si="9"/>
        <v>-451000000</v>
      </c>
      <c r="J103" s="53">
        <f t="shared" si="10"/>
        <v>-451000000</v>
      </c>
      <c r="K103" s="53">
        <f t="shared" si="11"/>
        <v>0</v>
      </c>
    </row>
    <row r="104" spans="1:11">
      <c r="A104" s="17" t="s">
        <v>414</v>
      </c>
      <c r="B104" s="18">
        <v>3000000</v>
      </c>
      <c r="C104" s="18">
        <v>3000000</v>
      </c>
      <c r="D104" s="3">
        <f t="shared" si="12"/>
        <v>0</v>
      </c>
      <c r="E104" s="19" t="s">
        <v>412</v>
      </c>
      <c r="F104" s="36">
        <v>1</v>
      </c>
      <c r="G104" s="36">
        <f t="shared" si="7"/>
        <v>441</v>
      </c>
      <c r="H104" s="36">
        <f t="shared" si="8"/>
        <v>1</v>
      </c>
      <c r="I104" s="11">
        <f t="shared" si="9"/>
        <v>1320000000</v>
      </c>
      <c r="J104" s="53">
        <f t="shared" si="10"/>
        <v>1320000000</v>
      </c>
      <c r="K104" s="53">
        <f t="shared" si="11"/>
        <v>0</v>
      </c>
    </row>
    <row r="105" spans="1:11">
      <c r="A105" s="17" t="s">
        <v>343</v>
      </c>
      <c r="B105" s="18">
        <v>1120000</v>
      </c>
      <c r="C105" s="18">
        <v>1120000</v>
      </c>
      <c r="D105" s="3">
        <f t="shared" si="12"/>
        <v>0</v>
      </c>
      <c r="E105" s="19" t="s">
        <v>412</v>
      </c>
      <c r="F105" s="36">
        <v>0</v>
      </c>
      <c r="G105" s="36">
        <f t="shared" si="7"/>
        <v>440</v>
      </c>
      <c r="H105" s="36">
        <f t="shared" si="8"/>
        <v>1</v>
      </c>
      <c r="I105" s="11">
        <f t="shared" si="9"/>
        <v>491680000</v>
      </c>
      <c r="J105" s="53">
        <f t="shared" si="10"/>
        <v>491680000</v>
      </c>
      <c r="K105" s="53">
        <f t="shared" si="11"/>
        <v>0</v>
      </c>
    </row>
    <row r="106" spans="1:11">
      <c r="A106" s="17" t="s">
        <v>343</v>
      </c>
      <c r="B106" s="18">
        <v>-3000000</v>
      </c>
      <c r="C106" s="18">
        <v>0</v>
      </c>
      <c r="D106" s="3">
        <f t="shared" si="12"/>
        <v>-3000000</v>
      </c>
      <c r="E106" s="19" t="s">
        <v>344</v>
      </c>
      <c r="F106" s="36">
        <v>9</v>
      </c>
      <c r="G106" s="36">
        <f t="shared" si="7"/>
        <v>440</v>
      </c>
      <c r="H106" s="36">
        <f t="shared" si="8"/>
        <v>0</v>
      </c>
      <c r="I106" s="11">
        <f t="shared" si="9"/>
        <v>-1320000000</v>
      </c>
      <c r="J106" s="53">
        <f t="shared" si="10"/>
        <v>0</v>
      </c>
      <c r="K106" s="53">
        <f t="shared" si="11"/>
        <v>-1320000000</v>
      </c>
    </row>
    <row r="107" spans="1:11">
      <c r="A107" s="20" t="s">
        <v>403</v>
      </c>
      <c r="B107" s="18">
        <v>90494</v>
      </c>
      <c r="C107" s="18">
        <v>75115</v>
      </c>
      <c r="D107" s="3">
        <f t="shared" si="12"/>
        <v>15379</v>
      </c>
      <c r="E107" s="23" t="s">
        <v>400</v>
      </c>
      <c r="F107" s="36">
        <v>2</v>
      </c>
      <c r="G107" s="36">
        <f t="shared" si="7"/>
        <v>431</v>
      </c>
      <c r="H107" s="36">
        <f t="shared" si="8"/>
        <v>1</v>
      </c>
      <c r="I107" s="11">
        <f t="shared" si="9"/>
        <v>38912420</v>
      </c>
      <c r="J107" s="53">
        <f t="shared" si="10"/>
        <v>32299450</v>
      </c>
      <c r="K107" s="53">
        <f t="shared" si="11"/>
        <v>6612970</v>
      </c>
    </row>
    <row r="108" spans="1:11">
      <c r="A108" s="20" t="s">
        <v>409</v>
      </c>
      <c r="B108" s="18">
        <v>-1700700</v>
      </c>
      <c r="C108" s="18">
        <v>0</v>
      </c>
      <c r="D108" s="3">
        <f t="shared" si="12"/>
        <v>-1700700</v>
      </c>
      <c r="E108" s="20" t="s">
        <v>415</v>
      </c>
      <c r="F108" s="36">
        <v>4</v>
      </c>
      <c r="G108" s="36">
        <f t="shared" si="7"/>
        <v>429</v>
      </c>
      <c r="H108" s="36">
        <f t="shared" si="8"/>
        <v>0</v>
      </c>
      <c r="I108" s="11">
        <f t="shared" si="9"/>
        <v>-729600300</v>
      </c>
      <c r="J108" s="53">
        <f t="shared" si="10"/>
        <v>0</v>
      </c>
      <c r="K108" s="53">
        <f t="shared" si="11"/>
        <v>-729600300</v>
      </c>
    </row>
    <row r="109" spans="1:11">
      <c r="A109" s="30" t="s">
        <v>427</v>
      </c>
      <c r="B109" s="18">
        <v>-1000500</v>
      </c>
      <c r="C109" s="18">
        <v>0</v>
      </c>
      <c r="D109" s="3">
        <f t="shared" si="12"/>
        <v>-1000500</v>
      </c>
      <c r="E109" s="20" t="s">
        <v>428</v>
      </c>
      <c r="F109" s="36">
        <v>3</v>
      </c>
      <c r="G109" s="36">
        <f t="shared" si="7"/>
        <v>425</v>
      </c>
      <c r="H109" s="36">
        <f t="shared" si="8"/>
        <v>0</v>
      </c>
      <c r="I109" s="11">
        <f t="shared" si="9"/>
        <v>-425212500</v>
      </c>
      <c r="J109" s="53">
        <f t="shared" si="10"/>
        <v>0</v>
      </c>
      <c r="K109" s="53">
        <f t="shared" si="11"/>
        <v>-425212500</v>
      </c>
    </row>
    <row r="110" spans="1:11">
      <c r="A110" s="17" t="s">
        <v>439</v>
      </c>
      <c r="B110" s="18">
        <v>20000000</v>
      </c>
      <c r="C110" s="18">
        <v>0</v>
      </c>
      <c r="D110" s="3">
        <f t="shared" si="12"/>
        <v>20000000</v>
      </c>
      <c r="E110" s="19" t="s">
        <v>440</v>
      </c>
      <c r="F110" s="36">
        <v>20</v>
      </c>
      <c r="G110" s="36">
        <f t="shared" si="7"/>
        <v>422</v>
      </c>
      <c r="H110" s="36">
        <f t="shared" si="8"/>
        <v>1</v>
      </c>
      <c r="I110" s="11">
        <f t="shared" si="9"/>
        <v>8420000000</v>
      </c>
      <c r="J110" s="53">
        <f t="shared" si="10"/>
        <v>0</v>
      </c>
      <c r="K110" s="53">
        <f t="shared" si="11"/>
        <v>8420000000</v>
      </c>
    </row>
    <row r="111" spans="1:11">
      <c r="A111" s="20" t="s">
        <v>490</v>
      </c>
      <c r="B111" s="39">
        <v>174678</v>
      </c>
      <c r="C111" s="39">
        <v>87363</v>
      </c>
      <c r="D111" s="35">
        <f t="shared" si="12"/>
        <v>87315</v>
      </c>
      <c r="E111" s="23" t="s">
        <v>473</v>
      </c>
      <c r="F111" s="36">
        <v>16</v>
      </c>
      <c r="G111" s="36">
        <f t="shared" si="7"/>
        <v>402</v>
      </c>
      <c r="H111" s="36">
        <f t="shared" si="8"/>
        <v>1</v>
      </c>
      <c r="I111" s="11">
        <f t="shared" si="9"/>
        <v>70045878</v>
      </c>
      <c r="J111" s="53">
        <f t="shared" si="10"/>
        <v>35032563</v>
      </c>
      <c r="K111" s="53">
        <f t="shared" si="11"/>
        <v>35013315</v>
      </c>
    </row>
    <row r="112" spans="1:11">
      <c r="A112" s="17" t="s">
        <v>495</v>
      </c>
      <c r="B112" s="18">
        <v>-28400000</v>
      </c>
      <c r="C112" s="18">
        <v>0</v>
      </c>
      <c r="D112" s="3">
        <f t="shared" si="12"/>
        <v>-28400000</v>
      </c>
      <c r="E112" s="20" t="s">
        <v>496</v>
      </c>
      <c r="F112" s="36">
        <v>15</v>
      </c>
      <c r="G112" s="36">
        <f t="shared" si="7"/>
        <v>386</v>
      </c>
      <c r="H112" s="36">
        <f t="shared" si="8"/>
        <v>0</v>
      </c>
      <c r="I112" s="11">
        <f t="shared" si="9"/>
        <v>-10962400000</v>
      </c>
      <c r="J112" s="53">
        <f t="shared" si="10"/>
        <v>0</v>
      </c>
      <c r="K112" s="53">
        <f t="shared" si="11"/>
        <v>-10962400000</v>
      </c>
    </row>
    <row r="113" spans="1:15">
      <c r="A113" s="17" t="s">
        <v>509</v>
      </c>
      <c r="B113" s="39">
        <v>163040</v>
      </c>
      <c r="C113" s="39">
        <v>122511</v>
      </c>
      <c r="D113" s="35">
        <f t="shared" si="12"/>
        <v>40529</v>
      </c>
      <c r="E113" s="5" t="s">
        <v>510</v>
      </c>
      <c r="F113" s="36">
        <v>0</v>
      </c>
      <c r="G113" s="36">
        <f t="shared" si="7"/>
        <v>371</v>
      </c>
      <c r="H113" s="36">
        <f t="shared" si="8"/>
        <v>1</v>
      </c>
      <c r="I113" s="11">
        <f t="shared" si="9"/>
        <v>60324800</v>
      </c>
      <c r="J113" s="53">
        <f t="shared" si="10"/>
        <v>45329070</v>
      </c>
      <c r="K113" s="53">
        <f t="shared" si="11"/>
        <v>14995730</v>
      </c>
    </row>
    <row r="114" spans="1:15">
      <c r="A114" s="17" t="s">
        <v>509</v>
      </c>
      <c r="B114" s="18">
        <v>-5700</v>
      </c>
      <c r="C114" s="18">
        <v>-2500</v>
      </c>
      <c r="D114" s="3">
        <f t="shared" si="12"/>
        <v>-3200</v>
      </c>
      <c r="E114" s="19" t="s">
        <v>512</v>
      </c>
      <c r="F114" s="36">
        <v>13</v>
      </c>
      <c r="G114" s="36">
        <f t="shared" si="7"/>
        <v>371</v>
      </c>
      <c r="H114" s="36">
        <f t="shared" si="8"/>
        <v>0</v>
      </c>
      <c r="I114" s="11">
        <f t="shared" si="9"/>
        <v>-2114700</v>
      </c>
      <c r="J114" s="53">
        <f t="shared" si="10"/>
        <v>-927500</v>
      </c>
      <c r="K114" s="53">
        <f t="shared" si="11"/>
        <v>-1187200</v>
      </c>
    </row>
    <row r="115" spans="1:15">
      <c r="A115" s="17" t="s">
        <v>526</v>
      </c>
      <c r="B115" s="18">
        <v>0</v>
      </c>
      <c r="C115" s="18">
        <v>500000</v>
      </c>
      <c r="D115" s="3">
        <f t="shared" si="12"/>
        <v>-500000</v>
      </c>
      <c r="E115" s="19" t="s">
        <v>527</v>
      </c>
      <c r="F115" s="36">
        <v>8</v>
      </c>
      <c r="G115" s="36">
        <f t="shared" si="7"/>
        <v>358</v>
      </c>
      <c r="H115" s="36">
        <f t="shared" si="8"/>
        <v>0</v>
      </c>
      <c r="I115" s="11">
        <f t="shared" si="9"/>
        <v>0</v>
      </c>
      <c r="J115" s="53">
        <f t="shared" si="10"/>
        <v>179000000</v>
      </c>
      <c r="K115" s="53">
        <f t="shared" si="11"/>
        <v>-179000000</v>
      </c>
    </row>
    <row r="116" spans="1:15">
      <c r="A116" s="11" t="s">
        <v>532</v>
      </c>
      <c r="B116" s="18">
        <v>-160000</v>
      </c>
      <c r="C116" s="18">
        <v>0</v>
      </c>
      <c r="D116" s="18">
        <f t="shared" si="12"/>
        <v>-160000</v>
      </c>
      <c r="E116" s="11" t="s">
        <v>533</v>
      </c>
      <c r="F116" s="36">
        <v>9</v>
      </c>
      <c r="G116" s="36">
        <f t="shared" si="7"/>
        <v>350</v>
      </c>
      <c r="H116" s="36">
        <f t="shared" si="8"/>
        <v>0</v>
      </c>
      <c r="I116" s="11">
        <f t="shared" si="9"/>
        <v>-56000000</v>
      </c>
      <c r="J116" s="53">
        <f t="shared" si="10"/>
        <v>0</v>
      </c>
      <c r="K116" s="53">
        <f t="shared" si="11"/>
        <v>-56000000</v>
      </c>
    </row>
    <row r="117" spans="1:15">
      <c r="A117" s="11" t="s">
        <v>550</v>
      </c>
      <c r="B117" s="39">
        <v>1480</v>
      </c>
      <c r="C117" s="39">
        <v>106941</v>
      </c>
      <c r="D117" s="39">
        <f t="shared" si="12"/>
        <v>-105461</v>
      </c>
      <c r="E117" s="23" t="s">
        <v>551</v>
      </c>
      <c r="F117" s="36">
        <v>22</v>
      </c>
      <c r="G117" s="36">
        <f t="shared" si="7"/>
        <v>341</v>
      </c>
      <c r="H117" s="36">
        <f t="shared" si="8"/>
        <v>1</v>
      </c>
      <c r="I117" s="11">
        <f t="shared" si="9"/>
        <v>503200</v>
      </c>
      <c r="J117" s="53">
        <f t="shared" si="10"/>
        <v>36359940</v>
      </c>
      <c r="K117" s="53">
        <f t="shared" si="11"/>
        <v>-35856740</v>
      </c>
      <c r="N117" s="3"/>
    </row>
    <row r="118" spans="1:15">
      <c r="A118" s="11" t="s">
        <v>578</v>
      </c>
      <c r="B118" s="18">
        <v>39399500</v>
      </c>
      <c r="C118" s="18">
        <v>0</v>
      </c>
      <c r="D118" s="18">
        <f t="shared" si="12"/>
        <v>39399500</v>
      </c>
      <c r="E118" s="11" t="s">
        <v>580</v>
      </c>
      <c r="F118" s="36">
        <v>9</v>
      </c>
      <c r="G118" s="36">
        <f t="shared" si="7"/>
        <v>319</v>
      </c>
      <c r="H118" s="36">
        <f t="shared" si="8"/>
        <v>1</v>
      </c>
      <c r="I118" s="11">
        <f t="shared" si="9"/>
        <v>12529041000</v>
      </c>
      <c r="J118" s="53">
        <f t="shared" si="10"/>
        <v>0</v>
      </c>
      <c r="K118" s="53">
        <f t="shared" si="11"/>
        <v>12529041000</v>
      </c>
      <c r="O118" s="7"/>
    </row>
    <row r="119" spans="1:15">
      <c r="A119" s="11" t="s">
        <v>584</v>
      </c>
      <c r="B119" s="39">
        <v>95521</v>
      </c>
      <c r="C119" s="39">
        <v>110054</v>
      </c>
      <c r="D119" s="39">
        <f t="shared" si="12"/>
        <v>-14533</v>
      </c>
      <c r="E119" s="23" t="s">
        <v>589</v>
      </c>
      <c r="F119" s="36">
        <v>4</v>
      </c>
      <c r="G119" s="36">
        <f t="shared" si="7"/>
        <v>310</v>
      </c>
      <c r="H119" s="36">
        <f t="shared" si="8"/>
        <v>1</v>
      </c>
      <c r="I119" s="11">
        <f t="shared" si="9"/>
        <v>29515989</v>
      </c>
      <c r="J119" s="53">
        <f t="shared" si="10"/>
        <v>34006686</v>
      </c>
      <c r="K119" s="53">
        <f t="shared" si="11"/>
        <v>-4490697</v>
      </c>
    </row>
    <row r="120" spans="1:15">
      <c r="A120" s="11" t="s">
        <v>595</v>
      </c>
      <c r="B120" s="18">
        <v>2000000</v>
      </c>
      <c r="C120" s="18">
        <v>0</v>
      </c>
      <c r="D120" s="18">
        <f t="shared" si="12"/>
        <v>2000000</v>
      </c>
      <c r="E120" s="11" t="s">
        <v>596</v>
      </c>
      <c r="F120" s="11">
        <v>26</v>
      </c>
      <c r="G120" s="36">
        <f t="shared" si="7"/>
        <v>306</v>
      </c>
      <c r="H120" s="11">
        <f t="shared" si="8"/>
        <v>1</v>
      </c>
      <c r="I120" s="11">
        <f t="shared" ref="I120:I176" si="13">B120*(G120-H120)</f>
        <v>610000000</v>
      </c>
      <c r="J120" s="11">
        <f t="shared" si="10"/>
        <v>0</v>
      </c>
      <c r="K120" s="11">
        <f t="shared" si="11"/>
        <v>610000000</v>
      </c>
      <c r="N120" s="7"/>
    </row>
    <row r="121" spans="1:15">
      <c r="A121" s="11" t="s">
        <v>623</v>
      </c>
      <c r="B121" s="18">
        <v>2600000</v>
      </c>
      <c r="C121" s="18">
        <v>0</v>
      </c>
      <c r="D121" s="18">
        <f t="shared" si="12"/>
        <v>2600000</v>
      </c>
      <c r="E121" s="11" t="s">
        <v>624</v>
      </c>
      <c r="F121" s="11">
        <v>1</v>
      </c>
      <c r="G121" s="36">
        <f t="shared" si="7"/>
        <v>280</v>
      </c>
      <c r="H121" s="11">
        <f t="shared" si="8"/>
        <v>1</v>
      </c>
      <c r="I121" s="11">
        <f t="shared" si="13"/>
        <v>725400000</v>
      </c>
      <c r="J121" s="11">
        <f t="shared" si="10"/>
        <v>0</v>
      </c>
      <c r="K121" s="11">
        <f t="shared" si="11"/>
        <v>725400000</v>
      </c>
    </row>
    <row r="122" spans="1:15">
      <c r="A122" s="11" t="s">
        <v>627</v>
      </c>
      <c r="B122" s="39">
        <v>384551</v>
      </c>
      <c r="C122" s="39">
        <v>110908</v>
      </c>
      <c r="D122" s="39">
        <f t="shared" si="12"/>
        <v>273643</v>
      </c>
      <c r="E122" s="23" t="s">
        <v>628</v>
      </c>
      <c r="F122" s="11">
        <v>1</v>
      </c>
      <c r="G122" s="36">
        <f t="shared" si="7"/>
        <v>279</v>
      </c>
      <c r="H122" s="11">
        <f t="shared" si="8"/>
        <v>1</v>
      </c>
      <c r="I122" s="11">
        <f t="shared" si="13"/>
        <v>106905178</v>
      </c>
      <c r="J122" s="11">
        <f t="shared" si="10"/>
        <v>30832424</v>
      </c>
      <c r="K122" s="11">
        <f t="shared" si="11"/>
        <v>76072754</v>
      </c>
      <c r="N122" t="s">
        <v>25</v>
      </c>
    </row>
    <row r="123" spans="1:15">
      <c r="A123" s="11" t="s">
        <v>636</v>
      </c>
      <c r="B123" s="18">
        <v>0</v>
      </c>
      <c r="C123" s="18">
        <v>800000</v>
      </c>
      <c r="D123" s="18">
        <f t="shared" si="12"/>
        <v>-800000</v>
      </c>
      <c r="E123" s="11" t="s">
        <v>637</v>
      </c>
      <c r="F123" s="11">
        <v>14</v>
      </c>
      <c r="G123" s="36">
        <f t="shared" si="7"/>
        <v>278</v>
      </c>
      <c r="H123" s="11">
        <f t="shared" si="8"/>
        <v>0</v>
      </c>
      <c r="I123" s="11">
        <f t="shared" si="13"/>
        <v>0</v>
      </c>
      <c r="J123" s="11">
        <f t="shared" si="10"/>
        <v>222400000</v>
      </c>
      <c r="K123" s="11">
        <f t="shared" si="11"/>
        <v>-222400000</v>
      </c>
    </row>
    <row r="124" spans="1:15">
      <c r="A124" s="11" t="s">
        <v>654</v>
      </c>
      <c r="B124" s="18">
        <v>-3000000</v>
      </c>
      <c r="C124" s="18">
        <v>0</v>
      </c>
      <c r="D124" s="18">
        <f t="shared" si="12"/>
        <v>-3000000</v>
      </c>
      <c r="E124" s="11" t="s">
        <v>656</v>
      </c>
      <c r="F124" s="11">
        <v>15</v>
      </c>
      <c r="G124" s="36">
        <f t="shared" si="7"/>
        <v>264</v>
      </c>
      <c r="H124" s="11">
        <f t="shared" si="8"/>
        <v>0</v>
      </c>
      <c r="I124" s="11">
        <f t="shared" si="13"/>
        <v>-792000000</v>
      </c>
      <c r="J124" s="11">
        <f t="shared" si="10"/>
        <v>0</v>
      </c>
      <c r="K124" s="11">
        <f t="shared" si="11"/>
        <v>-792000000</v>
      </c>
    </row>
    <row r="125" spans="1:15">
      <c r="A125" s="11" t="s">
        <v>630</v>
      </c>
      <c r="B125" s="18">
        <v>400710</v>
      </c>
      <c r="C125" s="18">
        <v>118875</v>
      </c>
      <c r="D125" s="18">
        <f t="shared" si="12"/>
        <v>281835</v>
      </c>
      <c r="E125" s="11" t="s">
        <v>669</v>
      </c>
      <c r="F125" s="11">
        <v>0</v>
      </c>
      <c r="G125" s="36">
        <f t="shared" si="7"/>
        <v>249</v>
      </c>
      <c r="H125" s="11">
        <f t="shared" si="8"/>
        <v>1</v>
      </c>
      <c r="I125" s="11">
        <f t="shared" si="13"/>
        <v>99376080</v>
      </c>
      <c r="J125" s="11">
        <f t="shared" si="10"/>
        <v>29481000</v>
      </c>
      <c r="K125" s="11">
        <f t="shared" si="11"/>
        <v>69895080</v>
      </c>
    </row>
    <row r="126" spans="1:15">
      <c r="A126" s="11" t="s">
        <v>630</v>
      </c>
      <c r="B126" s="18">
        <v>42000000</v>
      </c>
      <c r="C126" s="18">
        <v>0</v>
      </c>
      <c r="D126" s="18">
        <f t="shared" si="12"/>
        <v>42000000</v>
      </c>
      <c r="E126" s="11" t="s">
        <v>497</v>
      </c>
      <c r="F126" s="11">
        <v>25</v>
      </c>
      <c r="G126" s="36">
        <f t="shared" si="7"/>
        <v>249</v>
      </c>
      <c r="H126" s="11">
        <f t="shared" si="8"/>
        <v>1</v>
      </c>
      <c r="I126" s="11">
        <f t="shared" si="13"/>
        <v>10416000000</v>
      </c>
      <c r="J126" s="11">
        <f t="shared" si="10"/>
        <v>0</v>
      </c>
      <c r="K126" s="11">
        <f t="shared" si="11"/>
        <v>10416000000</v>
      </c>
    </row>
    <row r="127" spans="1:15">
      <c r="A127" s="11" t="s">
        <v>694</v>
      </c>
      <c r="B127" s="18">
        <v>-5000</v>
      </c>
      <c r="C127" s="18">
        <v>0</v>
      </c>
      <c r="D127" s="18">
        <f t="shared" si="12"/>
        <v>-5000</v>
      </c>
      <c r="E127" s="11" t="s">
        <v>26</v>
      </c>
      <c r="F127" s="11">
        <v>6</v>
      </c>
      <c r="G127" s="36">
        <f t="shared" si="7"/>
        <v>224</v>
      </c>
      <c r="H127" s="11">
        <f t="shared" si="8"/>
        <v>0</v>
      </c>
      <c r="I127" s="11">
        <f t="shared" si="13"/>
        <v>-1120000</v>
      </c>
      <c r="J127" s="11">
        <f t="shared" si="10"/>
        <v>0</v>
      </c>
      <c r="K127" s="11">
        <f t="shared" si="11"/>
        <v>-1120000</v>
      </c>
    </row>
    <row r="128" spans="1:15">
      <c r="A128" s="11" t="s">
        <v>631</v>
      </c>
      <c r="B128" s="18">
        <v>771374</v>
      </c>
      <c r="C128" s="18">
        <v>120697</v>
      </c>
      <c r="D128" s="18">
        <f t="shared" si="12"/>
        <v>650677</v>
      </c>
      <c r="E128" s="11" t="s">
        <v>696</v>
      </c>
      <c r="F128" s="11">
        <v>3</v>
      </c>
      <c r="G128" s="36">
        <f t="shared" si="7"/>
        <v>218</v>
      </c>
      <c r="H128" s="11">
        <f t="shared" si="8"/>
        <v>1</v>
      </c>
      <c r="I128" s="11">
        <f t="shared" si="13"/>
        <v>167388158</v>
      </c>
      <c r="J128" s="11">
        <f t="shared" si="10"/>
        <v>26191249</v>
      </c>
      <c r="K128" s="11">
        <f t="shared" si="11"/>
        <v>141196909</v>
      </c>
    </row>
    <row r="129" spans="1:13">
      <c r="A129" s="11" t="s">
        <v>706</v>
      </c>
      <c r="B129" s="18">
        <v>2500000</v>
      </c>
      <c r="C129" s="18">
        <v>0</v>
      </c>
      <c r="D129" s="18">
        <f t="shared" si="12"/>
        <v>2500000</v>
      </c>
      <c r="E129" s="11" t="s">
        <v>707</v>
      </c>
      <c r="F129" s="11">
        <v>14</v>
      </c>
      <c r="G129" s="36">
        <f t="shared" si="7"/>
        <v>215</v>
      </c>
      <c r="H129" s="11">
        <f t="shared" si="8"/>
        <v>1</v>
      </c>
      <c r="I129" s="11">
        <f t="shared" si="13"/>
        <v>535000000</v>
      </c>
      <c r="J129" s="11">
        <f t="shared" si="10"/>
        <v>0</v>
      </c>
      <c r="K129" s="11">
        <f t="shared" si="11"/>
        <v>535000000</v>
      </c>
    </row>
    <row r="130" spans="1:13">
      <c r="A130" s="11" t="s">
        <v>720</v>
      </c>
      <c r="B130" s="18">
        <v>-1000000</v>
      </c>
      <c r="C130" s="18">
        <v>-1000000</v>
      </c>
      <c r="D130" s="18">
        <f t="shared" si="12"/>
        <v>0</v>
      </c>
      <c r="E130" s="11" t="s">
        <v>740</v>
      </c>
      <c r="F130" s="11">
        <v>5</v>
      </c>
      <c r="G130" s="36">
        <f t="shared" si="7"/>
        <v>201</v>
      </c>
      <c r="H130" s="11">
        <f t="shared" si="8"/>
        <v>0</v>
      </c>
      <c r="I130" s="11">
        <f t="shared" si="13"/>
        <v>-201000000</v>
      </c>
      <c r="J130" s="11">
        <f t="shared" si="10"/>
        <v>-201000000</v>
      </c>
      <c r="K130" s="11">
        <f t="shared" si="11"/>
        <v>0</v>
      </c>
    </row>
    <row r="131" spans="1:13">
      <c r="A131" s="11" t="s">
        <v>723</v>
      </c>
      <c r="B131" s="18">
        <v>-50000000</v>
      </c>
      <c r="C131" s="18">
        <v>0</v>
      </c>
      <c r="D131" s="18">
        <f t="shared" si="12"/>
        <v>-50000000</v>
      </c>
      <c r="E131" s="11" t="s">
        <v>724</v>
      </c>
      <c r="F131" s="11">
        <v>8</v>
      </c>
      <c r="G131" s="36">
        <f t="shared" ref="G131:G176" si="14">G132+F131</f>
        <v>196</v>
      </c>
      <c r="H131" s="11">
        <f t="shared" si="8"/>
        <v>0</v>
      </c>
      <c r="I131" s="11">
        <f t="shared" si="13"/>
        <v>-9800000000</v>
      </c>
      <c r="J131" s="11">
        <f t="shared" si="10"/>
        <v>0</v>
      </c>
      <c r="K131" s="11">
        <f t="shared" si="11"/>
        <v>-9800000000</v>
      </c>
    </row>
    <row r="132" spans="1:13">
      <c r="A132" s="11" t="s">
        <v>632</v>
      </c>
      <c r="B132" s="18">
        <v>614287</v>
      </c>
      <c r="C132" s="18">
        <v>105971</v>
      </c>
      <c r="D132" s="18">
        <f t="shared" si="12"/>
        <v>508316</v>
      </c>
      <c r="E132" s="11" t="s">
        <v>135</v>
      </c>
      <c r="F132" s="11">
        <v>4</v>
      </c>
      <c r="G132" s="36">
        <f t="shared" si="14"/>
        <v>188</v>
      </c>
      <c r="H132" s="11">
        <f t="shared" ref="H132:H176" si="15">IF(B132&gt;0,1,0)</f>
        <v>1</v>
      </c>
      <c r="I132" s="11">
        <f t="shared" si="13"/>
        <v>114871669</v>
      </c>
      <c r="J132" s="11">
        <f t="shared" ref="J132:J176" si="16">C132*(G132-H132)</f>
        <v>19816577</v>
      </c>
      <c r="K132" s="11">
        <f t="shared" ref="K132:K176" si="17">D132*(G132-H132)</f>
        <v>95055092</v>
      </c>
    </row>
    <row r="133" spans="1:13">
      <c r="A133" s="11" t="s">
        <v>748</v>
      </c>
      <c r="B133" s="18">
        <v>-1210700</v>
      </c>
      <c r="C133" s="18">
        <v>0</v>
      </c>
      <c r="D133" s="18">
        <f t="shared" si="12"/>
        <v>-1210700</v>
      </c>
      <c r="E133" s="11" t="s">
        <v>749</v>
      </c>
      <c r="F133" s="11">
        <v>9</v>
      </c>
      <c r="G133" s="36">
        <f t="shared" si="14"/>
        <v>184</v>
      </c>
      <c r="H133" s="11">
        <f t="shared" si="15"/>
        <v>0</v>
      </c>
      <c r="I133" s="11">
        <f t="shared" si="13"/>
        <v>-222768800</v>
      </c>
      <c r="J133" s="11">
        <f t="shared" si="16"/>
        <v>0</v>
      </c>
      <c r="K133" s="11">
        <f t="shared" si="17"/>
        <v>-222768800</v>
      </c>
    </row>
    <row r="134" spans="1:13">
      <c r="A134" s="11" t="s">
        <v>762</v>
      </c>
      <c r="B134" s="18">
        <v>-65000</v>
      </c>
      <c r="C134" s="18">
        <v>0</v>
      </c>
      <c r="D134" s="18">
        <f t="shared" si="12"/>
        <v>-65000</v>
      </c>
      <c r="E134" s="11" t="s">
        <v>765</v>
      </c>
      <c r="F134" s="11">
        <v>0</v>
      </c>
      <c r="G134" s="36">
        <f t="shared" si="14"/>
        <v>175</v>
      </c>
      <c r="H134" s="11">
        <f t="shared" si="15"/>
        <v>0</v>
      </c>
      <c r="I134" s="11">
        <f t="shared" si="13"/>
        <v>-11375000</v>
      </c>
      <c r="J134" s="11">
        <f t="shared" si="16"/>
        <v>0</v>
      </c>
      <c r="K134" s="11">
        <f t="shared" si="17"/>
        <v>-11375000</v>
      </c>
    </row>
    <row r="135" spans="1:13">
      <c r="A135" s="11" t="s">
        <v>762</v>
      </c>
      <c r="B135" s="18">
        <v>-32300</v>
      </c>
      <c r="C135" s="18">
        <v>0</v>
      </c>
      <c r="D135" s="18">
        <f t="shared" si="12"/>
        <v>-32300</v>
      </c>
      <c r="E135" s="11" t="s">
        <v>766</v>
      </c>
      <c r="F135" s="11">
        <v>8</v>
      </c>
      <c r="G135" s="36">
        <f t="shared" si="14"/>
        <v>175</v>
      </c>
      <c r="H135" s="11">
        <f t="shared" si="15"/>
        <v>0</v>
      </c>
      <c r="I135" s="11">
        <f t="shared" si="13"/>
        <v>-5652500</v>
      </c>
      <c r="J135" s="11">
        <f t="shared" si="16"/>
        <v>0</v>
      </c>
      <c r="K135" s="11">
        <f t="shared" si="17"/>
        <v>-5652500</v>
      </c>
    </row>
    <row r="136" spans="1:13">
      <c r="A136" s="11" t="s">
        <v>773</v>
      </c>
      <c r="B136" s="18">
        <v>-1000000</v>
      </c>
      <c r="C136" s="18">
        <v>-1000000</v>
      </c>
      <c r="D136" s="18">
        <f t="shared" si="12"/>
        <v>0</v>
      </c>
      <c r="E136" s="11" t="s">
        <v>774</v>
      </c>
      <c r="F136" s="11">
        <v>9</v>
      </c>
      <c r="G136" s="36">
        <f t="shared" si="14"/>
        <v>167</v>
      </c>
      <c r="H136" s="11">
        <f t="shared" si="15"/>
        <v>0</v>
      </c>
      <c r="I136" s="11">
        <f t="shared" si="13"/>
        <v>-167000000</v>
      </c>
      <c r="J136" s="11">
        <f t="shared" si="16"/>
        <v>-167000000</v>
      </c>
      <c r="K136" s="11">
        <f t="shared" si="17"/>
        <v>0</v>
      </c>
    </row>
    <row r="137" spans="1:13">
      <c r="A137" s="11" t="s">
        <v>633</v>
      </c>
      <c r="B137" s="18">
        <v>290873</v>
      </c>
      <c r="C137" s="18">
        <v>97359</v>
      </c>
      <c r="D137" s="18">
        <f t="shared" si="12"/>
        <v>193514</v>
      </c>
      <c r="E137" s="11" t="s">
        <v>176</v>
      </c>
      <c r="F137" s="11">
        <v>17</v>
      </c>
      <c r="G137" s="36">
        <f t="shared" si="14"/>
        <v>158</v>
      </c>
      <c r="H137" s="11">
        <f t="shared" si="15"/>
        <v>1</v>
      </c>
      <c r="I137" s="11">
        <f t="shared" si="13"/>
        <v>45667061</v>
      </c>
      <c r="J137" s="11">
        <f t="shared" si="16"/>
        <v>15285363</v>
      </c>
      <c r="K137" s="11">
        <f t="shared" si="17"/>
        <v>30381698</v>
      </c>
    </row>
    <row r="138" spans="1:13">
      <c r="A138" s="11" t="s">
        <v>800</v>
      </c>
      <c r="B138" s="18">
        <v>-1000500</v>
      </c>
      <c r="C138" s="18">
        <v>-1000500</v>
      </c>
      <c r="D138" s="18">
        <f t="shared" si="12"/>
        <v>0</v>
      </c>
      <c r="E138" s="11" t="s">
        <v>801</v>
      </c>
      <c r="F138" s="11">
        <v>12</v>
      </c>
      <c r="G138" s="36">
        <f t="shared" si="14"/>
        <v>141</v>
      </c>
      <c r="H138" s="11">
        <f t="shared" si="15"/>
        <v>0</v>
      </c>
      <c r="I138" s="11">
        <f t="shared" si="13"/>
        <v>-141070500</v>
      </c>
      <c r="J138" s="11">
        <f t="shared" si="16"/>
        <v>-141070500</v>
      </c>
      <c r="K138" s="11">
        <f t="shared" si="17"/>
        <v>0</v>
      </c>
    </row>
    <row r="139" spans="1:13">
      <c r="A139" s="11" t="s">
        <v>815</v>
      </c>
      <c r="B139" s="18">
        <v>282240</v>
      </c>
      <c r="C139" s="18">
        <v>88807</v>
      </c>
      <c r="D139" s="18">
        <f t="shared" si="12"/>
        <v>193433</v>
      </c>
      <c r="E139" s="11" t="s">
        <v>818</v>
      </c>
      <c r="F139" s="11">
        <v>3</v>
      </c>
      <c r="G139" s="36">
        <f t="shared" si="14"/>
        <v>129</v>
      </c>
      <c r="H139" s="11">
        <f t="shared" si="15"/>
        <v>1</v>
      </c>
      <c r="I139" s="11">
        <f t="shared" si="13"/>
        <v>36126720</v>
      </c>
      <c r="J139" s="11">
        <f t="shared" si="16"/>
        <v>11367296</v>
      </c>
      <c r="K139" s="11">
        <f t="shared" si="17"/>
        <v>24759424</v>
      </c>
    </row>
    <row r="140" spans="1:13">
      <c r="A140" s="11" t="s">
        <v>820</v>
      </c>
      <c r="B140" s="18">
        <v>1500000</v>
      </c>
      <c r="C140" s="18">
        <v>0</v>
      </c>
      <c r="D140" s="18">
        <f t="shared" si="12"/>
        <v>1500000</v>
      </c>
      <c r="E140" s="11" t="s">
        <v>821</v>
      </c>
      <c r="F140" s="11">
        <v>13</v>
      </c>
      <c r="G140" s="36">
        <f t="shared" si="14"/>
        <v>126</v>
      </c>
      <c r="H140" s="11">
        <f t="shared" si="15"/>
        <v>1</v>
      </c>
      <c r="I140" s="11">
        <f t="shared" si="13"/>
        <v>187500000</v>
      </c>
      <c r="J140" s="11">
        <f t="shared" si="16"/>
        <v>0</v>
      </c>
      <c r="K140" s="11">
        <f t="shared" si="17"/>
        <v>187500000</v>
      </c>
    </row>
    <row r="141" spans="1:13">
      <c r="A141" s="11" t="s">
        <v>841</v>
      </c>
      <c r="B141" s="18">
        <v>0</v>
      </c>
      <c r="C141" s="18">
        <v>-1000000</v>
      </c>
      <c r="D141" s="18">
        <f t="shared" si="12"/>
        <v>1000000</v>
      </c>
      <c r="E141" s="11" t="s">
        <v>840</v>
      </c>
      <c r="F141" s="11">
        <v>14</v>
      </c>
      <c r="G141" s="36">
        <f t="shared" si="14"/>
        <v>113</v>
      </c>
      <c r="H141" s="11">
        <f t="shared" si="15"/>
        <v>0</v>
      </c>
      <c r="I141" s="11">
        <f t="shared" si="13"/>
        <v>0</v>
      </c>
      <c r="J141" s="11">
        <f t="shared" si="16"/>
        <v>-113000000</v>
      </c>
      <c r="K141" s="11">
        <f t="shared" si="17"/>
        <v>113000000</v>
      </c>
    </row>
    <row r="142" spans="1:13">
      <c r="A142" s="11" t="s">
        <v>854</v>
      </c>
      <c r="B142" s="18">
        <v>290893</v>
      </c>
      <c r="C142" s="18">
        <v>81022</v>
      </c>
      <c r="D142" s="18">
        <f t="shared" si="12"/>
        <v>209871</v>
      </c>
      <c r="E142" s="11" t="s">
        <v>859</v>
      </c>
      <c r="F142" s="11">
        <v>20</v>
      </c>
      <c r="G142" s="36">
        <f t="shared" si="14"/>
        <v>99</v>
      </c>
      <c r="H142" s="11">
        <f t="shared" si="15"/>
        <v>1</v>
      </c>
      <c r="I142" s="11">
        <f t="shared" si="13"/>
        <v>28507514</v>
      </c>
      <c r="J142" s="11">
        <f t="shared" si="16"/>
        <v>7940156</v>
      </c>
      <c r="K142" s="11">
        <f t="shared" si="17"/>
        <v>20567358</v>
      </c>
    </row>
    <row r="143" spans="1:13">
      <c r="A143" s="11" t="s">
        <v>882</v>
      </c>
      <c r="B143" s="18">
        <v>0</v>
      </c>
      <c r="C143" s="18">
        <v>-1000000</v>
      </c>
      <c r="D143" s="18">
        <f t="shared" si="12"/>
        <v>1000000</v>
      </c>
      <c r="E143" s="11" t="s">
        <v>886</v>
      </c>
      <c r="F143" s="11">
        <v>10</v>
      </c>
      <c r="G143" s="36">
        <f t="shared" si="14"/>
        <v>79</v>
      </c>
      <c r="H143" s="11">
        <f t="shared" si="15"/>
        <v>0</v>
      </c>
      <c r="I143" s="11">
        <f t="shared" si="13"/>
        <v>0</v>
      </c>
      <c r="J143" s="11">
        <f t="shared" si="16"/>
        <v>-79000000</v>
      </c>
      <c r="K143" s="11">
        <f t="shared" si="17"/>
        <v>79000000</v>
      </c>
      <c r="M143" t="s">
        <v>25</v>
      </c>
    </row>
    <row r="144" spans="1:13">
      <c r="A144" s="11" t="s">
        <v>891</v>
      </c>
      <c r="B144" s="18">
        <v>294852</v>
      </c>
      <c r="C144" s="18">
        <v>74657</v>
      </c>
      <c r="D144" s="18">
        <f t="shared" si="12"/>
        <v>220195</v>
      </c>
      <c r="E144" s="11" t="s">
        <v>400</v>
      </c>
      <c r="F144" s="11">
        <v>15</v>
      </c>
      <c r="G144" s="36">
        <f t="shared" si="14"/>
        <v>69</v>
      </c>
      <c r="H144" s="11">
        <f t="shared" si="15"/>
        <v>1</v>
      </c>
      <c r="I144" s="11">
        <f t="shared" si="13"/>
        <v>20049936</v>
      </c>
      <c r="J144" s="11">
        <f t="shared" si="16"/>
        <v>5076676</v>
      </c>
      <c r="K144" s="11">
        <f t="shared" si="17"/>
        <v>14973260</v>
      </c>
    </row>
    <row r="145" spans="1:11">
      <c r="A145" s="11" t="s">
        <v>916</v>
      </c>
      <c r="B145" s="18">
        <v>-10000</v>
      </c>
      <c r="C145" s="18">
        <v>-5000</v>
      </c>
      <c r="D145" s="18">
        <f t="shared" si="12"/>
        <v>-5000</v>
      </c>
      <c r="E145" s="74" t="s">
        <v>922</v>
      </c>
      <c r="F145" s="11">
        <v>5</v>
      </c>
      <c r="G145" s="36">
        <f t="shared" si="14"/>
        <v>54</v>
      </c>
      <c r="H145" s="11">
        <f t="shared" si="15"/>
        <v>0</v>
      </c>
      <c r="I145" s="11">
        <f t="shared" si="13"/>
        <v>-540000</v>
      </c>
      <c r="J145" s="11">
        <f t="shared" si="16"/>
        <v>-270000</v>
      </c>
      <c r="K145" s="11">
        <f t="shared" si="17"/>
        <v>-270000</v>
      </c>
    </row>
    <row r="146" spans="1:11">
      <c r="A146" s="11" t="s">
        <v>902</v>
      </c>
      <c r="B146" s="18">
        <v>-1000500</v>
      </c>
      <c r="C146" s="18">
        <v>-1000500</v>
      </c>
      <c r="D146" s="18">
        <f t="shared" si="12"/>
        <v>0</v>
      </c>
      <c r="E146" s="11" t="s">
        <v>903</v>
      </c>
      <c r="F146" s="11">
        <v>6</v>
      </c>
      <c r="G146" s="36">
        <f t="shared" si="14"/>
        <v>49</v>
      </c>
      <c r="H146" s="11">
        <f t="shared" si="15"/>
        <v>0</v>
      </c>
      <c r="I146" s="11">
        <f t="shared" si="13"/>
        <v>-49024500</v>
      </c>
      <c r="J146" s="11">
        <f t="shared" si="16"/>
        <v>-49024500</v>
      </c>
      <c r="K146" s="11">
        <f t="shared" si="17"/>
        <v>0</v>
      </c>
    </row>
    <row r="147" spans="1:11">
      <c r="A147" s="11" t="s">
        <v>941</v>
      </c>
      <c r="B147" s="18">
        <v>-27000000</v>
      </c>
      <c r="C147" s="18">
        <v>0</v>
      </c>
      <c r="D147" s="18">
        <f t="shared" si="12"/>
        <v>-27000000</v>
      </c>
      <c r="E147" s="11" t="s">
        <v>1025</v>
      </c>
      <c r="F147" s="11">
        <v>3</v>
      </c>
      <c r="G147" s="36">
        <f t="shared" si="14"/>
        <v>43</v>
      </c>
      <c r="H147" s="11">
        <f t="shared" si="15"/>
        <v>0</v>
      </c>
      <c r="I147" s="11">
        <f t="shared" si="13"/>
        <v>-1161000000</v>
      </c>
      <c r="J147" s="11">
        <f t="shared" si="16"/>
        <v>0</v>
      </c>
      <c r="K147" s="11">
        <f t="shared" si="17"/>
        <v>-1161000000</v>
      </c>
    </row>
    <row r="148" spans="1:11">
      <c r="A148" s="11" t="s">
        <v>1050</v>
      </c>
      <c r="B148" s="18">
        <v>252436</v>
      </c>
      <c r="C148" s="18">
        <v>65510</v>
      </c>
      <c r="D148" s="18">
        <f t="shared" si="12"/>
        <v>186926</v>
      </c>
      <c r="E148" s="11" t="s">
        <v>1052</v>
      </c>
      <c r="F148" s="11">
        <v>8</v>
      </c>
      <c r="G148" s="36">
        <f t="shared" si="14"/>
        <v>40</v>
      </c>
      <c r="H148" s="11">
        <f t="shared" si="15"/>
        <v>1</v>
      </c>
      <c r="I148" s="11">
        <f t="shared" si="13"/>
        <v>9845004</v>
      </c>
      <c r="J148" s="11">
        <f t="shared" si="16"/>
        <v>2554890</v>
      </c>
      <c r="K148" s="11">
        <f t="shared" si="17"/>
        <v>7290114</v>
      </c>
    </row>
    <row r="149" spans="1:11">
      <c r="A149" s="11" t="s">
        <v>1089</v>
      </c>
      <c r="B149" s="18">
        <v>52400000</v>
      </c>
      <c r="C149" s="18">
        <v>0</v>
      </c>
      <c r="D149" s="18">
        <f t="shared" ref="D149:D174" si="18">B149-C149</f>
        <v>52400000</v>
      </c>
      <c r="E149" s="11" t="s">
        <v>1090</v>
      </c>
      <c r="F149" s="11">
        <v>7</v>
      </c>
      <c r="G149" s="36">
        <f t="shared" si="14"/>
        <v>32</v>
      </c>
      <c r="H149" s="11">
        <f t="shared" si="15"/>
        <v>1</v>
      </c>
      <c r="I149" s="11">
        <f t="shared" si="13"/>
        <v>1624400000</v>
      </c>
      <c r="J149" s="11">
        <f t="shared" si="16"/>
        <v>0</v>
      </c>
      <c r="K149" s="11">
        <f t="shared" si="17"/>
        <v>1624400000</v>
      </c>
    </row>
    <row r="150" spans="1:11">
      <c r="A150" s="11" t="s">
        <v>1108</v>
      </c>
      <c r="B150" s="18">
        <v>-52000000</v>
      </c>
      <c r="C150" s="18">
        <v>0</v>
      </c>
      <c r="D150" s="18">
        <f t="shared" si="18"/>
        <v>-52000000</v>
      </c>
      <c r="E150" s="11" t="s">
        <v>1111</v>
      </c>
      <c r="F150" s="11">
        <v>5</v>
      </c>
      <c r="G150" s="36">
        <f t="shared" si="14"/>
        <v>25</v>
      </c>
      <c r="H150" s="11">
        <f t="shared" si="15"/>
        <v>0</v>
      </c>
      <c r="I150" s="11">
        <f t="shared" si="13"/>
        <v>-1300000000</v>
      </c>
      <c r="J150" s="11">
        <f t="shared" si="16"/>
        <v>0</v>
      </c>
      <c r="K150" s="11">
        <f t="shared" si="17"/>
        <v>-1300000000</v>
      </c>
    </row>
    <row r="151" spans="1:11">
      <c r="A151" s="11" t="s">
        <v>1158</v>
      </c>
      <c r="B151" s="18">
        <v>-8000000</v>
      </c>
      <c r="C151" s="18">
        <v>-6772131</v>
      </c>
      <c r="D151" s="18">
        <f t="shared" si="18"/>
        <v>-1227869</v>
      </c>
      <c r="E151" s="11" t="s">
        <v>1144</v>
      </c>
      <c r="F151" s="11">
        <v>0</v>
      </c>
      <c r="G151" s="36">
        <f t="shared" si="14"/>
        <v>20</v>
      </c>
      <c r="H151" s="105">
        <f t="shared" si="15"/>
        <v>0</v>
      </c>
      <c r="I151" s="105">
        <f t="shared" si="13"/>
        <v>-160000000</v>
      </c>
      <c r="J151" s="105">
        <f t="shared" si="16"/>
        <v>-135442620</v>
      </c>
      <c r="K151" s="11">
        <f t="shared" si="17"/>
        <v>-24557380</v>
      </c>
    </row>
    <row r="152" spans="1:11">
      <c r="A152" s="11" t="s">
        <v>1158</v>
      </c>
      <c r="B152" s="18">
        <v>-31230</v>
      </c>
      <c r="C152" s="18">
        <v>0</v>
      </c>
      <c r="D152" s="18">
        <f t="shared" si="18"/>
        <v>-31230</v>
      </c>
      <c r="E152" s="11" t="s">
        <v>1159</v>
      </c>
      <c r="F152" s="11">
        <v>11</v>
      </c>
      <c r="G152" s="36">
        <f t="shared" si="14"/>
        <v>20</v>
      </c>
      <c r="H152" s="105">
        <f t="shared" si="15"/>
        <v>0</v>
      </c>
      <c r="I152" s="105">
        <f t="shared" si="13"/>
        <v>-624600</v>
      </c>
      <c r="J152" s="105">
        <f t="shared" si="16"/>
        <v>0</v>
      </c>
      <c r="K152" s="105">
        <f t="shared" si="17"/>
        <v>-624600</v>
      </c>
    </row>
    <row r="153" spans="1:11">
      <c r="A153" s="105" t="s">
        <v>1257</v>
      </c>
      <c r="B153" s="18">
        <v>135087</v>
      </c>
      <c r="C153" s="18">
        <v>41130</v>
      </c>
      <c r="D153" s="18">
        <f t="shared" si="18"/>
        <v>93957</v>
      </c>
      <c r="E153" s="105" t="s">
        <v>510</v>
      </c>
      <c r="F153" s="105">
        <v>3</v>
      </c>
      <c r="G153" s="36">
        <f t="shared" si="14"/>
        <v>9</v>
      </c>
      <c r="H153" s="105">
        <f t="shared" si="15"/>
        <v>1</v>
      </c>
      <c r="I153" s="105">
        <f t="shared" si="13"/>
        <v>1080696</v>
      </c>
      <c r="J153" s="105">
        <f t="shared" si="16"/>
        <v>329040</v>
      </c>
      <c r="K153" s="105">
        <f t="shared" si="17"/>
        <v>751656</v>
      </c>
    </row>
    <row r="154" spans="1:11">
      <c r="A154" s="105" t="s">
        <v>1269</v>
      </c>
      <c r="B154" s="18">
        <v>6824082</v>
      </c>
      <c r="C154" s="18">
        <v>6824082</v>
      </c>
      <c r="D154" s="18">
        <f t="shared" si="18"/>
        <v>0</v>
      </c>
      <c r="E154" s="105" t="s">
        <v>1270</v>
      </c>
      <c r="F154" s="105">
        <v>5</v>
      </c>
      <c r="G154" s="36">
        <f t="shared" si="14"/>
        <v>6</v>
      </c>
      <c r="H154" s="105">
        <f t="shared" si="15"/>
        <v>1</v>
      </c>
      <c r="I154" s="105">
        <f t="shared" si="13"/>
        <v>34120410</v>
      </c>
      <c r="J154" s="105">
        <f t="shared" si="16"/>
        <v>34120410</v>
      </c>
      <c r="K154" s="105">
        <f t="shared" si="17"/>
        <v>0</v>
      </c>
    </row>
    <row r="155" spans="1:11">
      <c r="A155" s="105" t="s">
        <v>1298</v>
      </c>
      <c r="B155" s="18">
        <v>-200000</v>
      </c>
      <c r="C155" s="18">
        <v>0</v>
      </c>
      <c r="D155" s="18">
        <f t="shared" si="18"/>
        <v>-200000</v>
      </c>
      <c r="E155" s="105" t="s">
        <v>763</v>
      </c>
      <c r="F155" s="105">
        <v>1</v>
      </c>
      <c r="G155" s="36">
        <f t="shared" si="14"/>
        <v>1</v>
      </c>
      <c r="H155" s="105">
        <f t="shared" si="15"/>
        <v>0</v>
      </c>
      <c r="I155" s="105">
        <f t="shared" si="13"/>
        <v>-200000</v>
      </c>
      <c r="J155" s="105">
        <f t="shared" si="16"/>
        <v>0</v>
      </c>
      <c r="K155" s="105">
        <f t="shared" si="17"/>
        <v>-200000</v>
      </c>
    </row>
    <row r="156" spans="1:11">
      <c r="A156" s="105"/>
      <c r="B156" s="18"/>
      <c r="C156" s="18"/>
      <c r="D156" s="18"/>
      <c r="E156" s="105"/>
      <c r="F156" s="105"/>
      <c r="G156" s="36">
        <f t="shared" si="14"/>
        <v>0</v>
      </c>
      <c r="H156" s="105">
        <f t="shared" si="15"/>
        <v>0</v>
      </c>
      <c r="I156" s="105">
        <f t="shared" si="13"/>
        <v>0</v>
      </c>
      <c r="J156" s="105">
        <f t="shared" si="16"/>
        <v>0</v>
      </c>
      <c r="K156" s="105">
        <f t="shared" si="17"/>
        <v>0</v>
      </c>
    </row>
    <row r="157" spans="1:11">
      <c r="A157" s="105"/>
      <c r="B157" s="18"/>
      <c r="C157" s="18"/>
      <c r="D157" s="18"/>
      <c r="E157" s="105"/>
      <c r="F157" s="105"/>
      <c r="G157" s="36">
        <f t="shared" si="14"/>
        <v>0</v>
      </c>
      <c r="H157" s="105">
        <f t="shared" si="15"/>
        <v>0</v>
      </c>
      <c r="I157" s="105">
        <f t="shared" si="13"/>
        <v>0</v>
      </c>
      <c r="J157" s="105">
        <f t="shared" si="16"/>
        <v>0</v>
      </c>
      <c r="K157" s="105">
        <f t="shared" si="17"/>
        <v>0</v>
      </c>
    </row>
    <row r="158" spans="1:11">
      <c r="A158" s="105"/>
      <c r="B158" s="18"/>
      <c r="C158" s="18"/>
      <c r="D158" s="18"/>
      <c r="E158" s="105"/>
      <c r="F158" s="105"/>
      <c r="G158" s="36">
        <f t="shared" si="14"/>
        <v>0</v>
      </c>
      <c r="H158" s="105">
        <f t="shared" si="15"/>
        <v>0</v>
      </c>
      <c r="I158" s="105">
        <f t="shared" si="13"/>
        <v>0</v>
      </c>
      <c r="J158" s="105">
        <f t="shared" si="16"/>
        <v>0</v>
      </c>
      <c r="K158" s="105">
        <f t="shared" si="17"/>
        <v>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7538002</v>
      </c>
      <c r="C177" s="29">
        <f>SUM(C2:C175)</f>
        <v>7644405</v>
      </c>
      <c r="D177" s="29">
        <f>SUM(D2:D175)</f>
        <v>-106403</v>
      </c>
      <c r="E177" s="11"/>
      <c r="F177" s="11"/>
      <c r="G177" s="11"/>
      <c r="H177" s="11"/>
      <c r="I177" s="29">
        <f>SUM(I2:I176)</f>
        <v>18645220429</v>
      </c>
      <c r="J177" s="29">
        <f>SUM(J2:J176)</f>
        <v>6926552113</v>
      </c>
      <c r="K177" s="29">
        <f>SUM(K2:K176)</f>
        <v>11718668316</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24893485.218958613</v>
      </c>
      <c r="J180" s="29">
        <f>J177/G2</f>
        <v>9247733.1281708945</v>
      </c>
      <c r="K180" s="29">
        <f>K177/G2</f>
        <v>15645752.090787716</v>
      </c>
    </row>
    <row r="181" spans="1:11">
      <c r="A181" s="11"/>
      <c r="B181" s="11"/>
      <c r="C181" s="11"/>
      <c r="D181" s="11"/>
      <c r="E181" s="11"/>
      <c r="F181" s="11"/>
      <c r="G181" s="11"/>
      <c r="H181" s="11"/>
      <c r="I181" s="11" t="s">
        <v>491</v>
      </c>
      <c r="J181" s="11" t="s">
        <v>492</v>
      </c>
      <c r="K181" s="11" t="s">
        <v>493</v>
      </c>
    </row>
    <row r="184" spans="1:11" ht="30">
      <c r="B184" s="22" t="s">
        <v>858</v>
      </c>
      <c r="D184" s="104">
        <f>D177-D151+D152</f>
        <v>1090236</v>
      </c>
      <c r="G184" t="s">
        <v>25</v>
      </c>
      <c r="J184">
        <f>J177/I177*1448696</f>
        <v>538179.12092299282</v>
      </c>
      <c r="K184">
        <f>K177/I177*1448696</f>
        <v>910516.87907700718</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C1" workbookViewId="0">
      <selection activeCell="V7" sqref="V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2" width="19.42578125" bestFit="1" customWidth="1"/>
    <col min="23" max="23" width="15.5703125" bestFit="1" customWidth="1"/>
    <col min="24" max="26"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8" spans="1:35">
      <c r="E28" t="s">
        <v>25</v>
      </c>
    </row>
    <row r="35" spans="6:9">
      <c r="F35" s="98" t="s">
        <v>1150</v>
      </c>
      <c r="G35" s="98">
        <v>24</v>
      </c>
    </row>
    <row r="36" spans="6:9">
      <c r="F36" s="98" t="s">
        <v>1149</v>
      </c>
      <c r="G36" s="98">
        <v>21.6</v>
      </c>
    </row>
    <row r="37" spans="6:9">
      <c r="F37" s="98" t="s">
        <v>1151</v>
      </c>
      <c r="G37" s="98">
        <v>31.1</v>
      </c>
    </row>
    <row r="38" spans="6:9">
      <c r="F38" s="98" t="s">
        <v>1152</v>
      </c>
      <c r="G38" s="98">
        <v>8.1329999999999991</v>
      </c>
    </row>
    <row r="39" spans="6:9">
      <c r="F39" s="98" t="s">
        <v>1153</v>
      </c>
      <c r="G39" s="98">
        <v>1325</v>
      </c>
    </row>
    <row r="40" spans="6:9">
      <c r="F40" s="98" t="s">
        <v>1154</v>
      </c>
      <c r="G40" s="98">
        <v>4800</v>
      </c>
    </row>
    <row r="41" spans="6:9">
      <c r="F41" s="98" t="s">
        <v>1156</v>
      </c>
      <c r="G41" s="98">
        <v>5000</v>
      </c>
    </row>
    <row r="42" spans="6:9">
      <c r="F42" s="98" t="s">
        <v>1155</v>
      </c>
      <c r="G42" s="101">
        <f>G36*G38*G39*G40/(G35*G37)+G41</f>
        <v>1501890.4180064306</v>
      </c>
    </row>
    <row r="43" spans="6:9">
      <c r="F43" s="99"/>
      <c r="G43" s="100"/>
    </row>
    <row r="44" spans="6:9">
      <c r="F44" s="99"/>
      <c r="G44" s="99" t="s">
        <v>1235</v>
      </c>
    </row>
    <row r="45" spans="6:9">
      <c r="H45" t="s">
        <v>1276</v>
      </c>
    </row>
    <row r="46" spans="6:9">
      <c r="H46" t="s">
        <v>1277</v>
      </c>
      <c r="I46" t="s">
        <v>1279</v>
      </c>
    </row>
    <row r="47" spans="6:9">
      <c r="H47" t="s">
        <v>1278</v>
      </c>
      <c r="I47" t="s">
        <v>1280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E207" sqref="E20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696</v>
      </c>
      <c r="E2" s="11">
        <f>IF(B2&gt;0,1,0)</f>
        <v>1</v>
      </c>
      <c r="F2" s="11">
        <f>B2*(D2-E2)</f>
        <v>67206500</v>
      </c>
      <c r="G2" s="11" t="s">
        <v>1</v>
      </c>
    </row>
    <row r="3" spans="1:7">
      <c r="A3" s="11" t="s">
        <v>394</v>
      </c>
      <c r="B3" s="3">
        <v>3000000</v>
      </c>
      <c r="C3" s="11">
        <v>3</v>
      </c>
      <c r="D3" s="11">
        <f t="shared" si="0"/>
        <v>694</v>
      </c>
      <c r="E3" s="11">
        <f t="shared" ref="E3:E66" si="1">IF(B3&gt;0,1,0)</f>
        <v>1</v>
      </c>
      <c r="F3" s="11">
        <f t="shared" ref="F3:F66" si="2">B3*(D3-E3)</f>
        <v>2079000000</v>
      </c>
      <c r="G3" s="11"/>
    </row>
    <row r="4" spans="1:7">
      <c r="A4" s="11" t="s">
        <v>393</v>
      </c>
      <c r="B4" s="3">
        <v>-200000</v>
      </c>
      <c r="C4" s="11">
        <v>2</v>
      </c>
      <c r="D4" s="11">
        <f t="shared" si="0"/>
        <v>691</v>
      </c>
      <c r="E4" s="11">
        <f t="shared" si="1"/>
        <v>0</v>
      </c>
      <c r="F4" s="11">
        <f t="shared" si="2"/>
        <v>-138200000</v>
      </c>
      <c r="G4" s="11"/>
    </row>
    <row r="5" spans="1:7">
      <c r="A5" s="11" t="s">
        <v>392</v>
      </c>
      <c r="B5" s="3">
        <v>-100000</v>
      </c>
      <c r="C5" s="11">
        <v>1</v>
      </c>
      <c r="D5" s="11">
        <f t="shared" si="0"/>
        <v>689</v>
      </c>
      <c r="E5" s="11">
        <f t="shared" si="1"/>
        <v>0</v>
      </c>
      <c r="F5" s="11">
        <f t="shared" si="2"/>
        <v>-68900000</v>
      </c>
      <c r="G5" s="11"/>
    </row>
    <row r="6" spans="1:7">
      <c r="A6" s="11" t="s">
        <v>391</v>
      </c>
      <c r="B6" s="3">
        <v>-55000</v>
      </c>
      <c r="C6" s="11">
        <v>1</v>
      </c>
      <c r="D6" s="11">
        <f t="shared" si="0"/>
        <v>688</v>
      </c>
      <c r="E6" s="11">
        <f t="shared" si="1"/>
        <v>0</v>
      </c>
      <c r="F6" s="11">
        <f t="shared" si="2"/>
        <v>-37840000</v>
      </c>
      <c r="G6" s="11"/>
    </row>
    <row r="7" spans="1:7">
      <c r="A7" s="11" t="s">
        <v>390</v>
      </c>
      <c r="B7" s="3">
        <v>-200000</v>
      </c>
      <c r="C7" s="11">
        <v>4</v>
      </c>
      <c r="D7" s="11">
        <f t="shared" si="0"/>
        <v>687</v>
      </c>
      <c r="E7" s="11">
        <f t="shared" si="1"/>
        <v>0</v>
      </c>
      <c r="F7" s="11">
        <f t="shared" si="2"/>
        <v>-137400000</v>
      </c>
      <c r="G7" s="11"/>
    </row>
    <row r="8" spans="1:7">
      <c r="A8" s="11" t="s">
        <v>389</v>
      </c>
      <c r="B8" s="3">
        <v>-200000</v>
      </c>
      <c r="C8" s="11">
        <v>10</v>
      </c>
      <c r="D8" s="11">
        <f t="shared" si="0"/>
        <v>683</v>
      </c>
      <c r="E8" s="11">
        <f t="shared" si="1"/>
        <v>0</v>
      </c>
      <c r="F8" s="11">
        <f t="shared" si="2"/>
        <v>-136600000</v>
      </c>
      <c r="G8" s="11"/>
    </row>
    <row r="9" spans="1:7">
      <c r="A9" s="11" t="s">
        <v>388</v>
      </c>
      <c r="B9" s="3">
        <v>-950500</v>
      </c>
      <c r="C9" s="11">
        <v>1</v>
      </c>
      <c r="D9" s="11">
        <f t="shared" si="0"/>
        <v>673</v>
      </c>
      <c r="E9" s="11">
        <f t="shared" si="1"/>
        <v>0</v>
      </c>
      <c r="F9" s="11">
        <f t="shared" si="2"/>
        <v>-639686500</v>
      </c>
      <c r="G9" s="11"/>
    </row>
    <row r="10" spans="1:7">
      <c r="A10" s="23" t="s">
        <v>387</v>
      </c>
      <c r="B10" s="3">
        <v>2000000</v>
      </c>
      <c r="C10" s="11">
        <v>2</v>
      </c>
      <c r="D10" s="11">
        <f t="shared" si="0"/>
        <v>672</v>
      </c>
      <c r="E10" s="11">
        <f t="shared" si="1"/>
        <v>1</v>
      </c>
      <c r="F10" s="11">
        <f t="shared" si="2"/>
        <v>1342000000</v>
      </c>
      <c r="G10" s="11"/>
    </row>
    <row r="11" spans="1:7">
      <c r="A11" s="11" t="s">
        <v>386</v>
      </c>
      <c r="B11" s="3">
        <v>-1065000</v>
      </c>
      <c r="C11" s="11">
        <v>3</v>
      </c>
      <c r="D11" s="11">
        <f t="shared" si="0"/>
        <v>670</v>
      </c>
      <c r="E11" s="11">
        <f t="shared" si="1"/>
        <v>0</v>
      </c>
      <c r="F11" s="11">
        <f t="shared" si="2"/>
        <v>-713550000</v>
      </c>
      <c r="G11" s="11"/>
    </row>
    <row r="12" spans="1:7">
      <c r="A12" s="11" t="s">
        <v>385</v>
      </c>
      <c r="B12" s="3">
        <v>-45000</v>
      </c>
      <c r="C12" s="11">
        <v>1</v>
      </c>
      <c r="D12" s="11">
        <f t="shared" si="0"/>
        <v>667</v>
      </c>
      <c r="E12" s="11">
        <f t="shared" si="1"/>
        <v>0</v>
      </c>
      <c r="F12" s="11">
        <f t="shared" si="2"/>
        <v>-30015000</v>
      </c>
      <c r="G12" s="11"/>
    </row>
    <row r="13" spans="1:7">
      <c r="A13" s="11" t="s">
        <v>384</v>
      </c>
      <c r="B13" s="3">
        <v>-2000700</v>
      </c>
      <c r="C13" s="11">
        <v>4</v>
      </c>
      <c r="D13" s="11">
        <f t="shared" si="0"/>
        <v>666</v>
      </c>
      <c r="E13" s="11">
        <f t="shared" si="1"/>
        <v>0</v>
      </c>
      <c r="F13" s="11">
        <f t="shared" si="2"/>
        <v>-1332466200</v>
      </c>
      <c r="G13" s="11"/>
    </row>
    <row r="14" spans="1:7">
      <c r="A14" s="23" t="s">
        <v>383</v>
      </c>
      <c r="B14" s="3">
        <v>-200000</v>
      </c>
      <c r="C14" s="11">
        <v>2</v>
      </c>
      <c r="D14" s="11">
        <f t="shared" si="0"/>
        <v>662</v>
      </c>
      <c r="E14" s="11">
        <f t="shared" si="1"/>
        <v>0</v>
      </c>
      <c r="F14" s="11">
        <f t="shared" si="2"/>
        <v>-132400000</v>
      </c>
      <c r="G14" s="11"/>
    </row>
    <row r="15" spans="1:7">
      <c r="A15" s="11" t="s">
        <v>382</v>
      </c>
      <c r="B15" s="3">
        <v>2000000</v>
      </c>
      <c r="C15" s="11">
        <v>0</v>
      </c>
      <c r="D15" s="11">
        <f t="shared" si="0"/>
        <v>660</v>
      </c>
      <c r="E15" s="11">
        <f t="shared" si="1"/>
        <v>1</v>
      </c>
      <c r="F15" s="11">
        <f t="shared" si="2"/>
        <v>1318000000</v>
      </c>
      <c r="G15" s="11"/>
    </row>
    <row r="16" spans="1:7">
      <c r="A16" s="11" t="s">
        <v>382</v>
      </c>
      <c r="B16" s="3">
        <v>2000000</v>
      </c>
      <c r="C16" s="11">
        <v>0</v>
      </c>
      <c r="D16" s="11">
        <f t="shared" si="0"/>
        <v>660</v>
      </c>
      <c r="E16" s="11">
        <f t="shared" si="1"/>
        <v>1</v>
      </c>
      <c r="F16" s="11">
        <f t="shared" si="2"/>
        <v>1318000000</v>
      </c>
      <c r="G16" s="11"/>
    </row>
    <row r="17" spans="1:12">
      <c r="A17" s="11" t="s">
        <v>382</v>
      </c>
      <c r="B17" s="3">
        <v>1200000</v>
      </c>
      <c r="C17" s="11">
        <v>0</v>
      </c>
      <c r="D17" s="11">
        <f t="shared" si="0"/>
        <v>660</v>
      </c>
      <c r="E17" s="11">
        <f t="shared" si="1"/>
        <v>1</v>
      </c>
      <c r="F17" s="11">
        <f t="shared" si="2"/>
        <v>790800000</v>
      </c>
      <c r="G17" s="11"/>
    </row>
    <row r="18" spans="1:12">
      <c r="A18" s="11" t="s">
        <v>382</v>
      </c>
      <c r="B18" s="3">
        <v>1000000</v>
      </c>
      <c r="C18" s="11">
        <v>1</v>
      </c>
      <c r="D18" s="11">
        <f t="shared" si="0"/>
        <v>660</v>
      </c>
      <c r="E18" s="11">
        <f t="shared" si="1"/>
        <v>1</v>
      </c>
      <c r="F18" s="11">
        <f t="shared" si="2"/>
        <v>659000000</v>
      </c>
      <c r="G18" s="11"/>
    </row>
    <row r="19" spans="1:12">
      <c r="A19" s="11" t="s">
        <v>381</v>
      </c>
      <c r="B19" s="3">
        <v>3000000</v>
      </c>
      <c r="C19" s="11">
        <v>0</v>
      </c>
      <c r="D19" s="11">
        <f t="shared" si="0"/>
        <v>659</v>
      </c>
      <c r="E19" s="11">
        <f t="shared" si="1"/>
        <v>1</v>
      </c>
      <c r="F19" s="11">
        <f t="shared" si="2"/>
        <v>1974000000</v>
      </c>
      <c r="G19" s="11"/>
      <c r="L19" t="s">
        <v>25</v>
      </c>
    </row>
    <row r="20" spans="1:12">
      <c r="A20" s="11" t="s">
        <v>381</v>
      </c>
      <c r="B20" s="3">
        <v>-432700</v>
      </c>
      <c r="C20" s="11">
        <v>0</v>
      </c>
      <c r="D20" s="11">
        <f t="shared" si="0"/>
        <v>659</v>
      </c>
      <c r="E20" s="11">
        <f t="shared" si="1"/>
        <v>0</v>
      </c>
      <c r="F20" s="11">
        <f t="shared" si="2"/>
        <v>-285149300</v>
      </c>
      <c r="G20" s="11"/>
    </row>
    <row r="21" spans="1:12">
      <c r="A21" s="11" t="s">
        <v>381</v>
      </c>
      <c r="B21" s="3">
        <v>-432700</v>
      </c>
      <c r="C21" s="11">
        <v>0</v>
      </c>
      <c r="D21" s="11">
        <f t="shared" si="0"/>
        <v>659</v>
      </c>
      <c r="E21" s="11">
        <f t="shared" si="1"/>
        <v>0</v>
      </c>
      <c r="F21" s="11">
        <f t="shared" si="2"/>
        <v>-285149300</v>
      </c>
      <c r="G21" s="11"/>
    </row>
    <row r="22" spans="1:12">
      <c r="A22" s="11" t="s">
        <v>381</v>
      </c>
      <c r="B22" s="3">
        <v>-432700</v>
      </c>
      <c r="C22" s="11">
        <v>0</v>
      </c>
      <c r="D22" s="11">
        <f t="shared" si="0"/>
        <v>659</v>
      </c>
      <c r="E22" s="11">
        <f t="shared" si="1"/>
        <v>0</v>
      </c>
      <c r="F22" s="11">
        <f t="shared" si="2"/>
        <v>-285149300</v>
      </c>
      <c r="G22" s="11"/>
    </row>
    <row r="23" spans="1:12">
      <c r="A23" s="11" t="s">
        <v>381</v>
      </c>
      <c r="B23" s="3">
        <v>-432700</v>
      </c>
      <c r="C23" s="11">
        <v>0</v>
      </c>
      <c r="D23" s="11">
        <f t="shared" si="0"/>
        <v>659</v>
      </c>
      <c r="E23" s="11">
        <f t="shared" si="1"/>
        <v>0</v>
      </c>
      <c r="F23" s="11">
        <f t="shared" si="2"/>
        <v>-285149300</v>
      </c>
      <c r="G23" s="11"/>
    </row>
    <row r="24" spans="1:12">
      <c r="A24" s="11" t="s">
        <v>381</v>
      </c>
      <c r="B24" s="3">
        <v>-432700</v>
      </c>
      <c r="C24" s="11">
        <v>0</v>
      </c>
      <c r="D24" s="11">
        <f t="shared" si="0"/>
        <v>659</v>
      </c>
      <c r="E24" s="11">
        <f t="shared" si="1"/>
        <v>0</v>
      </c>
      <c r="F24" s="11">
        <f t="shared" si="2"/>
        <v>-285149300</v>
      </c>
      <c r="G24" s="11"/>
    </row>
    <row r="25" spans="1:12">
      <c r="A25" s="11" t="s">
        <v>381</v>
      </c>
      <c r="B25" s="3">
        <v>-200000</v>
      </c>
      <c r="C25" s="11">
        <v>1</v>
      </c>
      <c r="D25" s="11">
        <f t="shared" si="0"/>
        <v>659</v>
      </c>
      <c r="E25" s="11">
        <f t="shared" si="1"/>
        <v>0</v>
      </c>
      <c r="F25" s="11">
        <f t="shared" si="2"/>
        <v>-131800000</v>
      </c>
      <c r="G25" s="11"/>
    </row>
    <row r="26" spans="1:12">
      <c r="A26" s="11" t="s">
        <v>380</v>
      </c>
      <c r="B26" s="3">
        <v>3000000</v>
      </c>
      <c r="C26" s="11">
        <v>2</v>
      </c>
      <c r="D26" s="11">
        <f t="shared" si="0"/>
        <v>658</v>
      </c>
      <c r="E26" s="11">
        <f t="shared" si="1"/>
        <v>1</v>
      </c>
      <c r="F26" s="11">
        <f t="shared" si="2"/>
        <v>1971000000</v>
      </c>
      <c r="G26" s="11"/>
    </row>
    <row r="27" spans="1:12">
      <c r="A27" s="11" t="s">
        <v>379</v>
      </c>
      <c r="B27" s="3">
        <v>-200000</v>
      </c>
      <c r="C27" s="11">
        <v>1</v>
      </c>
      <c r="D27" s="11">
        <f t="shared" si="0"/>
        <v>656</v>
      </c>
      <c r="E27" s="11">
        <f t="shared" si="1"/>
        <v>0</v>
      </c>
      <c r="F27" s="11">
        <f t="shared" si="2"/>
        <v>-131200000</v>
      </c>
      <c r="G27" s="11"/>
    </row>
    <row r="28" spans="1:12">
      <c r="A28" s="11" t="s">
        <v>378</v>
      </c>
      <c r="B28" s="3">
        <v>2000000</v>
      </c>
      <c r="C28" s="11">
        <v>1</v>
      </c>
      <c r="D28" s="11">
        <f t="shared" si="0"/>
        <v>655</v>
      </c>
      <c r="E28" s="11">
        <f t="shared" si="1"/>
        <v>1</v>
      </c>
      <c r="F28" s="11">
        <f t="shared" si="2"/>
        <v>1308000000</v>
      </c>
      <c r="G28" s="11"/>
    </row>
    <row r="29" spans="1:12">
      <c r="A29" s="11" t="s">
        <v>377</v>
      </c>
      <c r="B29" s="3">
        <v>-7000800</v>
      </c>
      <c r="C29" s="11">
        <v>1</v>
      </c>
      <c r="D29" s="11">
        <f t="shared" si="0"/>
        <v>654</v>
      </c>
      <c r="E29" s="11">
        <f t="shared" si="1"/>
        <v>0</v>
      </c>
      <c r="F29" s="11">
        <f t="shared" si="2"/>
        <v>-4578523200</v>
      </c>
      <c r="G29" s="11"/>
    </row>
    <row r="30" spans="1:12">
      <c r="A30" s="23" t="s">
        <v>54</v>
      </c>
      <c r="B30" s="3">
        <v>-3000900</v>
      </c>
      <c r="C30" s="11">
        <v>1</v>
      </c>
      <c r="D30" s="11">
        <f t="shared" si="0"/>
        <v>653</v>
      </c>
      <c r="E30" s="11">
        <f t="shared" si="1"/>
        <v>0</v>
      </c>
      <c r="F30" s="11">
        <f t="shared" si="2"/>
        <v>-1959587700</v>
      </c>
      <c r="G30" s="11"/>
    </row>
    <row r="31" spans="1:12">
      <c r="A31" s="11" t="s">
        <v>55</v>
      </c>
      <c r="B31" s="3">
        <v>-1695900</v>
      </c>
      <c r="C31" s="11">
        <v>3</v>
      </c>
      <c r="D31" s="11">
        <f t="shared" si="0"/>
        <v>652</v>
      </c>
      <c r="E31" s="11">
        <f t="shared" si="1"/>
        <v>0</v>
      </c>
      <c r="F31" s="11">
        <f t="shared" si="2"/>
        <v>-1105726800</v>
      </c>
      <c r="G31" s="11"/>
    </row>
    <row r="32" spans="1:12">
      <c r="A32" s="11" t="s">
        <v>376</v>
      </c>
      <c r="B32" s="3">
        <v>994300</v>
      </c>
      <c r="C32" s="11">
        <v>6</v>
      </c>
      <c r="D32" s="11">
        <f t="shared" si="0"/>
        <v>649</v>
      </c>
      <c r="E32" s="11">
        <f t="shared" si="1"/>
        <v>1</v>
      </c>
      <c r="F32" s="11">
        <f t="shared" si="2"/>
        <v>644306400</v>
      </c>
      <c r="G32" s="11"/>
    </row>
    <row r="33" spans="1:7">
      <c r="A33" s="11" t="s">
        <v>374</v>
      </c>
      <c r="B33" s="3">
        <v>35091</v>
      </c>
      <c r="C33" s="11">
        <v>1</v>
      </c>
      <c r="D33" s="11">
        <f t="shared" si="0"/>
        <v>643</v>
      </c>
      <c r="E33" s="11">
        <f t="shared" si="1"/>
        <v>1</v>
      </c>
      <c r="F33" s="11">
        <f t="shared" si="2"/>
        <v>22528422</v>
      </c>
      <c r="G33" s="11" t="s">
        <v>375</v>
      </c>
    </row>
    <row r="34" spans="1:7">
      <c r="A34" s="11" t="s">
        <v>373</v>
      </c>
      <c r="B34" s="3">
        <v>-850000</v>
      </c>
      <c r="C34" s="11">
        <v>8</v>
      </c>
      <c r="D34" s="11">
        <f t="shared" si="0"/>
        <v>642</v>
      </c>
      <c r="E34" s="11">
        <f t="shared" si="1"/>
        <v>0</v>
      </c>
      <c r="F34" s="11">
        <f t="shared" si="2"/>
        <v>-545700000</v>
      </c>
      <c r="G34" s="11"/>
    </row>
    <row r="35" spans="1:7">
      <c r="A35" s="23" t="s">
        <v>372</v>
      </c>
      <c r="B35" s="3">
        <v>-190500</v>
      </c>
      <c r="C35" s="11">
        <v>1</v>
      </c>
      <c r="D35" s="11">
        <f t="shared" si="0"/>
        <v>634</v>
      </c>
      <c r="E35" s="11">
        <f t="shared" si="1"/>
        <v>0</v>
      </c>
      <c r="F35" s="11">
        <f t="shared" si="2"/>
        <v>-120777000</v>
      </c>
      <c r="G35" s="11"/>
    </row>
    <row r="36" spans="1:7">
      <c r="A36" s="37" t="s">
        <v>80</v>
      </c>
      <c r="B36" s="3">
        <v>200000</v>
      </c>
      <c r="C36" s="11">
        <v>0</v>
      </c>
      <c r="D36" s="11">
        <f t="shared" si="0"/>
        <v>633</v>
      </c>
      <c r="E36" s="11">
        <f t="shared" si="1"/>
        <v>1</v>
      </c>
      <c r="F36" s="11">
        <f t="shared" si="2"/>
        <v>126400000</v>
      </c>
      <c r="G36" s="11"/>
    </row>
    <row r="37" spans="1:7">
      <c r="A37" s="11" t="s">
        <v>80</v>
      </c>
      <c r="B37" s="3">
        <v>-200000</v>
      </c>
      <c r="C37" s="11">
        <v>22</v>
      </c>
      <c r="D37" s="11">
        <f t="shared" si="0"/>
        <v>633</v>
      </c>
      <c r="E37" s="11">
        <f t="shared" si="1"/>
        <v>0</v>
      </c>
      <c r="F37" s="11">
        <f t="shared" si="2"/>
        <v>-126600000</v>
      </c>
      <c r="G37" s="11"/>
    </row>
    <row r="38" spans="1:7">
      <c r="A38" s="23" t="s">
        <v>371</v>
      </c>
      <c r="B38" s="3">
        <v>300806</v>
      </c>
      <c r="C38" s="11">
        <v>1</v>
      </c>
      <c r="D38" s="11">
        <f t="shared" si="0"/>
        <v>611</v>
      </c>
      <c r="E38" s="11">
        <f t="shared" si="1"/>
        <v>1</v>
      </c>
      <c r="F38" s="11">
        <f t="shared" si="2"/>
        <v>183491660</v>
      </c>
      <c r="G38" s="11" t="s">
        <v>395</v>
      </c>
    </row>
    <row r="39" spans="1:7">
      <c r="A39" s="11" t="s">
        <v>370</v>
      </c>
      <c r="B39" s="3">
        <v>-95000</v>
      </c>
      <c r="C39" s="11">
        <v>0</v>
      </c>
      <c r="D39" s="11">
        <f t="shared" si="0"/>
        <v>610</v>
      </c>
      <c r="E39" s="11">
        <f t="shared" si="1"/>
        <v>0</v>
      </c>
      <c r="F39" s="11">
        <f t="shared" si="2"/>
        <v>-57950000</v>
      </c>
      <c r="G39" s="11"/>
    </row>
    <row r="40" spans="1:7">
      <c r="A40" s="11" t="s">
        <v>370</v>
      </c>
      <c r="B40" s="3">
        <v>-88103</v>
      </c>
      <c r="C40" s="11">
        <v>5</v>
      </c>
      <c r="D40" s="11">
        <f t="shared" si="0"/>
        <v>610</v>
      </c>
      <c r="E40" s="11">
        <f t="shared" si="1"/>
        <v>0</v>
      </c>
      <c r="F40" s="11">
        <f t="shared" si="2"/>
        <v>-53742830</v>
      </c>
      <c r="G40" s="11"/>
    </row>
    <row r="41" spans="1:7">
      <c r="A41" s="11" t="s">
        <v>369</v>
      </c>
      <c r="B41" s="3">
        <v>-120000</v>
      </c>
      <c r="C41" s="11">
        <v>22</v>
      </c>
      <c r="D41" s="11">
        <f t="shared" si="0"/>
        <v>605</v>
      </c>
      <c r="E41" s="11">
        <f t="shared" si="1"/>
        <v>0</v>
      </c>
      <c r="F41" s="11">
        <f t="shared" si="2"/>
        <v>-72600000</v>
      </c>
      <c r="G41" s="11"/>
    </row>
    <row r="42" spans="1:7">
      <c r="A42" s="11" t="s">
        <v>368</v>
      </c>
      <c r="B42" s="3">
        <v>1000204</v>
      </c>
      <c r="C42" s="11">
        <v>4</v>
      </c>
      <c r="D42" s="11">
        <f t="shared" si="0"/>
        <v>583</v>
      </c>
      <c r="E42" s="11">
        <f t="shared" si="1"/>
        <v>1</v>
      </c>
      <c r="F42" s="11">
        <f t="shared" si="2"/>
        <v>582118728</v>
      </c>
      <c r="G42" s="11" t="s">
        <v>396</v>
      </c>
    </row>
    <row r="43" spans="1:7">
      <c r="A43" s="11" t="s">
        <v>367</v>
      </c>
      <c r="B43" s="3">
        <v>-80000</v>
      </c>
      <c r="C43" s="11">
        <v>4</v>
      </c>
      <c r="D43" s="11">
        <f t="shared" si="0"/>
        <v>579</v>
      </c>
      <c r="E43" s="11">
        <f t="shared" si="1"/>
        <v>0</v>
      </c>
      <c r="F43" s="11">
        <f t="shared" si="2"/>
        <v>-46320000</v>
      </c>
      <c r="G43" s="11"/>
    </row>
    <row r="44" spans="1:7">
      <c r="A44" s="11" t="s">
        <v>366</v>
      </c>
      <c r="B44" s="3">
        <v>-211029</v>
      </c>
      <c r="C44" s="11">
        <v>1</v>
      </c>
      <c r="D44" s="11">
        <f t="shared" si="0"/>
        <v>575</v>
      </c>
      <c r="E44" s="11">
        <f t="shared" si="1"/>
        <v>0</v>
      </c>
      <c r="F44" s="11">
        <f t="shared" si="2"/>
        <v>-121341675</v>
      </c>
      <c r="G44" s="11"/>
    </row>
    <row r="45" spans="1:7">
      <c r="A45" s="11" t="s">
        <v>365</v>
      </c>
      <c r="B45" s="3">
        <v>-200000</v>
      </c>
      <c r="C45" s="11">
        <v>1</v>
      </c>
      <c r="D45" s="11">
        <f t="shared" si="0"/>
        <v>574</v>
      </c>
      <c r="E45" s="11">
        <f t="shared" si="1"/>
        <v>0</v>
      </c>
      <c r="F45" s="11">
        <f t="shared" si="2"/>
        <v>-114800000</v>
      </c>
      <c r="G45" s="11"/>
    </row>
    <row r="46" spans="1:7">
      <c r="A46" s="11" t="s">
        <v>364</v>
      </c>
      <c r="B46" s="3">
        <v>-95000</v>
      </c>
      <c r="C46" s="11">
        <v>2</v>
      </c>
      <c r="D46" s="11">
        <f t="shared" si="0"/>
        <v>573</v>
      </c>
      <c r="E46" s="11">
        <f t="shared" si="1"/>
        <v>0</v>
      </c>
      <c r="F46" s="11">
        <f t="shared" si="2"/>
        <v>-54435000</v>
      </c>
      <c r="G46" s="11"/>
    </row>
    <row r="47" spans="1:7">
      <c r="A47" s="11" t="s">
        <v>363</v>
      </c>
      <c r="B47" s="3">
        <v>-45000</v>
      </c>
      <c r="C47" s="11">
        <v>0</v>
      </c>
      <c r="D47" s="11">
        <f t="shared" si="0"/>
        <v>571</v>
      </c>
      <c r="E47" s="11">
        <f t="shared" si="1"/>
        <v>0</v>
      </c>
      <c r="F47" s="11">
        <f t="shared" si="2"/>
        <v>-25695000</v>
      </c>
      <c r="G47" s="11"/>
    </row>
    <row r="48" spans="1:7">
      <c r="A48" s="11" t="s">
        <v>363</v>
      </c>
      <c r="B48" s="3">
        <v>-64180</v>
      </c>
      <c r="C48" s="11">
        <v>3</v>
      </c>
      <c r="D48" s="11">
        <f t="shared" si="0"/>
        <v>571</v>
      </c>
      <c r="E48" s="11">
        <f t="shared" si="1"/>
        <v>0</v>
      </c>
      <c r="F48" s="11">
        <f t="shared" si="2"/>
        <v>-36646780</v>
      </c>
      <c r="G48" s="11"/>
    </row>
    <row r="49" spans="1:7">
      <c r="A49" s="11" t="s">
        <v>362</v>
      </c>
      <c r="B49" s="3">
        <v>-27484</v>
      </c>
      <c r="C49" s="11">
        <v>1</v>
      </c>
      <c r="D49" s="11">
        <f t="shared" si="0"/>
        <v>568</v>
      </c>
      <c r="E49" s="11">
        <f t="shared" si="1"/>
        <v>0</v>
      </c>
      <c r="F49" s="11">
        <f t="shared" si="2"/>
        <v>-15610912</v>
      </c>
      <c r="G49" s="11"/>
    </row>
    <row r="50" spans="1:7">
      <c r="A50" s="11" t="s">
        <v>361</v>
      </c>
      <c r="B50" s="3">
        <v>-141000</v>
      </c>
      <c r="C50" s="11">
        <v>0</v>
      </c>
      <c r="D50" s="11">
        <f t="shared" si="0"/>
        <v>567</v>
      </c>
      <c r="E50" s="11">
        <f t="shared" si="1"/>
        <v>0</v>
      </c>
      <c r="F50" s="11">
        <f t="shared" si="2"/>
        <v>-79947000</v>
      </c>
      <c r="G50" s="11"/>
    </row>
    <row r="51" spans="1:7">
      <c r="A51" s="11" t="s">
        <v>361</v>
      </c>
      <c r="B51" s="3">
        <v>-26746</v>
      </c>
      <c r="C51" s="11">
        <v>1</v>
      </c>
      <c r="D51" s="11">
        <f t="shared" si="0"/>
        <v>567</v>
      </c>
      <c r="E51" s="11">
        <f t="shared" si="1"/>
        <v>0</v>
      </c>
      <c r="F51" s="11">
        <f t="shared" si="2"/>
        <v>-15164982</v>
      </c>
      <c r="G51" s="11"/>
    </row>
    <row r="52" spans="1:7">
      <c r="A52" s="11" t="s">
        <v>360</v>
      </c>
      <c r="B52" s="3">
        <v>-53300</v>
      </c>
      <c r="C52" s="11">
        <v>1</v>
      </c>
      <c r="D52" s="11">
        <f t="shared" si="0"/>
        <v>566</v>
      </c>
      <c r="E52" s="11">
        <f t="shared" si="1"/>
        <v>0</v>
      </c>
      <c r="F52" s="11">
        <f t="shared" si="2"/>
        <v>-30167800</v>
      </c>
      <c r="G52" s="11"/>
    </row>
    <row r="53" spans="1:7">
      <c r="A53" s="11" t="s">
        <v>126</v>
      </c>
      <c r="B53" s="3">
        <v>1000000</v>
      </c>
      <c r="C53" s="11">
        <v>6</v>
      </c>
      <c r="D53" s="11">
        <f t="shared" si="0"/>
        <v>565</v>
      </c>
      <c r="E53" s="11">
        <f t="shared" si="1"/>
        <v>1</v>
      </c>
      <c r="F53" s="11">
        <f t="shared" si="2"/>
        <v>564000000</v>
      </c>
      <c r="G53" s="11"/>
    </row>
    <row r="54" spans="1:7">
      <c r="A54" s="11" t="s">
        <v>359</v>
      </c>
      <c r="B54" s="3">
        <v>-21000</v>
      </c>
      <c r="C54" s="11">
        <v>1</v>
      </c>
      <c r="D54" s="11">
        <f t="shared" si="0"/>
        <v>559</v>
      </c>
      <c r="E54" s="11">
        <f t="shared" si="1"/>
        <v>0</v>
      </c>
      <c r="F54" s="11">
        <f t="shared" si="2"/>
        <v>-11739000</v>
      </c>
      <c r="G54" s="11"/>
    </row>
    <row r="55" spans="1:7">
      <c r="A55" s="11" t="s">
        <v>131</v>
      </c>
      <c r="B55" s="3">
        <v>-980500</v>
      </c>
      <c r="C55" s="11">
        <v>0</v>
      </c>
      <c r="D55" s="11">
        <f t="shared" si="0"/>
        <v>558</v>
      </c>
      <c r="E55" s="11">
        <f t="shared" si="1"/>
        <v>0</v>
      </c>
      <c r="F55" s="11">
        <f t="shared" si="2"/>
        <v>-547119000</v>
      </c>
      <c r="G55" s="11"/>
    </row>
    <row r="56" spans="1:7">
      <c r="A56" s="11" t="s">
        <v>131</v>
      </c>
      <c r="B56" s="3">
        <v>-45000</v>
      </c>
      <c r="C56" s="11">
        <v>13</v>
      </c>
      <c r="D56" s="11">
        <f t="shared" si="0"/>
        <v>558</v>
      </c>
      <c r="E56" s="11">
        <f t="shared" si="1"/>
        <v>0</v>
      </c>
      <c r="F56" s="11">
        <f t="shared" si="2"/>
        <v>-25110000</v>
      </c>
      <c r="G56" s="11"/>
    </row>
    <row r="57" spans="1:7">
      <c r="A57" s="11" t="s">
        <v>358</v>
      </c>
      <c r="B57" s="3">
        <v>3005189</v>
      </c>
      <c r="C57" s="11">
        <v>0</v>
      </c>
      <c r="D57" s="11">
        <f t="shared" si="0"/>
        <v>545</v>
      </c>
      <c r="E57" s="11">
        <f t="shared" si="1"/>
        <v>1</v>
      </c>
      <c r="F57" s="11">
        <f t="shared" si="2"/>
        <v>1634822816</v>
      </c>
      <c r="G57" s="11" t="s">
        <v>397</v>
      </c>
    </row>
    <row r="58" spans="1:7">
      <c r="A58" s="11" t="s">
        <v>358</v>
      </c>
      <c r="B58" s="3">
        <v>2000000</v>
      </c>
      <c r="C58" s="11">
        <v>1</v>
      </c>
      <c r="D58" s="11">
        <f t="shared" si="0"/>
        <v>545</v>
      </c>
      <c r="E58" s="11">
        <f t="shared" si="1"/>
        <v>1</v>
      </c>
      <c r="F58" s="11">
        <f t="shared" si="2"/>
        <v>1088000000</v>
      </c>
      <c r="G58" s="11"/>
    </row>
    <row r="59" spans="1:7">
      <c r="A59" s="11" t="s">
        <v>143</v>
      </c>
      <c r="B59" s="3">
        <v>2000000</v>
      </c>
      <c r="C59" s="11">
        <v>0</v>
      </c>
      <c r="D59" s="11">
        <f t="shared" si="0"/>
        <v>544</v>
      </c>
      <c r="E59" s="11">
        <f t="shared" si="1"/>
        <v>1</v>
      </c>
      <c r="F59" s="11">
        <f t="shared" si="2"/>
        <v>1086000000</v>
      </c>
      <c r="G59" s="11"/>
    </row>
    <row r="60" spans="1:7">
      <c r="A60" s="11" t="s">
        <v>143</v>
      </c>
      <c r="B60" s="3">
        <v>-7001500</v>
      </c>
      <c r="C60" s="11">
        <v>24</v>
      </c>
      <c r="D60" s="11">
        <f t="shared" si="0"/>
        <v>544</v>
      </c>
      <c r="E60" s="11">
        <f t="shared" si="1"/>
        <v>0</v>
      </c>
      <c r="F60" s="11">
        <f t="shared" si="2"/>
        <v>-3808816000</v>
      </c>
      <c r="G60" s="11"/>
    </row>
    <row r="61" spans="1:7">
      <c r="A61" s="11" t="s">
        <v>357</v>
      </c>
      <c r="B61" s="3">
        <v>3000000</v>
      </c>
      <c r="C61" s="11">
        <v>1</v>
      </c>
      <c r="D61" s="11">
        <f t="shared" si="0"/>
        <v>520</v>
      </c>
      <c r="E61" s="11">
        <f t="shared" si="1"/>
        <v>1</v>
      </c>
      <c r="F61" s="11">
        <f t="shared" si="2"/>
        <v>1557000000</v>
      </c>
      <c r="G61" s="11"/>
    </row>
    <row r="62" spans="1:7">
      <c r="A62" s="11" t="s">
        <v>356</v>
      </c>
      <c r="B62" s="3">
        <v>-27109</v>
      </c>
      <c r="C62" s="11">
        <v>0</v>
      </c>
      <c r="D62" s="11">
        <f t="shared" si="0"/>
        <v>519</v>
      </c>
      <c r="E62" s="11">
        <f t="shared" si="1"/>
        <v>0</v>
      </c>
      <c r="F62" s="11">
        <f t="shared" si="2"/>
        <v>-14069571</v>
      </c>
      <c r="G62" s="11"/>
    </row>
    <row r="63" spans="1:7">
      <c r="A63" s="11" t="s">
        <v>356</v>
      </c>
      <c r="B63" s="3">
        <v>-32989</v>
      </c>
      <c r="C63" s="11">
        <v>0</v>
      </c>
      <c r="D63" s="11">
        <f t="shared" si="0"/>
        <v>519</v>
      </c>
      <c r="E63" s="11">
        <f t="shared" si="1"/>
        <v>0</v>
      </c>
      <c r="F63" s="11">
        <f t="shared" si="2"/>
        <v>-17121291</v>
      </c>
      <c r="G63" s="11"/>
    </row>
    <row r="64" spans="1:7">
      <c r="A64" s="11" t="s">
        <v>356</v>
      </c>
      <c r="B64" s="3">
        <v>3000000</v>
      </c>
      <c r="C64" s="11">
        <v>0</v>
      </c>
      <c r="D64" s="11">
        <f t="shared" si="0"/>
        <v>519</v>
      </c>
      <c r="E64" s="11">
        <f t="shared" si="1"/>
        <v>1</v>
      </c>
      <c r="F64" s="11">
        <f t="shared" si="2"/>
        <v>1554000000</v>
      </c>
      <c r="G64" s="11"/>
    </row>
    <row r="65" spans="1:7">
      <c r="A65" s="11" t="s">
        <v>356</v>
      </c>
      <c r="B65" s="3">
        <v>2970000</v>
      </c>
      <c r="C65" s="11">
        <v>0</v>
      </c>
      <c r="D65" s="11">
        <f t="shared" si="0"/>
        <v>519</v>
      </c>
      <c r="E65" s="11">
        <f t="shared" si="1"/>
        <v>1</v>
      </c>
      <c r="F65" s="11">
        <f t="shared" si="2"/>
        <v>1538460000</v>
      </c>
      <c r="G65" s="11"/>
    </row>
    <row r="66" spans="1:7">
      <c r="A66" s="11" t="s">
        <v>356</v>
      </c>
      <c r="B66" s="3">
        <v>1000000</v>
      </c>
      <c r="C66" s="11">
        <v>0</v>
      </c>
      <c r="D66" s="11">
        <f t="shared" ref="D66:D129" si="3">D67+C66</f>
        <v>519</v>
      </c>
      <c r="E66" s="11">
        <f t="shared" si="1"/>
        <v>1</v>
      </c>
      <c r="F66" s="11">
        <f t="shared" si="2"/>
        <v>518000000</v>
      </c>
      <c r="G66" s="11"/>
    </row>
    <row r="67" spans="1:7">
      <c r="A67" s="11" t="s">
        <v>356</v>
      </c>
      <c r="B67" s="3">
        <v>30000</v>
      </c>
      <c r="C67" s="11">
        <v>1</v>
      </c>
      <c r="D67" s="11">
        <f t="shared" si="3"/>
        <v>519</v>
      </c>
      <c r="E67" s="11">
        <f t="shared" ref="E67:E130" si="4">IF(B67&gt;0,1,0)</f>
        <v>1</v>
      </c>
      <c r="F67" s="11">
        <f t="shared" ref="F67:F226" si="5">B67*(D67-E67)</f>
        <v>15540000</v>
      </c>
      <c r="G67" s="11"/>
    </row>
    <row r="68" spans="1:7">
      <c r="A68" s="11" t="s">
        <v>355</v>
      </c>
      <c r="B68" s="3">
        <v>30000000</v>
      </c>
      <c r="C68" s="11">
        <v>1</v>
      </c>
      <c r="D68" s="11">
        <f t="shared" si="3"/>
        <v>518</v>
      </c>
      <c r="E68" s="11">
        <f t="shared" si="4"/>
        <v>1</v>
      </c>
      <c r="F68" s="11">
        <f t="shared" si="5"/>
        <v>15510000000</v>
      </c>
      <c r="G68" s="11"/>
    </row>
    <row r="69" spans="1:7">
      <c r="A69" s="11" t="s">
        <v>196</v>
      </c>
      <c r="B69" s="3">
        <v>-200000</v>
      </c>
      <c r="C69" s="11">
        <v>0</v>
      </c>
      <c r="D69" s="11">
        <f t="shared" si="3"/>
        <v>517</v>
      </c>
      <c r="E69" s="11">
        <f t="shared" si="4"/>
        <v>0</v>
      </c>
      <c r="F69" s="11">
        <f t="shared" si="5"/>
        <v>-103400000</v>
      </c>
      <c r="G69" s="11"/>
    </row>
    <row r="70" spans="1:7">
      <c r="A70" s="11" t="s">
        <v>354</v>
      </c>
      <c r="B70" s="3">
        <v>1400000</v>
      </c>
      <c r="C70" s="11">
        <v>0</v>
      </c>
      <c r="D70" s="11">
        <f t="shared" si="3"/>
        <v>517</v>
      </c>
      <c r="E70" s="11">
        <f t="shared" si="4"/>
        <v>1</v>
      </c>
      <c r="F70" s="11">
        <f t="shared" si="5"/>
        <v>722400000</v>
      </c>
      <c r="G70" s="11"/>
    </row>
    <row r="71" spans="1:7">
      <c r="A71" s="11" t="s">
        <v>354</v>
      </c>
      <c r="B71" s="3">
        <v>2600000</v>
      </c>
      <c r="C71" s="11">
        <v>0</v>
      </c>
      <c r="D71" s="11">
        <f t="shared" si="3"/>
        <v>517</v>
      </c>
      <c r="E71" s="11">
        <f t="shared" si="4"/>
        <v>1</v>
      </c>
      <c r="F71" s="11">
        <f t="shared" si="5"/>
        <v>1341600000</v>
      </c>
      <c r="G71" s="11"/>
    </row>
    <row r="72" spans="1:7">
      <c r="A72" s="11" t="s">
        <v>354</v>
      </c>
      <c r="B72" s="3">
        <v>-1000000</v>
      </c>
      <c r="C72" s="11">
        <v>2</v>
      </c>
      <c r="D72" s="11">
        <f t="shared" si="3"/>
        <v>517</v>
      </c>
      <c r="E72" s="11">
        <f t="shared" si="4"/>
        <v>0</v>
      </c>
      <c r="F72" s="11">
        <f t="shared" si="5"/>
        <v>-517000000</v>
      </c>
      <c r="G72" s="11"/>
    </row>
    <row r="73" spans="1:7">
      <c r="A73" s="11" t="s">
        <v>353</v>
      </c>
      <c r="B73" s="3">
        <v>15000000</v>
      </c>
      <c r="C73" s="11">
        <v>5</v>
      </c>
      <c r="D73" s="11">
        <f t="shared" si="3"/>
        <v>515</v>
      </c>
      <c r="E73" s="11">
        <f t="shared" si="4"/>
        <v>1</v>
      </c>
      <c r="F73" s="11">
        <f t="shared" si="5"/>
        <v>7710000000</v>
      </c>
      <c r="G73" s="11"/>
    </row>
    <row r="74" spans="1:7">
      <c r="A74" s="23" t="s">
        <v>277</v>
      </c>
      <c r="B74" s="3">
        <v>-15004200</v>
      </c>
      <c r="C74" s="11">
        <v>2</v>
      </c>
      <c r="D74" s="11">
        <f t="shared" si="3"/>
        <v>510</v>
      </c>
      <c r="E74" s="11">
        <f t="shared" si="4"/>
        <v>0</v>
      </c>
      <c r="F74" s="11">
        <f t="shared" si="5"/>
        <v>-7652142000</v>
      </c>
      <c r="G74" s="11"/>
    </row>
    <row r="75" spans="1:7">
      <c r="A75" s="11" t="s">
        <v>275</v>
      </c>
      <c r="B75" s="3">
        <v>-3000000</v>
      </c>
      <c r="C75" s="11">
        <v>0</v>
      </c>
      <c r="D75" s="11">
        <f t="shared" si="3"/>
        <v>508</v>
      </c>
      <c r="E75" s="11">
        <f t="shared" si="4"/>
        <v>0</v>
      </c>
      <c r="F75" s="11">
        <f t="shared" si="5"/>
        <v>-1524000000</v>
      </c>
      <c r="G75" s="11"/>
    </row>
    <row r="76" spans="1:7">
      <c r="A76" s="11" t="s">
        <v>275</v>
      </c>
      <c r="B76" s="3">
        <v>-200000</v>
      </c>
      <c r="C76" s="11">
        <v>0</v>
      </c>
      <c r="D76" s="11">
        <f t="shared" si="3"/>
        <v>508</v>
      </c>
      <c r="E76" s="11">
        <f t="shared" si="4"/>
        <v>0</v>
      </c>
      <c r="F76" s="11">
        <f t="shared" si="5"/>
        <v>-101600000</v>
      </c>
      <c r="G76" s="11"/>
    </row>
    <row r="77" spans="1:7">
      <c r="A77" s="23" t="s">
        <v>275</v>
      </c>
      <c r="B77" s="3">
        <v>-12003000</v>
      </c>
      <c r="C77" s="11">
        <v>4</v>
      </c>
      <c r="D77" s="11">
        <f t="shared" si="3"/>
        <v>508</v>
      </c>
      <c r="E77" s="11">
        <f t="shared" si="4"/>
        <v>0</v>
      </c>
      <c r="F77" s="11">
        <f t="shared" si="5"/>
        <v>-6097524000</v>
      </c>
      <c r="G77" s="11"/>
    </row>
    <row r="78" spans="1:7">
      <c r="A78" s="23" t="s">
        <v>228</v>
      </c>
      <c r="B78" s="3">
        <v>-3000900</v>
      </c>
      <c r="C78" s="11">
        <v>5</v>
      </c>
      <c r="D78" s="11">
        <f t="shared" si="3"/>
        <v>504</v>
      </c>
      <c r="E78" s="11">
        <f t="shared" si="4"/>
        <v>0</v>
      </c>
      <c r="F78" s="11">
        <f t="shared" si="5"/>
        <v>-1512453600</v>
      </c>
      <c r="G78" s="11"/>
    </row>
    <row r="79" spans="1:7">
      <c r="A79" s="11" t="s">
        <v>352</v>
      </c>
      <c r="B79" s="3">
        <v>23000000</v>
      </c>
      <c r="C79" s="11">
        <v>5</v>
      </c>
      <c r="D79" s="11">
        <f t="shared" si="3"/>
        <v>499</v>
      </c>
      <c r="E79" s="11">
        <f t="shared" si="4"/>
        <v>1</v>
      </c>
      <c r="F79" s="11">
        <f t="shared" si="5"/>
        <v>11454000000</v>
      </c>
      <c r="G79" s="11"/>
    </row>
    <row r="80" spans="1:7">
      <c r="A80" s="23" t="s">
        <v>237</v>
      </c>
      <c r="B80" s="3">
        <v>-600500</v>
      </c>
      <c r="C80" s="11">
        <v>0</v>
      </c>
      <c r="D80" s="11">
        <f t="shared" si="3"/>
        <v>494</v>
      </c>
      <c r="E80" s="11">
        <f t="shared" si="4"/>
        <v>0</v>
      </c>
      <c r="F80" s="11">
        <f t="shared" si="5"/>
        <v>-296647000</v>
      </c>
      <c r="G80" s="11"/>
    </row>
    <row r="81" spans="1:10">
      <c r="A81" s="20" t="s">
        <v>237</v>
      </c>
      <c r="B81" s="3">
        <v>-200000</v>
      </c>
      <c r="C81" s="11">
        <v>1</v>
      </c>
      <c r="D81" s="11">
        <f t="shared" si="3"/>
        <v>494</v>
      </c>
      <c r="E81" s="11">
        <f t="shared" si="4"/>
        <v>0</v>
      </c>
      <c r="F81" s="11">
        <f t="shared" si="5"/>
        <v>-98800000</v>
      </c>
      <c r="G81" s="11"/>
    </row>
    <row r="82" spans="1:10">
      <c r="A82" s="11" t="s">
        <v>241</v>
      </c>
      <c r="B82" s="3">
        <v>283221</v>
      </c>
      <c r="C82" s="11">
        <v>0</v>
      </c>
      <c r="D82" s="11">
        <f t="shared" si="3"/>
        <v>493</v>
      </c>
      <c r="E82" s="11">
        <f t="shared" si="4"/>
        <v>1</v>
      </c>
      <c r="F82" s="11">
        <f t="shared" si="5"/>
        <v>139344732</v>
      </c>
      <c r="G82" s="11" t="s">
        <v>242</v>
      </c>
    </row>
    <row r="83" spans="1:10">
      <c r="A83" s="11" t="s">
        <v>241</v>
      </c>
      <c r="B83" s="3">
        <v>-200000</v>
      </c>
      <c r="C83" s="11">
        <v>2</v>
      </c>
      <c r="D83" s="11">
        <f t="shared" si="3"/>
        <v>493</v>
      </c>
      <c r="E83" s="11">
        <f t="shared" si="4"/>
        <v>0</v>
      </c>
      <c r="F83" s="11">
        <f t="shared" si="5"/>
        <v>-98600000</v>
      </c>
      <c r="G83" s="11"/>
    </row>
    <row r="84" spans="1:10">
      <c r="A84" s="11" t="s">
        <v>351</v>
      </c>
      <c r="B84" s="3">
        <v>2000000</v>
      </c>
      <c r="C84" s="11">
        <v>3</v>
      </c>
      <c r="D84" s="11">
        <f t="shared" si="3"/>
        <v>491</v>
      </c>
      <c r="E84" s="11">
        <f t="shared" si="4"/>
        <v>1</v>
      </c>
      <c r="F84" s="11">
        <f t="shared" si="5"/>
        <v>980000000</v>
      </c>
      <c r="G84" s="11"/>
    </row>
    <row r="85" spans="1:10">
      <c r="A85" s="11" t="s">
        <v>245</v>
      </c>
      <c r="B85" s="3">
        <v>-200000</v>
      </c>
      <c r="C85" s="11">
        <v>6</v>
      </c>
      <c r="D85" s="11">
        <f t="shared" si="3"/>
        <v>488</v>
      </c>
      <c r="E85" s="11">
        <f t="shared" si="4"/>
        <v>0</v>
      </c>
      <c r="F85" s="11">
        <f t="shared" si="5"/>
        <v>-97600000</v>
      </c>
      <c r="G85" s="11"/>
    </row>
    <row r="86" spans="1:10">
      <c r="A86" s="11" t="s">
        <v>350</v>
      </c>
      <c r="B86" s="3">
        <v>-200000</v>
      </c>
      <c r="C86" s="11">
        <v>2</v>
      </c>
      <c r="D86" s="11">
        <f t="shared" si="3"/>
        <v>482</v>
      </c>
      <c r="E86" s="11">
        <f t="shared" si="4"/>
        <v>0</v>
      </c>
      <c r="F86" s="11">
        <f t="shared" si="5"/>
        <v>-96400000</v>
      </c>
      <c r="G86" s="11"/>
    </row>
    <row r="87" spans="1:10">
      <c r="A87" s="11" t="s">
        <v>250</v>
      </c>
      <c r="B87" s="3">
        <v>-1325000</v>
      </c>
      <c r="C87" s="11">
        <v>15</v>
      </c>
      <c r="D87" s="11">
        <f t="shared" si="3"/>
        <v>480</v>
      </c>
      <c r="E87" s="11">
        <f t="shared" si="4"/>
        <v>0</v>
      </c>
      <c r="F87" s="11">
        <f t="shared" si="5"/>
        <v>-636000000</v>
      </c>
      <c r="G87" s="11"/>
    </row>
    <row r="88" spans="1:10">
      <c r="A88" s="11" t="s">
        <v>349</v>
      </c>
      <c r="B88" s="3">
        <v>-500000</v>
      </c>
      <c r="C88" s="11">
        <v>0</v>
      </c>
      <c r="D88" s="11">
        <f t="shared" si="3"/>
        <v>465</v>
      </c>
      <c r="E88" s="11">
        <f t="shared" si="4"/>
        <v>0</v>
      </c>
      <c r="F88" s="11">
        <f t="shared" si="5"/>
        <v>-232500000</v>
      </c>
      <c r="G88" s="11"/>
    </row>
    <row r="89" spans="1:10">
      <c r="A89" s="11" t="s">
        <v>348</v>
      </c>
      <c r="B89" s="3">
        <v>-120000</v>
      </c>
      <c r="C89" s="11">
        <v>2</v>
      </c>
      <c r="D89" s="11">
        <f t="shared" si="3"/>
        <v>465</v>
      </c>
      <c r="E89" s="11">
        <f t="shared" si="4"/>
        <v>0</v>
      </c>
      <c r="F89" s="11">
        <f t="shared" si="5"/>
        <v>-55800000</v>
      </c>
      <c r="G89" s="11"/>
    </row>
    <row r="90" spans="1:10">
      <c r="A90" s="11" t="s">
        <v>262</v>
      </c>
      <c r="B90" s="3">
        <v>428205</v>
      </c>
      <c r="C90" s="11">
        <v>3</v>
      </c>
      <c r="D90" s="11">
        <f t="shared" si="3"/>
        <v>463</v>
      </c>
      <c r="E90" s="11">
        <f t="shared" si="4"/>
        <v>1</v>
      </c>
      <c r="F90" s="11">
        <f t="shared" si="5"/>
        <v>197830710</v>
      </c>
      <c r="G90" s="11" t="s">
        <v>264</v>
      </c>
    </row>
    <row r="91" spans="1:10">
      <c r="A91" s="23" t="s">
        <v>263</v>
      </c>
      <c r="B91" s="3">
        <v>-3002000</v>
      </c>
      <c r="C91" s="11">
        <v>2</v>
      </c>
      <c r="D91" s="11">
        <f t="shared" si="3"/>
        <v>460</v>
      </c>
      <c r="E91" s="11">
        <f t="shared" si="4"/>
        <v>0</v>
      </c>
      <c r="F91" s="11">
        <f t="shared" si="5"/>
        <v>-1380920000</v>
      </c>
      <c r="G91" s="11" t="s">
        <v>337</v>
      </c>
    </row>
    <row r="92" spans="1:10">
      <c r="A92" s="23" t="s">
        <v>336</v>
      </c>
      <c r="B92" s="3">
        <v>-205000</v>
      </c>
      <c r="C92" s="11">
        <v>0</v>
      </c>
      <c r="D92" s="11">
        <f t="shared" si="3"/>
        <v>458</v>
      </c>
      <c r="E92" s="11">
        <f t="shared" si="4"/>
        <v>0</v>
      </c>
      <c r="F92" s="11">
        <f t="shared" si="5"/>
        <v>-93890000</v>
      </c>
      <c r="G92" s="11" t="s">
        <v>338</v>
      </c>
    </row>
    <row r="93" spans="1:10">
      <c r="A93" s="11" t="s">
        <v>334</v>
      </c>
      <c r="B93" s="3">
        <v>-350500</v>
      </c>
      <c r="C93" s="11">
        <v>11</v>
      </c>
      <c r="D93" s="11">
        <f t="shared" si="3"/>
        <v>458</v>
      </c>
      <c r="E93" s="11">
        <f t="shared" si="4"/>
        <v>0</v>
      </c>
      <c r="F93" s="11">
        <f t="shared" si="5"/>
        <v>-160529000</v>
      </c>
      <c r="G93" s="11" t="s">
        <v>335</v>
      </c>
    </row>
    <row r="94" spans="1:10">
      <c r="A94" s="11" t="s">
        <v>332</v>
      </c>
      <c r="B94" s="3">
        <v>1000000</v>
      </c>
      <c r="C94" s="11">
        <v>5</v>
      </c>
      <c r="D94" s="11">
        <f t="shared" si="3"/>
        <v>447</v>
      </c>
      <c r="E94" s="11">
        <f t="shared" si="4"/>
        <v>1</v>
      </c>
      <c r="F94" s="11">
        <f t="shared" si="5"/>
        <v>446000000</v>
      </c>
      <c r="G94" s="11" t="s">
        <v>333</v>
      </c>
    </row>
    <row r="95" spans="1:10">
      <c r="A95" s="11" t="s">
        <v>343</v>
      </c>
      <c r="B95" s="3">
        <v>9000000</v>
      </c>
      <c r="C95" s="11">
        <v>2</v>
      </c>
      <c r="D95" s="11">
        <f t="shared" si="3"/>
        <v>442</v>
      </c>
      <c r="E95" s="11">
        <f t="shared" si="4"/>
        <v>1</v>
      </c>
      <c r="F95" s="11">
        <f t="shared" si="5"/>
        <v>3969000000</v>
      </c>
      <c r="G95" s="11" t="s">
        <v>345</v>
      </c>
      <c r="J95" s="26"/>
    </row>
    <row r="96" spans="1:10">
      <c r="A96" s="11" t="s">
        <v>346</v>
      </c>
      <c r="B96" s="3">
        <v>-26000000</v>
      </c>
      <c r="C96" s="11">
        <v>0</v>
      </c>
      <c r="D96" s="11">
        <f t="shared" si="3"/>
        <v>440</v>
      </c>
      <c r="E96" s="11">
        <f t="shared" si="4"/>
        <v>0</v>
      </c>
      <c r="F96" s="11">
        <f t="shared" si="5"/>
        <v>-11440000000</v>
      </c>
      <c r="G96" s="11" t="s">
        <v>347</v>
      </c>
    </row>
    <row r="97" spans="1:9">
      <c r="A97" s="11" t="s">
        <v>346</v>
      </c>
      <c r="B97" s="3">
        <v>-26000000</v>
      </c>
      <c r="C97" s="11">
        <v>0</v>
      </c>
      <c r="D97" s="11">
        <f t="shared" si="3"/>
        <v>440</v>
      </c>
      <c r="E97" s="11">
        <f t="shared" si="4"/>
        <v>0</v>
      </c>
      <c r="F97" s="11">
        <f t="shared" si="5"/>
        <v>-11440000000</v>
      </c>
      <c r="G97" s="11"/>
    </row>
    <row r="98" spans="1:9">
      <c r="A98" s="11" t="s">
        <v>346</v>
      </c>
      <c r="B98" s="3">
        <v>26000000</v>
      </c>
      <c r="C98" s="11">
        <v>0</v>
      </c>
      <c r="D98" s="11">
        <f t="shared" si="3"/>
        <v>440</v>
      </c>
      <c r="E98" s="11">
        <f t="shared" si="4"/>
        <v>1</v>
      </c>
      <c r="F98" s="11">
        <f t="shared" si="5"/>
        <v>11414000000</v>
      </c>
      <c r="G98" s="11"/>
    </row>
    <row r="99" spans="1:9">
      <c r="A99" s="11" t="s">
        <v>346</v>
      </c>
      <c r="B99" s="3">
        <v>-200000</v>
      </c>
      <c r="C99" s="11">
        <v>2</v>
      </c>
      <c r="D99" s="11">
        <f t="shared" si="3"/>
        <v>440</v>
      </c>
      <c r="E99" s="11">
        <f t="shared" si="4"/>
        <v>0</v>
      </c>
      <c r="F99" s="11">
        <f t="shared" si="5"/>
        <v>-88000000</v>
      </c>
      <c r="G99" s="11"/>
      <c r="I99" t="s">
        <v>25</v>
      </c>
    </row>
    <row r="100" spans="1:9">
      <c r="A100" s="11" t="s">
        <v>398</v>
      </c>
      <c r="B100" s="3">
        <v>29200000</v>
      </c>
      <c r="C100" s="11">
        <v>5</v>
      </c>
      <c r="D100" s="11">
        <f t="shared" si="3"/>
        <v>438</v>
      </c>
      <c r="E100" s="11">
        <f t="shared" si="4"/>
        <v>1</v>
      </c>
      <c r="F100" s="11">
        <f t="shared" si="5"/>
        <v>12760400000</v>
      </c>
      <c r="G100" s="11"/>
    </row>
    <row r="101" spans="1:9">
      <c r="A101" s="11" t="s">
        <v>399</v>
      </c>
      <c r="B101" s="3">
        <v>399945</v>
      </c>
      <c r="C101" s="11">
        <v>1</v>
      </c>
      <c r="D101" s="11">
        <f t="shared" si="3"/>
        <v>433</v>
      </c>
      <c r="E101" s="11">
        <f t="shared" si="4"/>
        <v>1</v>
      </c>
      <c r="F101" s="11">
        <f t="shared" si="5"/>
        <v>172776240</v>
      </c>
      <c r="G101" s="11" t="s">
        <v>400</v>
      </c>
    </row>
    <row r="102" spans="1:9">
      <c r="A102" s="11" t="s">
        <v>401</v>
      </c>
      <c r="B102" s="3">
        <v>2000000</v>
      </c>
      <c r="C102" s="11">
        <v>1</v>
      </c>
      <c r="D102" s="11">
        <f t="shared" si="3"/>
        <v>432</v>
      </c>
      <c r="E102" s="11">
        <f t="shared" si="4"/>
        <v>1</v>
      </c>
      <c r="F102" s="11">
        <f t="shared" si="5"/>
        <v>862000000</v>
      </c>
      <c r="G102" s="11" t="s">
        <v>402</v>
      </c>
    </row>
    <row r="103" spans="1:9">
      <c r="A103" s="11" t="s">
        <v>409</v>
      </c>
      <c r="B103" s="3">
        <v>7500000</v>
      </c>
      <c r="C103" s="11">
        <v>0</v>
      </c>
      <c r="D103" s="11">
        <f t="shared" si="3"/>
        <v>431</v>
      </c>
      <c r="E103" s="11">
        <f t="shared" si="4"/>
        <v>1</v>
      </c>
      <c r="F103" s="11">
        <f t="shared" si="5"/>
        <v>3225000000</v>
      </c>
      <c r="G103" s="11" t="s">
        <v>410</v>
      </c>
    </row>
    <row r="104" spans="1:9">
      <c r="A104" s="11" t="s">
        <v>409</v>
      </c>
      <c r="B104" s="3">
        <v>-66000000</v>
      </c>
      <c r="C104" s="11">
        <v>0</v>
      </c>
      <c r="D104" s="11">
        <f t="shared" si="3"/>
        <v>431</v>
      </c>
      <c r="E104" s="11">
        <f t="shared" si="4"/>
        <v>0</v>
      </c>
      <c r="F104" s="11">
        <f t="shared" si="5"/>
        <v>-28446000000</v>
      </c>
      <c r="G104" s="11" t="s">
        <v>424</v>
      </c>
    </row>
    <row r="105" spans="1:9">
      <c r="A105" s="11" t="s">
        <v>409</v>
      </c>
      <c r="B105" s="3">
        <v>-145000</v>
      </c>
      <c r="C105" s="11">
        <v>2</v>
      </c>
      <c r="D105" s="11">
        <f t="shared" si="3"/>
        <v>431</v>
      </c>
      <c r="E105" s="11">
        <f t="shared" si="4"/>
        <v>0</v>
      </c>
      <c r="F105" s="11">
        <f t="shared" si="5"/>
        <v>-62495000</v>
      </c>
      <c r="G105" s="11" t="s">
        <v>425</v>
      </c>
    </row>
    <row r="106" spans="1:9">
      <c r="A106" s="11" t="s">
        <v>421</v>
      </c>
      <c r="B106" s="3">
        <v>6000000</v>
      </c>
      <c r="C106" s="11">
        <v>2</v>
      </c>
      <c r="D106" s="11">
        <f t="shared" si="3"/>
        <v>429</v>
      </c>
      <c r="E106" s="11">
        <f t="shared" si="4"/>
        <v>1</v>
      </c>
      <c r="F106" s="11">
        <f t="shared" si="5"/>
        <v>2568000000</v>
      </c>
      <c r="G106" s="11" t="s">
        <v>426</v>
      </c>
    </row>
    <row r="107" spans="1:9">
      <c r="A107" s="11" t="s">
        <v>434</v>
      </c>
      <c r="B107" s="3">
        <v>-6005900</v>
      </c>
      <c r="C107" s="11">
        <v>3</v>
      </c>
      <c r="D107" s="11">
        <f t="shared" si="3"/>
        <v>427</v>
      </c>
      <c r="E107" s="11">
        <f t="shared" si="4"/>
        <v>0</v>
      </c>
      <c r="F107" s="11">
        <f t="shared" si="5"/>
        <v>-2564519300</v>
      </c>
      <c r="G107" s="11" t="s">
        <v>436</v>
      </c>
    </row>
    <row r="108" spans="1:9">
      <c r="A108" s="11" t="s">
        <v>439</v>
      </c>
      <c r="B108" s="3">
        <v>6000000</v>
      </c>
      <c r="C108" s="11">
        <v>12</v>
      </c>
      <c r="D108" s="11">
        <f t="shared" si="3"/>
        <v>424</v>
      </c>
      <c r="E108" s="11">
        <f t="shared" si="4"/>
        <v>1</v>
      </c>
      <c r="F108" s="11">
        <f t="shared" si="5"/>
        <v>2538000000</v>
      </c>
      <c r="G108" s="11" t="s">
        <v>444</v>
      </c>
    </row>
    <row r="109" spans="1:9">
      <c r="A109" s="11" t="s">
        <v>458</v>
      </c>
      <c r="B109" s="3">
        <v>-120000</v>
      </c>
      <c r="C109" s="11">
        <v>1</v>
      </c>
      <c r="D109" s="11">
        <f t="shared" si="3"/>
        <v>412</v>
      </c>
      <c r="E109" s="11">
        <f t="shared" si="4"/>
        <v>0</v>
      </c>
      <c r="F109" s="11">
        <f t="shared" si="5"/>
        <v>-49440000</v>
      </c>
      <c r="G109" s="11" t="s">
        <v>459</v>
      </c>
    </row>
    <row r="110" spans="1:9">
      <c r="A110" s="11" t="s">
        <v>460</v>
      </c>
      <c r="B110" s="3">
        <v>4000000</v>
      </c>
      <c r="C110" s="11">
        <v>1</v>
      </c>
      <c r="D110" s="11">
        <f t="shared" si="3"/>
        <v>411</v>
      </c>
      <c r="E110" s="11">
        <f t="shared" si="4"/>
        <v>1</v>
      </c>
      <c r="F110" s="11">
        <f t="shared" si="5"/>
        <v>1640000000</v>
      </c>
      <c r="G110" s="11" t="s">
        <v>461</v>
      </c>
    </row>
    <row r="111" spans="1:9">
      <c r="A111" s="11" t="s">
        <v>465</v>
      </c>
      <c r="B111" s="3">
        <v>2800000</v>
      </c>
      <c r="C111" s="11">
        <v>4</v>
      </c>
      <c r="D111" s="11">
        <f t="shared" si="3"/>
        <v>410</v>
      </c>
      <c r="E111" s="11">
        <f t="shared" si="4"/>
        <v>1</v>
      </c>
      <c r="F111" s="11">
        <f t="shared" si="5"/>
        <v>1145200000</v>
      </c>
      <c r="G111" s="11" t="s">
        <v>466</v>
      </c>
    </row>
    <row r="112" spans="1:9">
      <c r="A112" s="11" t="s">
        <v>470</v>
      </c>
      <c r="B112" s="3">
        <v>-200000</v>
      </c>
      <c r="C112" s="11">
        <v>1</v>
      </c>
      <c r="D112" s="11">
        <f t="shared" si="3"/>
        <v>406</v>
      </c>
      <c r="E112" s="11">
        <f t="shared" si="4"/>
        <v>0</v>
      </c>
      <c r="F112" s="11">
        <f t="shared" si="5"/>
        <v>-81200000</v>
      </c>
      <c r="G112" s="11" t="s">
        <v>472</v>
      </c>
    </row>
    <row r="113" spans="1:10">
      <c r="A113" s="11" t="s">
        <v>471</v>
      </c>
      <c r="B113" s="3">
        <v>72310</v>
      </c>
      <c r="C113" s="11">
        <v>17</v>
      </c>
      <c r="D113" s="11">
        <f t="shared" si="3"/>
        <v>405</v>
      </c>
      <c r="E113" s="11">
        <f t="shared" si="4"/>
        <v>1</v>
      </c>
      <c r="F113" s="11">
        <f t="shared" si="5"/>
        <v>29213240</v>
      </c>
      <c r="G113" s="11" t="s">
        <v>498</v>
      </c>
    </row>
    <row r="114" spans="1:10">
      <c r="A114" s="11" t="s">
        <v>494</v>
      </c>
      <c r="B114" s="3">
        <v>-200000</v>
      </c>
      <c r="C114" s="11">
        <v>1</v>
      </c>
      <c r="D114" s="11">
        <f t="shared" si="3"/>
        <v>388</v>
      </c>
      <c r="E114" s="11">
        <f t="shared" si="4"/>
        <v>0</v>
      </c>
      <c r="F114" s="11">
        <f t="shared" si="5"/>
        <v>-77600000</v>
      </c>
      <c r="G114" s="11" t="s">
        <v>459</v>
      </c>
      <c r="J114" t="s">
        <v>25</v>
      </c>
    </row>
    <row r="115" spans="1:10">
      <c r="A115" s="23" t="s">
        <v>495</v>
      </c>
      <c r="B115" s="35">
        <v>-11000000</v>
      </c>
      <c r="C115" s="23">
        <v>0</v>
      </c>
      <c r="D115" s="11">
        <f t="shared" si="3"/>
        <v>387</v>
      </c>
      <c r="E115" s="11">
        <f t="shared" si="4"/>
        <v>0</v>
      </c>
      <c r="F115" s="23">
        <f t="shared" si="5"/>
        <v>-4257000000</v>
      </c>
      <c r="G115" s="23" t="s">
        <v>499</v>
      </c>
    </row>
    <row r="116" spans="1:10">
      <c r="A116" s="11" t="s">
        <v>495</v>
      </c>
      <c r="B116" s="3">
        <v>-200000</v>
      </c>
      <c r="C116" s="11">
        <v>2</v>
      </c>
      <c r="D116" s="11">
        <f t="shared" si="3"/>
        <v>387</v>
      </c>
      <c r="E116" s="11">
        <f t="shared" si="4"/>
        <v>0</v>
      </c>
      <c r="F116" s="11">
        <f t="shared" si="5"/>
        <v>-77400000</v>
      </c>
      <c r="G116" s="11" t="s">
        <v>459</v>
      </c>
      <c r="I116" t="s">
        <v>25</v>
      </c>
    </row>
    <row r="117" spans="1:10">
      <c r="A117" s="11" t="s">
        <v>500</v>
      </c>
      <c r="B117" s="3">
        <v>-450500</v>
      </c>
      <c r="C117" s="11">
        <v>0</v>
      </c>
      <c r="D117" s="11">
        <f t="shared" si="3"/>
        <v>385</v>
      </c>
      <c r="E117" s="11">
        <f t="shared" si="4"/>
        <v>0</v>
      </c>
      <c r="F117" s="11">
        <f t="shared" si="5"/>
        <v>-173442500</v>
      </c>
      <c r="G117" s="11" t="s">
        <v>501</v>
      </c>
    </row>
    <row r="118" spans="1:10">
      <c r="A118" s="11" t="s">
        <v>500</v>
      </c>
      <c r="B118" s="3">
        <v>-200000</v>
      </c>
      <c r="C118" s="11">
        <v>6</v>
      </c>
      <c r="D118" s="11">
        <f t="shared" si="3"/>
        <v>385</v>
      </c>
      <c r="E118" s="11">
        <f t="shared" si="4"/>
        <v>0</v>
      </c>
      <c r="F118" s="11">
        <f t="shared" si="5"/>
        <v>-77000000</v>
      </c>
      <c r="G118" s="11" t="s">
        <v>502</v>
      </c>
      <c r="J118" t="s">
        <v>25</v>
      </c>
    </row>
    <row r="119" spans="1:10">
      <c r="A119" s="11" t="s">
        <v>504</v>
      </c>
      <c r="B119" s="3">
        <v>-154550</v>
      </c>
      <c r="C119" s="11">
        <v>0</v>
      </c>
      <c r="D119" s="11">
        <f t="shared" si="3"/>
        <v>379</v>
      </c>
      <c r="E119" s="11">
        <f t="shared" si="4"/>
        <v>0</v>
      </c>
      <c r="F119" s="11">
        <f t="shared" si="5"/>
        <v>-58574450</v>
      </c>
      <c r="G119" s="11" t="s">
        <v>505</v>
      </c>
    </row>
    <row r="120" spans="1:10">
      <c r="A120" s="11" t="s">
        <v>504</v>
      </c>
      <c r="B120" s="3">
        <v>-320</v>
      </c>
      <c r="C120" s="11">
        <v>1</v>
      </c>
      <c r="D120" s="11">
        <f t="shared" si="3"/>
        <v>379</v>
      </c>
      <c r="E120" s="11">
        <f t="shared" si="4"/>
        <v>0</v>
      </c>
      <c r="F120" s="11">
        <f t="shared" si="5"/>
        <v>-121280</v>
      </c>
      <c r="G120" s="11" t="s">
        <v>506</v>
      </c>
    </row>
    <row r="121" spans="1:10">
      <c r="A121" s="11" t="s">
        <v>507</v>
      </c>
      <c r="B121" s="3">
        <v>-432000</v>
      </c>
      <c r="C121" s="11">
        <v>6</v>
      </c>
      <c r="D121" s="11">
        <f t="shared" si="3"/>
        <v>378</v>
      </c>
      <c r="E121" s="11">
        <f t="shared" si="4"/>
        <v>0</v>
      </c>
      <c r="F121" s="11">
        <f t="shared" si="5"/>
        <v>-163296000</v>
      </c>
      <c r="G121" s="11" t="s">
        <v>508</v>
      </c>
    </row>
    <row r="122" spans="1:10">
      <c r="A122" s="11" t="s">
        <v>509</v>
      </c>
      <c r="B122" s="3">
        <v>74043</v>
      </c>
      <c r="C122" s="11">
        <v>21</v>
      </c>
      <c r="D122" s="11">
        <f t="shared" si="3"/>
        <v>372</v>
      </c>
      <c r="E122" s="11">
        <f t="shared" si="4"/>
        <v>1</v>
      </c>
      <c r="F122" s="11">
        <f t="shared" si="5"/>
        <v>27469953</v>
      </c>
      <c r="G122" s="11" t="s">
        <v>510</v>
      </c>
    </row>
    <row r="123" spans="1:10">
      <c r="A123" s="11" t="s">
        <v>532</v>
      </c>
      <c r="B123" s="3">
        <v>-52000</v>
      </c>
      <c r="C123" s="11">
        <v>41</v>
      </c>
      <c r="D123" s="11">
        <f t="shared" si="3"/>
        <v>351</v>
      </c>
      <c r="E123" s="11">
        <f t="shared" si="4"/>
        <v>0</v>
      </c>
      <c r="F123" s="11">
        <f t="shared" si="5"/>
        <v>-18252000</v>
      </c>
      <c r="G123" s="11" t="s">
        <v>534</v>
      </c>
    </row>
    <row r="124" spans="1:10">
      <c r="A124" s="11" t="s">
        <v>584</v>
      </c>
      <c r="B124" s="3">
        <v>1187</v>
      </c>
      <c r="C124" s="11">
        <v>1</v>
      </c>
      <c r="D124" s="11">
        <f t="shared" si="3"/>
        <v>310</v>
      </c>
      <c r="E124" s="11">
        <f t="shared" si="4"/>
        <v>1</v>
      </c>
      <c r="F124" s="11">
        <f t="shared" si="5"/>
        <v>366783</v>
      </c>
      <c r="G124" s="11" t="s">
        <v>585</v>
      </c>
    </row>
    <row r="125" spans="1:10">
      <c r="A125" s="11" t="s">
        <v>582</v>
      </c>
      <c r="B125" s="3">
        <v>2400000</v>
      </c>
      <c r="C125" s="11">
        <v>2</v>
      </c>
      <c r="D125" s="11">
        <f t="shared" si="3"/>
        <v>309</v>
      </c>
      <c r="E125" s="11">
        <f t="shared" si="4"/>
        <v>1</v>
      </c>
      <c r="F125" s="11">
        <f t="shared" si="5"/>
        <v>739200000</v>
      </c>
      <c r="G125" s="11" t="s">
        <v>583</v>
      </c>
    </row>
    <row r="126" spans="1:10">
      <c r="A126" s="11" t="s">
        <v>591</v>
      </c>
      <c r="B126" s="3">
        <v>1342800</v>
      </c>
      <c r="C126" s="11">
        <v>0</v>
      </c>
      <c r="D126" s="11">
        <f t="shared" si="3"/>
        <v>307</v>
      </c>
      <c r="E126" s="11">
        <f t="shared" si="4"/>
        <v>1</v>
      </c>
      <c r="F126" s="11">
        <f t="shared" si="5"/>
        <v>410896800</v>
      </c>
      <c r="G126" s="11" t="s">
        <v>592</v>
      </c>
    </row>
    <row r="127" spans="1:10">
      <c r="A127" s="11" t="s">
        <v>591</v>
      </c>
      <c r="B127" s="3">
        <v>1342800</v>
      </c>
      <c r="C127" s="11">
        <v>12</v>
      </c>
      <c r="D127" s="11">
        <f t="shared" si="3"/>
        <v>307</v>
      </c>
      <c r="E127" s="11">
        <f t="shared" si="4"/>
        <v>1</v>
      </c>
      <c r="F127" s="11">
        <f t="shared" si="5"/>
        <v>410896800</v>
      </c>
      <c r="G127" s="11" t="s">
        <v>593</v>
      </c>
    </row>
    <row r="128" spans="1:10">
      <c r="A128" s="11" t="s">
        <v>600</v>
      </c>
      <c r="B128" s="3">
        <v>-200000</v>
      </c>
      <c r="C128" s="11">
        <v>2</v>
      </c>
      <c r="D128" s="11">
        <f t="shared" si="3"/>
        <v>295</v>
      </c>
      <c r="E128" s="11">
        <f t="shared" si="4"/>
        <v>0</v>
      </c>
      <c r="F128" s="11">
        <f t="shared" si="5"/>
        <v>-59000000</v>
      </c>
      <c r="G128" s="11" t="s">
        <v>158</v>
      </c>
    </row>
    <row r="129" spans="1:11">
      <c r="A129" s="11" t="s">
        <v>601</v>
      </c>
      <c r="B129" s="3">
        <v>-15618</v>
      </c>
      <c r="C129" s="11">
        <v>1</v>
      </c>
      <c r="D129" s="11">
        <f t="shared" si="3"/>
        <v>293</v>
      </c>
      <c r="E129" s="11">
        <f t="shared" si="4"/>
        <v>0</v>
      </c>
      <c r="F129" s="11">
        <f>B129*(D129-E129)</f>
        <v>-4576074</v>
      </c>
      <c r="G129" s="11" t="s">
        <v>602</v>
      </c>
      <c r="K129" t="s">
        <v>25</v>
      </c>
    </row>
    <row r="130" spans="1:11">
      <c r="A130" s="11" t="s">
        <v>603</v>
      </c>
      <c r="B130" s="3">
        <v>-200000</v>
      </c>
      <c r="C130" s="11">
        <v>1</v>
      </c>
      <c r="D130" s="11">
        <f t="shared" ref="D130:D185" si="6">D131+C130</f>
        <v>292</v>
      </c>
      <c r="E130" s="11">
        <f t="shared" si="4"/>
        <v>0</v>
      </c>
      <c r="F130" s="11">
        <f t="shared" si="5"/>
        <v>-58400000</v>
      </c>
      <c r="G130" s="11" t="s">
        <v>502</v>
      </c>
    </row>
    <row r="131" spans="1:11">
      <c r="A131" s="11" t="s">
        <v>605</v>
      </c>
      <c r="B131" s="3">
        <v>-200000</v>
      </c>
      <c r="C131" s="11">
        <v>1</v>
      </c>
      <c r="D131" s="11">
        <f t="shared" si="6"/>
        <v>291</v>
      </c>
      <c r="E131" s="11">
        <f t="shared" ref="E131:E227" si="7">IF(B131&gt;0,1,0)</f>
        <v>0</v>
      </c>
      <c r="F131" s="11">
        <f t="shared" si="5"/>
        <v>-58200000</v>
      </c>
      <c r="G131" s="11" t="s">
        <v>606</v>
      </c>
    </row>
    <row r="132" spans="1:11">
      <c r="A132" s="11" t="s">
        <v>607</v>
      </c>
      <c r="B132" s="3">
        <v>-390000</v>
      </c>
      <c r="C132" s="11">
        <v>0</v>
      </c>
      <c r="D132" s="11">
        <f t="shared" si="6"/>
        <v>290</v>
      </c>
      <c r="E132" s="11">
        <f t="shared" si="7"/>
        <v>0</v>
      </c>
      <c r="F132" s="11">
        <f t="shared" si="5"/>
        <v>-113100000</v>
      </c>
      <c r="G132" s="11" t="s">
        <v>608</v>
      </c>
    </row>
    <row r="133" spans="1:11">
      <c r="A133" s="11" t="s">
        <v>607</v>
      </c>
      <c r="B133" s="3">
        <v>-24500</v>
      </c>
      <c r="C133" s="11">
        <v>1</v>
      </c>
      <c r="D133" s="11">
        <f t="shared" si="6"/>
        <v>290</v>
      </c>
      <c r="E133" s="11">
        <f t="shared" si="7"/>
        <v>0</v>
      </c>
      <c r="F133" s="11">
        <f t="shared" si="5"/>
        <v>-7105000</v>
      </c>
      <c r="G133" s="11" t="s">
        <v>609</v>
      </c>
    </row>
    <row r="134" spans="1:11">
      <c r="A134" s="11" t="s">
        <v>610</v>
      </c>
      <c r="B134" s="3">
        <v>-95000</v>
      </c>
      <c r="C134" s="11">
        <v>4</v>
      </c>
      <c r="D134" s="11">
        <f t="shared" si="6"/>
        <v>289</v>
      </c>
      <c r="E134" s="11">
        <f t="shared" si="7"/>
        <v>0</v>
      </c>
      <c r="F134" s="11">
        <f t="shared" si="5"/>
        <v>-27455000</v>
      </c>
      <c r="G134" s="11" t="s">
        <v>459</v>
      </c>
    </row>
    <row r="135" spans="1:11">
      <c r="A135" s="11" t="s">
        <v>612</v>
      </c>
      <c r="B135" s="3">
        <v>-200000</v>
      </c>
      <c r="C135" s="11">
        <v>2</v>
      </c>
      <c r="D135" s="11">
        <f t="shared" si="6"/>
        <v>285</v>
      </c>
      <c r="E135" s="11">
        <f t="shared" si="7"/>
        <v>0</v>
      </c>
      <c r="F135" s="11">
        <f t="shared" si="5"/>
        <v>-57000000</v>
      </c>
      <c r="G135" s="11" t="s">
        <v>613</v>
      </c>
    </row>
    <row r="136" spans="1:11">
      <c r="A136" s="11" t="s">
        <v>615</v>
      </c>
      <c r="B136" s="3">
        <v>50000000</v>
      </c>
      <c r="C136" s="11">
        <v>1</v>
      </c>
      <c r="D136" s="11">
        <f t="shared" si="6"/>
        <v>283</v>
      </c>
      <c r="E136" s="11">
        <f t="shared" si="7"/>
        <v>1</v>
      </c>
      <c r="F136" s="11">
        <f t="shared" si="5"/>
        <v>14100000000</v>
      </c>
      <c r="G136" s="11" t="s">
        <v>616</v>
      </c>
    </row>
    <row r="137" spans="1:11">
      <c r="A137" s="11" t="s">
        <v>621</v>
      </c>
      <c r="B137" s="3">
        <v>12000000</v>
      </c>
      <c r="C137" s="11">
        <v>2</v>
      </c>
      <c r="D137" s="11">
        <f t="shared" si="6"/>
        <v>282</v>
      </c>
      <c r="E137" s="11">
        <f t="shared" si="7"/>
        <v>1</v>
      </c>
      <c r="F137" s="11">
        <f t="shared" si="5"/>
        <v>3372000000</v>
      </c>
      <c r="G137" s="11" t="s">
        <v>616</v>
      </c>
    </row>
    <row r="138" spans="1:11">
      <c r="A138" s="11" t="s">
        <v>623</v>
      </c>
      <c r="B138" s="3">
        <v>2000000</v>
      </c>
      <c r="C138" s="11">
        <v>1</v>
      </c>
      <c r="D138" s="11">
        <f t="shared" si="6"/>
        <v>280</v>
      </c>
      <c r="E138" s="11">
        <f t="shared" si="7"/>
        <v>1</v>
      </c>
      <c r="F138" s="11">
        <f t="shared" si="5"/>
        <v>558000000</v>
      </c>
      <c r="G138" s="11" t="s">
        <v>625</v>
      </c>
    </row>
    <row r="139" spans="1:11">
      <c r="A139" s="11" t="s">
        <v>627</v>
      </c>
      <c r="B139" s="3">
        <v>87538</v>
      </c>
      <c r="C139" s="11">
        <v>13</v>
      </c>
      <c r="D139" s="11">
        <f t="shared" si="6"/>
        <v>279</v>
      </c>
      <c r="E139" s="11">
        <f t="shared" si="7"/>
        <v>1</v>
      </c>
      <c r="F139" s="11">
        <f t="shared" si="5"/>
        <v>24335564</v>
      </c>
      <c r="G139" s="11" t="s">
        <v>375</v>
      </c>
    </row>
    <row r="140" spans="1:11">
      <c r="A140" s="11" t="s">
        <v>649</v>
      </c>
      <c r="B140" s="3">
        <v>-3000900</v>
      </c>
      <c r="C140" s="11">
        <v>1</v>
      </c>
      <c r="D140" s="11">
        <f t="shared" si="6"/>
        <v>266</v>
      </c>
      <c r="E140" s="11">
        <f t="shared" si="7"/>
        <v>0</v>
      </c>
      <c r="F140" s="11">
        <f t="shared" si="5"/>
        <v>-798239400</v>
      </c>
      <c r="G140" s="11" t="s">
        <v>650</v>
      </c>
    </row>
    <row r="141" spans="1:11">
      <c r="A141" s="11" t="s">
        <v>667</v>
      </c>
      <c r="B141" s="3">
        <v>-3000900</v>
      </c>
      <c r="C141" s="11">
        <v>17</v>
      </c>
      <c r="D141" s="11">
        <f t="shared" si="6"/>
        <v>265</v>
      </c>
      <c r="E141" s="11">
        <f t="shared" si="7"/>
        <v>0</v>
      </c>
      <c r="F141" s="11">
        <f t="shared" si="5"/>
        <v>-795238500</v>
      </c>
      <c r="G141" s="11" t="s">
        <v>650</v>
      </c>
      <c r="K141" t="s">
        <v>25</v>
      </c>
    </row>
    <row r="142" spans="1:11">
      <c r="A142" s="11" t="s">
        <v>630</v>
      </c>
      <c r="B142" s="3">
        <v>602025</v>
      </c>
      <c r="C142" s="11">
        <v>0</v>
      </c>
      <c r="D142" s="11">
        <f t="shared" si="6"/>
        <v>248</v>
      </c>
      <c r="E142" s="11">
        <f t="shared" si="7"/>
        <v>1</v>
      </c>
      <c r="F142" s="11">
        <f t="shared" si="5"/>
        <v>148700175</v>
      </c>
      <c r="G142" s="11" t="s">
        <v>669</v>
      </c>
    </row>
    <row r="143" spans="1:11">
      <c r="A143" s="11" t="s">
        <v>630</v>
      </c>
      <c r="B143" s="3">
        <v>-46000000</v>
      </c>
      <c r="C143" s="11">
        <v>31</v>
      </c>
      <c r="D143" s="11">
        <f t="shared" si="6"/>
        <v>248</v>
      </c>
      <c r="E143" s="11">
        <f t="shared" si="7"/>
        <v>0</v>
      </c>
      <c r="F143" s="11">
        <f t="shared" si="5"/>
        <v>-11408000000</v>
      </c>
      <c r="G143" s="11" t="s">
        <v>672</v>
      </c>
    </row>
    <row r="144" spans="1:11">
      <c r="A144" s="11" t="s">
        <v>631</v>
      </c>
      <c r="B144" s="3">
        <v>154107</v>
      </c>
      <c r="C144" s="11">
        <v>1</v>
      </c>
      <c r="D144" s="11">
        <f t="shared" si="6"/>
        <v>217</v>
      </c>
      <c r="E144" s="11">
        <f t="shared" si="7"/>
        <v>1</v>
      </c>
      <c r="F144" s="11">
        <f t="shared" si="5"/>
        <v>33287112</v>
      </c>
      <c r="G144" s="11" t="s">
        <v>695</v>
      </c>
    </row>
    <row r="145" spans="1:11">
      <c r="A145" s="11" t="s">
        <v>701</v>
      </c>
      <c r="B145" s="3">
        <v>3000000</v>
      </c>
      <c r="C145" s="11">
        <v>3</v>
      </c>
      <c r="D145" s="11">
        <f t="shared" si="6"/>
        <v>216</v>
      </c>
      <c r="E145" s="11">
        <f t="shared" si="7"/>
        <v>1</v>
      </c>
      <c r="F145" s="11">
        <f t="shared" si="5"/>
        <v>645000000</v>
      </c>
      <c r="G145" s="11" t="s">
        <v>702</v>
      </c>
    </row>
    <row r="146" spans="1:11">
      <c r="A146" s="11" t="s">
        <v>703</v>
      </c>
      <c r="B146" s="3">
        <v>-200000</v>
      </c>
      <c r="C146" s="11">
        <v>5</v>
      </c>
      <c r="D146" s="11">
        <f t="shared" si="6"/>
        <v>213</v>
      </c>
      <c r="E146" s="11">
        <f t="shared" si="7"/>
        <v>0</v>
      </c>
      <c r="F146" s="11">
        <f t="shared" si="5"/>
        <v>-42600000</v>
      </c>
      <c r="G146" s="11" t="s">
        <v>158</v>
      </c>
    </row>
    <row r="147" spans="1:11">
      <c r="A147" s="11" t="s">
        <v>704</v>
      </c>
      <c r="B147" s="3">
        <v>-200000</v>
      </c>
      <c r="C147" s="11">
        <v>1</v>
      </c>
      <c r="D147" s="11">
        <f t="shared" si="6"/>
        <v>208</v>
      </c>
      <c r="E147" s="11">
        <f t="shared" si="7"/>
        <v>0</v>
      </c>
      <c r="F147" s="11">
        <f t="shared" si="5"/>
        <v>-41600000</v>
      </c>
      <c r="G147" s="11" t="s">
        <v>158</v>
      </c>
      <c r="K147" t="s">
        <v>25</v>
      </c>
    </row>
    <row r="148" spans="1:11">
      <c r="A148" s="11" t="s">
        <v>705</v>
      </c>
      <c r="B148" s="3">
        <v>-200000</v>
      </c>
      <c r="C148" s="11">
        <v>4</v>
      </c>
      <c r="D148" s="11">
        <f t="shared" si="6"/>
        <v>207</v>
      </c>
      <c r="E148" s="11">
        <f t="shared" si="7"/>
        <v>0</v>
      </c>
      <c r="F148" s="11">
        <f t="shared" si="5"/>
        <v>-41400000</v>
      </c>
      <c r="G148" s="11" t="s">
        <v>158</v>
      </c>
    </row>
    <row r="149" spans="1:11">
      <c r="A149" s="11" t="s">
        <v>634</v>
      </c>
      <c r="B149" s="3">
        <v>-200000</v>
      </c>
      <c r="C149" s="11">
        <v>1</v>
      </c>
      <c r="D149" s="11">
        <f t="shared" si="6"/>
        <v>203</v>
      </c>
      <c r="E149" s="11">
        <f t="shared" si="7"/>
        <v>0</v>
      </c>
      <c r="F149" s="11">
        <f t="shared" si="5"/>
        <v>-40600000</v>
      </c>
      <c r="G149" s="11" t="s">
        <v>158</v>
      </c>
    </row>
    <row r="150" spans="1:11">
      <c r="A150" s="11" t="s">
        <v>711</v>
      </c>
      <c r="B150" s="3">
        <v>24073400</v>
      </c>
      <c r="C150" s="11">
        <v>2</v>
      </c>
      <c r="D150" s="11">
        <f t="shared" si="6"/>
        <v>202</v>
      </c>
      <c r="E150" s="11">
        <f t="shared" si="7"/>
        <v>1</v>
      </c>
      <c r="F150" s="11">
        <f t="shared" si="5"/>
        <v>4838753400</v>
      </c>
      <c r="G150" s="11" t="s">
        <v>712</v>
      </c>
    </row>
    <row r="151" spans="1:11">
      <c r="A151" s="11" t="s">
        <v>720</v>
      </c>
      <c r="B151" s="3">
        <v>-200000</v>
      </c>
      <c r="C151" s="11">
        <v>6</v>
      </c>
      <c r="D151" s="11">
        <f t="shared" si="6"/>
        <v>200</v>
      </c>
      <c r="E151" s="11">
        <f t="shared" si="7"/>
        <v>0</v>
      </c>
      <c r="F151" s="11">
        <f t="shared" si="5"/>
        <v>-40000000</v>
      </c>
      <c r="G151" s="11" t="s">
        <v>158</v>
      </c>
    </row>
    <row r="152" spans="1:11">
      <c r="A152" s="11" t="s">
        <v>721</v>
      </c>
      <c r="B152" s="3">
        <v>-30000000</v>
      </c>
      <c r="C152" s="11">
        <v>1</v>
      </c>
      <c r="D152" s="11">
        <f t="shared" si="6"/>
        <v>194</v>
      </c>
      <c r="E152" s="11">
        <f t="shared" si="7"/>
        <v>0</v>
      </c>
      <c r="F152" s="11">
        <f t="shared" si="5"/>
        <v>-5820000000</v>
      </c>
      <c r="G152" s="11" t="s">
        <v>722</v>
      </c>
    </row>
    <row r="153" spans="1:11">
      <c r="A153" s="11" t="s">
        <v>729</v>
      </c>
      <c r="B153" s="3">
        <v>-52000</v>
      </c>
      <c r="C153" s="11">
        <v>0</v>
      </c>
      <c r="D153" s="11">
        <f t="shared" si="6"/>
        <v>193</v>
      </c>
      <c r="E153" s="11">
        <f t="shared" si="7"/>
        <v>0</v>
      </c>
      <c r="F153" s="11">
        <f t="shared" si="5"/>
        <v>-10036000</v>
      </c>
      <c r="G153" s="11" t="s">
        <v>730</v>
      </c>
    </row>
    <row r="154" spans="1:11">
      <c r="A154" s="11" t="s">
        <v>729</v>
      </c>
      <c r="B154" s="3">
        <v>-136000</v>
      </c>
      <c r="C154" s="11">
        <v>5</v>
      </c>
      <c r="D154" s="11">
        <f t="shared" si="6"/>
        <v>193</v>
      </c>
      <c r="E154" s="11">
        <f t="shared" si="7"/>
        <v>0</v>
      </c>
      <c r="F154" s="11">
        <f t="shared" si="5"/>
        <v>-26248000</v>
      </c>
      <c r="G154" s="11" t="s">
        <v>731</v>
      </c>
    </row>
    <row r="155" spans="1:11">
      <c r="A155" s="11" t="s">
        <v>734</v>
      </c>
      <c r="B155" s="3">
        <v>3000000</v>
      </c>
      <c r="C155" s="11">
        <v>1</v>
      </c>
      <c r="D155" s="11">
        <f t="shared" si="6"/>
        <v>188</v>
      </c>
      <c r="E155" s="11">
        <f t="shared" si="7"/>
        <v>1</v>
      </c>
      <c r="F155" s="11">
        <f t="shared" si="5"/>
        <v>561000000</v>
      </c>
      <c r="G155" s="11" t="s">
        <v>735</v>
      </c>
    </row>
    <row r="156" spans="1:11">
      <c r="A156" s="11" t="s">
        <v>632</v>
      </c>
      <c r="B156" s="3">
        <v>189103</v>
      </c>
      <c r="C156" s="11">
        <v>0</v>
      </c>
      <c r="D156" s="11">
        <f t="shared" si="6"/>
        <v>187</v>
      </c>
      <c r="E156" s="11">
        <f t="shared" si="7"/>
        <v>1</v>
      </c>
      <c r="F156" s="11">
        <f t="shared" si="5"/>
        <v>35173158</v>
      </c>
      <c r="G156" s="11" t="s">
        <v>736</v>
      </c>
    </row>
    <row r="157" spans="1:11">
      <c r="A157" s="11" t="s">
        <v>632</v>
      </c>
      <c r="B157" s="3">
        <v>24227700</v>
      </c>
      <c r="C157" s="11">
        <v>8</v>
      </c>
      <c r="D157" s="11">
        <f t="shared" si="6"/>
        <v>187</v>
      </c>
      <c r="E157" s="11">
        <f t="shared" si="7"/>
        <v>1</v>
      </c>
      <c r="F157" s="11">
        <f t="shared" si="5"/>
        <v>4506352200</v>
      </c>
      <c r="G157" s="11" t="s">
        <v>737</v>
      </c>
    </row>
    <row r="158" spans="1:11">
      <c r="A158" s="11" t="s">
        <v>756</v>
      </c>
      <c r="B158" s="3">
        <v>24295200</v>
      </c>
      <c r="C158" s="11">
        <v>0</v>
      </c>
      <c r="D158" s="11">
        <f t="shared" si="6"/>
        <v>179</v>
      </c>
      <c r="E158" s="11">
        <f t="shared" si="7"/>
        <v>1</v>
      </c>
      <c r="F158" s="11">
        <f t="shared" si="5"/>
        <v>4324545600</v>
      </c>
      <c r="G158" s="11" t="s">
        <v>751</v>
      </c>
    </row>
    <row r="159" spans="1:11">
      <c r="A159" s="11" t="s">
        <v>756</v>
      </c>
      <c r="B159" s="3">
        <v>-201000</v>
      </c>
      <c r="C159" s="11">
        <v>5</v>
      </c>
      <c r="D159" s="11">
        <f t="shared" si="6"/>
        <v>179</v>
      </c>
      <c r="E159" s="11">
        <f t="shared" si="7"/>
        <v>0</v>
      </c>
      <c r="F159" s="11">
        <f t="shared" si="5"/>
        <v>-35979000</v>
      </c>
      <c r="G159" s="11" t="s">
        <v>761</v>
      </c>
    </row>
    <row r="160" spans="1:11">
      <c r="A160" s="11" t="s">
        <v>762</v>
      </c>
      <c r="B160" s="3">
        <v>-200000</v>
      </c>
      <c r="C160" s="11">
        <v>3</v>
      </c>
      <c r="D160" s="11">
        <f t="shared" si="6"/>
        <v>174</v>
      </c>
      <c r="E160" s="11">
        <f t="shared" si="7"/>
        <v>0</v>
      </c>
      <c r="F160" s="11">
        <f t="shared" si="5"/>
        <v>-34800000</v>
      </c>
      <c r="G160" s="11" t="s">
        <v>763</v>
      </c>
    </row>
    <row r="161" spans="1:7">
      <c r="A161" s="11" t="s">
        <v>769</v>
      </c>
      <c r="B161" s="3">
        <v>-200000</v>
      </c>
      <c r="C161" s="11">
        <v>4</v>
      </c>
      <c r="D161" s="11">
        <f t="shared" si="6"/>
        <v>171</v>
      </c>
      <c r="E161" s="11">
        <f t="shared" si="7"/>
        <v>0</v>
      </c>
      <c r="F161" s="11">
        <f t="shared" si="5"/>
        <v>-34200000</v>
      </c>
      <c r="G161" s="11" t="s">
        <v>763</v>
      </c>
    </row>
    <row r="162" spans="1:7">
      <c r="A162" s="11" t="s">
        <v>771</v>
      </c>
      <c r="B162" s="3">
        <v>-200000</v>
      </c>
      <c r="C162" s="11">
        <v>3</v>
      </c>
      <c r="D162" s="11">
        <f t="shared" si="6"/>
        <v>167</v>
      </c>
      <c r="E162" s="11">
        <f t="shared" si="7"/>
        <v>0</v>
      </c>
      <c r="F162" s="11">
        <f t="shared" si="5"/>
        <v>-33400000</v>
      </c>
      <c r="G162" s="11" t="s">
        <v>763</v>
      </c>
    </row>
    <row r="163" spans="1:7">
      <c r="A163" s="11" t="s">
        <v>772</v>
      </c>
      <c r="B163" s="3">
        <v>-200000</v>
      </c>
      <c r="C163" s="11">
        <v>7</v>
      </c>
      <c r="D163" s="11">
        <f t="shared" si="6"/>
        <v>164</v>
      </c>
      <c r="E163" s="11">
        <f t="shared" si="7"/>
        <v>0</v>
      </c>
      <c r="F163" s="11">
        <f t="shared" si="5"/>
        <v>-32800000</v>
      </c>
      <c r="G163" s="11" t="s">
        <v>763</v>
      </c>
    </row>
    <row r="164" spans="1:7">
      <c r="A164" s="11" t="s">
        <v>633</v>
      </c>
      <c r="B164" s="3">
        <v>457674</v>
      </c>
      <c r="C164" s="11">
        <v>3</v>
      </c>
      <c r="D164" s="11">
        <f t="shared" si="6"/>
        <v>157</v>
      </c>
      <c r="E164" s="11">
        <f t="shared" si="7"/>
        <v>1</v>
      </c>
      <c r="F164" s="11">
        <f t="shared" si="5"/>
        <v>71397144</v>
      </c>
      <c r="G164" s="11" t="s">
        <v>776</v>
      </c>
    </row>
    <row r="165" spans="1:7">
      <c r="A165" s="11" t="s">
        <v>781</v>
      </c>
      <c r="B165" s="3">
        <v>2700000</v>
      </c>
      <c r="C165" s="11">
        <v>0</v>
      </c>
      <c r="D165" s="11">
        <f t="shared" si="6"/>
        <v>154</v>
      </c>
      <c r="E165" s="11">
        <f t="shared" si="7"/>
        <v>1</v>
      </c>
      <c r="F165" s="11">
        <f t="shared" si="5"/>
        <v>413100000</v>
      </c>
      <c r="G165" s="11" t="s">
        <v>782</v>
      </c>
    </row>
    <row r="166" spans="1:7">
      <c r="A166" s="11" t="s">
        <v>781</v>
      </c>
      <c r="B166" s="3">
        <v>2500000</v>
      </c>
      <c r="C166" s="11">
        <v>7</v>
      </c>
      <c r="D166" s="11">
        <f t="shared" si="6"/>
        <v>154</v>
      </c>
      <c r="E166" s="11">
        <f t="shared" si="7"/>
        <v>1</v>
      </c>
      <c r="F166" s="11">
        <f t="shared" si="5"/>
        <v>382500000</v>
      </c>
      <c r="G166" s="11" t="s">
        <v>783</v>
      </c>
    </row>
    <row r="167" spans="1:7">
      <c r="A167" s="11" t="s">
        <v>795</v>
      </c>
      <c r="B167" s="3">
        <v>-200000</v>
      </c>
      <c r="C167" s="11">
        <v>2</v>
      </c>
      <c r="D167" s="11">
        <f t="shared" si="6"/>
        <v>147</v>
      </c>
      <c r="E167" s="11">
        <f t="shared" si="7"/>
        <v>0</v>
      </c>
      <c r="F167" s="11">
        <f t="shared" si="5"/>
        <v>-29400000</v>
      </c>
      <c r="G167" s="11" t="s">
        <v>502</v>
      </c>
    </row>
    <row r="168" spans="1:7">
      <c r="A168" s="11" t="s">
        <v>797</v>
      </c>
      <c r="B168" s="3">
        <v>-200000</v>
      </c>
      <c r="C168" s="11">
        <v>6</v>
      </c>
      <c r="D168" s="11">
        <f t="shared" si="6"/>
        <v>145</v>
      </c>
      <c r="E168" s="11">
        <f t="shared" si="7"/>
        <v>0</v>
      </c>
      <c r="F168" s="11">
        <f t="shared" si="5"/>
        <v>-29000000</v>
      </c>
      <c r="G168" s="11" t="s">
        <v>502</v>
      </c>
    </row>
    <row r="169" spans="1:7">
      <c r="A169" s="11" t="s">
        <v>799</v>
      </c>
      <c r="B169" s="3">
        <v>-200000</v>
      </c>
      <c r="C169" s="11">
        <v>3</v>
      </c>
      <c r="D169" s="11">
        <f t="shared" si="6"/>
        <v>139</v>
      </c>
      <c r="E169" s="11">
        <f t="shared" si="7"/>
        <v>0</v>
      </c>
      <c r="F169" s="11">
        <f t="shared" si="5"/>
        <v>-27800000</v>
      </c>
      <c r="G169" s="11" t="s">
        <v>502</v>
      </c>
    </row>
    <row r="170" spans="1:7">
      <c r="A170" s="11" t="s">
        <v>804</v>
      </c>
      <c r="B170" s="3">
        <v>-200000</v>
      </c>
      <c r="C170" s="11">
        <v>0</v>
      </c>
      <c r="D170" s="11">
        <f t="shared" si="6"/>
        <v>136</v>
      </c>
      <c r="E170" s="11">
        <f t="shared" si="7"/>
        <v>0</v>
      </c>
      <c r="F170" s="11">
        <f t="shared" si="5"/>
        <v>-27200000</v>
      </c>
      <c r="G170" s="11" t="s">
        <v>502</v>
      </c>
    </row>
    <row r="171" spans="1:7">
      <c r="A171" s="11" t="s">
        <v>804</v>
      </c>
      <c r="B171" s="3">
        <v>3000000</v>
      </c>
      <c r="C171" s="11">
        <v>3</v>
      </c>
      <c r="D171" s="11">
        <f t="shared" si="6"/>
        <v>136</v>
      </c>
      <c r="E171" s="11">
        <f t="shared" si="7"/>
        <v>1</v>
      </c>
      <c r="F171" s="11">
        <f t="shared" si="5"/>
        <v>405000000</v>
      </c>
      <c r="G171" s="11" t="s">
        <v>805</v>
      </c>
    </row>
    <row r="172" spans="1:7">
      <c r="A172" s="11" t="s">
        <v>806</v>
      </c>
      <c r="B172" s="3">
        <v>-200000</v>
      </c>
      <c r="C172" s="11">
        <v>1</v>
      </c>
      <c r="D172" s="11">
        <f t="shared" si="6"/>
        <v>133</v>
      </c>
      <c r="E172" s="11">
        <f t="shared" si="7"/>
        <v>0</v>
      </c>
      <c r="F172" s="11">
        <f t="shared" si="5"/>
        <v>-26600000</v>
      </c>
      <c r="G172" s="11" t="s">
        <v>158</v>
      </c>
    </row>
    <row r="173" spans="1:7">
      <c r="A173" s="11" t="s">
        <v>806</v>
      </c>
      <c r="B173" s="3">
        <v>3000000</v>
      </c>
      <c r="C173" s="11">
        <v>1</v>
      </c>
      <c r="D173" s="11">
        <f t="shared" si="6"/>
        <v>132</v>
      </c>
      <c r="E173" s="11">
        <f t="shared" si="7"/>
        <v>1</v>
      </c>
      <c r="F173" s="11">
        <f t="shared" si="5"/>
        <v>393000000</v>
      </c>
      <c r="G173" s="11" t="s">
        <v>808</v>
      </c>
    </row>
    <row r="174" spans="1:7">
      <c r="A174" s="11" t="s">
        <v>807</v>
      </c>
      <c r="B174" s="3">
        <v>2000000</v>
      </c>
      <c r="C174" s="11">
        <v>1</v>
      </c>
      <c r="D174" s="11">
        <f t="shared" si="6"/>
        <v>131</v>
      </c>
      <c r="E174" s="11">
        <f t="shared" si="7"/>
        <v>1</v>
      </c>
      <c r="F174" s="11">
        <f t="shared" si="5"/>
        <v>260000000</v>
      </c>
      <c r="G174" s="11" t="s">
        <v>809</v>
      </c>
    </row>
    <row r="175" spans="1:7">
      <c r="A175" s="11" t="s">
        <v>807</v>
      </c>
      <c r="B175" s="3">
        <v>1300000</v>
      </c>
      <c r="C175" s="11">
        <v>2</v>
      </c>
      <c r="D175" s="11">
        <f t="shared" si="6"/>
        <v>130</v>
      </c>
      <c r="E175" s="11">
        <f t="shared" si="7"/>
        <v>1</v>
      </c>
      <c r="F175" s="11">
        <f t="shared" si="5"/>
        <v>167700000</v>
      </c>
      <c r="G175" s="11" t="s">
        <v>810</v>
      </c>
    </row>
    <row r="176" spans="1:7">
      <c r="A176" s="11" t="s">
        <v>811</v>
      </c>
      <c r="B176" s="3">
        <v>-200000</v>
      </c>
      <c r="C176" s="11">
        <v>0</v>
      </c>
      <c r="D176" s="11">
        <f t="shared" si="6"/>
        <v>128</v>
      </c>
      <c r="E176" s="11">
        <f t="shared" si="7"/>
        <v>0</v>
      </c>
      <c r="F176" s="11">
        <f t="shared" si="5"/>
        <v>-25600000</v>
      </c>
      <c r="G176" s="11" t="s">
        <v>763</v>
      </c>
    </row>
    <row r="177" spans="1:7">
      <c r="A177" s="11" t="s">
        <v>811</v>
      </c>
      <c r="B177" s="3">
        <v>1700000</v>
      </c>
      <c r="C177" s="11">
        <v>1</v>
      </c>
      <c r="D177" s="11">
        <f t="shared" si="6"/>
        <v>128</v>
      </c>
      <c r="E177" s="11">
        <f t="shared" si="7"/>
        <v>1</v>
      </c>
      <c r="F177" s="11">
        <f t="shared" si="5"/>
        <v>215900000</v>
      </c>
      <c r="G177" s="11" t="s">
        <v>812</v>
      </c>
    </row>
    <row r="178" spans="1:7">
      <c r="A178" s="11" t="s">
        <v>813</v>
      </c>
      <c r="B178" s="3">
        <v>-200000</v>
      </c>
      <c r="C178" s="11">
        <v>1</v>
      </c>
      <c r="D178" s="11">
        <f t="shared" si="6"/>
        <v>127</v>
      </c>
      <c r="E178" s="11">
        <f t="shared" si="7"/>
        <v>0</v>
      </c>
      <c r="F178" s="11">
        <f t="shared" si="5"/>
        <v>-25400000</v>
      </c>
      <c r="G178" s="11" t="s">
        <v>502</v>
      </c>
    </row>
    <row r="179" spans="1:7">
      <c r="A179" s="11" t="s">
        <v>815</v>
      </c>
      <c r="B179" s="3">
        <v>571492</v>
      </c>
      <c r="C179" s="11">
        <v>3</v>
      </c>
      <c r="D179" s="11">
        <f t="shared" si="6"/>
        <v>126</v>
      </c>
      <c r="E179" s="11">
        <f t="shared" si="7"/>
        <v>1</v>
      </c>
      <c r="F179" s="11">
        <f t="shared" si="5"/>
        <v>71436500</v>
      </c>
      <c r="G179" s="11" t="s">
        <v>242</v>
      </c>
    </row>
    <row r="180" spans="1:7">
      <c r="A180" s="11" t="s">
        <v>820</v>
      </c>
      <c r="B180" s="3">
        <v>3000000</v>
      </c>
      <c r="C180" s="11">
        <v>7</v>
      </c>
      <c r="D180" s="11">
        <f t="shared" si="6"/>
        <v>123</v>
      </c>
      <c r="E180" s="11">
        <f t="shared" si="7"/>
        <v>1</v>
      </c>
      <c r="F180" s="11">
        <f t="shared" si="5"/>
        <v>366000000</v>
      </c>
      <c r="G180" s="11" t="s">
        <v>823</v>
      </c>
    </row>
    <row r="181" spans="1:7">
      <c r="A181" s="11" t="s">
        <v>832</v>
      </c>
      <c r="B181" s="3">
        <v>2000000</v>
      </c>
      <c r="C181" s="11">
        <v>8</v>
      </c>
      <c r="D181" s="11">
        <f t="shared" si="6"/>
        <v>116</v>
      </c>
      <c r="E181" s="11">
        <f t="shared" si="7"/>
        <v>1</v>
      </c>
      <c r="F181" s="11">
        <f t="shared" si="5"/>
        <v>230000000</v>
      </c>
      <c r="G181" s="11" t="s">
        <v>833</v>
      </c>
    </row>
    <row r="182" spans="1:7">
      <c r="A182" s="11" t="s">
        <v>844</v>
      </c>
      <c r="B182" s="3">
        <v>-2200700</v>
      </c>
      <c r="C182" s="11">
        <v>12</v>
      </c>
      <c r="D182" s="11">
        <f t="shared" si="6"/>
        <v>108</v>
      </c>
      <c r="E182" s="11">
        <f t="shared" si="7"/>
        <v>0</v>
      </c>
      <c r="F182" s="11">
        <f t="shared" si="5"/>
        <v>-237675600</v>
      </c>
      <c r="G182" s="11" t="s">
        <v>846</v>
      </c>
    </row>
    <row r="183" spans="1:7">
      <c r="A183" s="11" t="s">
        <v>854</v>
      </c>
      <c r="B183" s="3">
        <v>675087</v>
      </c>
      <c r="C183" s="11">
        <v>30</v>
      </c>
      <c r="D183" s="11">
        <f t="shared" si="6"/>
        <v>96</v>
      </c>
      <c r="E183" s="11">
        <f t="shared" si="7"/>
        <v>1</v>
      </c>
      <c r="F183" s="11">
        <f t="shared" si="5"/>
        <v>64133265</v>
      </c>
      <c r="G183" s="11" t="s">
        <v>264</v>
      </c>
    </row>
    <row r="184" spans="1:7">
      <c r="A184" s="11" t="s">
        <v>891</v>
      </c>
      <c r="B184" s="3">
        <v>677000</v>
      </c>
      <c r="C184" s="11">
        <v>15</v>
      </c>
      <c r="D184" s="11">
        <f>D185+C184</f>
        <v>66</v>
      </c>
      <c r="E184" s="11">
        <f t="shared" si="7"/>
        <v>1</v>
      </c>
      <c r="F184" s="11">
        <f t="shared" si="5"/>
        <v>44005000</v>
      </c>
      <c r="G184" s="11" t="s">
        <v>400</v>
      </c>
    </row>
    <row r="185" spans="1:7">
      <c r="A185" s="11" t="s">
        <v>916</v>
      </c>
      <c r="B185" s="3">
        <v>-10000</v>
      </c>
      <c r="C185" s="11">
        <v>5</v>
      </c>
      <c r="D185" s="11">
        <f t="shared" si="6"/>
        <v>51</v>
      </c>
      <c r="E185" s="11">
        <f t="shared" si="7"/>
        <v>0</v>
      </c>
      <c r="F185" s="11">
        <f t="shared" si="5"/>
        <v>-510000</v>
      </c>
      <c r="G185" s="11" t="s">
        <v>922</v>
      </c>
    </row>
    <row r="186" spans="1:7">
      <c r="A186" s="11" t="s">
        <v>933</v>
      </c>
      <c r="B186" s="3">
        <v>-80500000</v>
      </c>
      <c r="C186" s="11">
        <v>5</v>
      </c>
      <c r="D186" s="11">
        <f t="shared" ref="D186:D227" si="8">D187+C186</f>
        <v>46</v>
      </c>
      <c r="E186" s="11">
        <f t="shared" si="7"/>
        <v>0</v>
      </c>
      <c r="F186" s="11">
        <f t="shared" si="5"/>
        <v>-3703000000</v>
      </c>
      <c r="G186" s="11" t="s">
        <v>1034</v>
      </c>
    </row>
    <row r="187" spans="1:7">
      <c r="A187" s="11" t="s">
        <v>1033</v>
      </c>
      <c r="B187" s="3">
        <v>-1100000</v>
      </c>
      <c r="C187" s="11">
        <v>0</v>
      </c>
      <c r="D187" s="11">
        <f t="shared" si="8"/>
        <v>41</v>
      </c>
      <c r="E187" s="11">
        <f t="shared" si="7"/>
        <v>0</v>
      </c>
      <c r="F187" s="11">
        <f t="shared" si="5"/>
        <v>-45100000</v>
      </c>
      <c r="G187" s="11" t="s">
        <v>1034</v>
      </c>
    </row>
    <row r="188" spans="1:7">
      <c r="A188" s="11" t="s">
        <v>1033</v>
      </c>
      <c r="B188" s="3">
        <v>3000000</v>
      </c>
      <c r="C188" s="11">
        <v>1</v>
      </c>
      <c r="D188" s="11">
        <f t="shared" si="8"/>
        <v>41</v>
      </c>
      <c r="E188" s="11">
        <f t="shared" si="7"/>
        <v>1</v>
      </c>
      <c r="F188" s="11">
        <f t="shared" si="5"/>
        <v>120000000</v>
      </c>
      <c r="G188" s="11" t="s">
        <v>1045</v>
      </c>
    </row>
    <row r="189" spans="1:7">
      <c r="A189" s="11" t="s">
        <v>1044</v>
      </c>
      <c r="B189" s="3">
        <v>2000000</v>
      </c>
      <c r="C189" s="11">
        <v>0</v>
      </c>
      <c r="D189" s="11">
        <f t="shared" si="8"/>
        <v>40</v>
      </c>
      <c r="E189" s="11">
        <f t="shared" si="7"/>
        <v>1</v>
      </c>
      <c r="F189" s="11">
        <f t="shared" si="5"/>
        <v>78000000</v>
      </c>
      <c r="G189" s="11" t="s">
        <v>1045</v>
      </c>
    </row>
    <row r="190" spans="1:7">
      <c r="A190" s="11" t="s">
        <v>1044</v>
      </c>
      <c r="B190" s="3">
        <v>-5000000</v>
      </c>
      <c r="C190" s="11">
        <v>1</v>
      </c>
      <c r="D190" s="11">
        <f t="shared" si="8"/>
        <v>40</v>
      </c>
      <c r="E190" s="11">
        <f t="shared" si="7"/>
        <v>0</v>
      </c>
      <c r="F190" s="11">
        <f t="shared" si="5"/>
        <v>-200000000</v>
      </c>
      <c r="G190" s="11" t="s">
        <v>1034</v>
      </c>
    </row>
    <row r="191" spans="1:7">
      <c r="A191" s="11" t="s">
        <v>1050</v>
      </c>
      <c r="B191" s="3">
        <v>483248</v>
      </c>
      <c r="C191" s="11">
        <v>4</v>
      </c>
      <c r="D191" s="11">
        <f t="shared" si="8"/>
        <v>39</v>
      </c>
      <c r="E191" s="11">
        <f t="shared" si="7"/>
        <v>1</v>
      </c>
      <c r="F191" s="11">
        <f t="shared" si="5"/>
        <v>18363424</v>
      </c>
      <c r="G191" s="11" t="s">
        <v>1052</v>
      </c>
    </row>
    <row r="192" spans="1:7">
      <c r="A192" s="11" t="s">
        <v>1078</v>
      </c>
      <c r="B192" s="3">
        <v>-115300</v>
      </c>
      <c r="C192" s="11">
        <v>4</v>
      </c>
      <c r="D192" s="11">
        <f t="shared" si="8"/>
        <v>35</v>
      </c>
      <c r="E192" s="11">
        <f t="shared" si="7"/>
        <v>0</v>
      </c>
      <c r="F192" s="11">
        <f t="shared" si="5"/>
        <v>-4035500</v>
      </c>
      <c r="G192" s="11" t="s">
        <v>1079</v>
      </c>
    </row>
    <row r="193" spans="1:7">
      <c r="A193" s="11" t="s">
        <v>1089</v>
      </c>
      <c r="B193" s="3">
        <v>90000000</v>
      </c>
      <c r="C193" s="11">
        <v>7</v>
      </c>
      <c r="D193" s="11">
        <f t="shared" si="8"/>
        <v>31</v>
      </c>
      <c r="E193" s="11">
        <f t="shared" si="7"/>
        <v>1</v>
      </c>
      <c r="F193" s="11">
        <f t="shared" si="5"/>
        <v>2700000000</v>
      </c>
      <c r="G193" s="11" t="s">
        <v>1090</v>
      </c>
    </row>
    <row r="194" spans="1:7">
      <c r="A194" s="11" t="s">
        <v>1108</v>
      </c>
      <c r="B194" s="3">
        <v>52000000</v>
      </c>
      <c r="C194" s="11">
        <v>0</v>
      </c>
      <c r="D194" s="11">
        <f t="shared" si="8"/>
        <v>24</v>
      </c>
      <c r="E194" s="11">
        <f t="shared" si="7"/>
        <v>1</v>
      </c>
      <c r="F194" s="11">
        <f t="shared" si="5"/>
        <v>1196000000</v>
      </c>
      <c r="G194" s="11" t="s">
        <v>1114</v>
      </c>
    </row>
    <row r="195" spans="1:7">
      <c r="A195" s="11" t="s">
        <v>1108</v>
      </c>
      <c r="B195" s="3">
        <v>25000000</v>
      </c>
      <c r="C195" s="11">
        <v>0</v>
      </c>
      <c r="D195" s="11">
        <f t="shared" si="8"/>
        <v>24</v>
      </c>
      <c r="E195" s="11">
        <f t="shared" si="7"/>
        <v>1</v>
      </c>
      <c r="F195" s="105">
        <f t="shared" si="5"/>
        <v>575000000</v>
      </c>
      <c r="G195" s="11" t="s">
        <v>1115</v>
      </c>
    </row>
    <row r="196" spans="1:7">
      <c r="A196" s="11" t="s">
        <v>1108</v>
      </c>
      <c r="B196" s="3">
        <v>-168000000</v>
      </c>
      <c r="C196" s="11">
        <v>7</v>
      </c>
      <c r="D196" s="105">
        <f t="shared" si="8"/>
        <v>24</v>
      </c>
      <c r="E196" s="105">
        <f t="shared" si="7"/>
        <v>0</v>
      </c>
      <c r="F196" s="105">
        <f t="shared" si="5"/>
        <v>-4032000000</v>
      </c>
      <c r="G196" s="11" t="s">
        <v>1116</v>
      </c>
    </row>
    <row r="197" spans="1:7">
      <c r="A197" s="11" t="s">
        <v>1184</v>
      </c>
      <c r="B197" s="3">
        <v>-165500</v>
      </c>
      <c r="C197" s="11">
        <v>4</v>
      </c>
      <c r="D197" s="105">
        <f t="shared" si="8"/>
        <v>17</v>
      </c>
      <c r="E197" s="105">
        <f t="shared" si="7"/>
        <v>0</v>
      </c>
      <c r="F197" s="105">
        <f t="shared" si="5"/>
        <v>-2813500</v>
      </c>
      <c r="G197" s="11" t="s">
        <v>1185</v>
      </c>
    </row>
    <row r="198" spans="1:7">
      <c r="A198" s="105" t="s">
        <v>1233</v>
      </c>
      <c r="B198" s="119">
        <v>-200000</v>
      </c>
      <c r="C198" s="105">
        <v>0</v>
      </c>
      <c r="D198" s="105">
        <f t="shared" si="8"/>
        <v>13</v>
      </c>
      <c r="E198" s="105">
        <f t="shared" si="7"/>
        <v>0</v>
      </c>
      <c r="F198" s="105">
        <f t="shared" si="5"/>
        <v>-2600000</v>
      </c>
      <c r="G198" s="105" t="s">
        <v>1234</v>
      </c>
    </row>
    <row r="199" spans="1:7">
      <c r="A199" s="105" t="s">
        <v>1233</v>
      </c>
      <c r="B199" s="119">
        <v>-46981</v>
      </c>
      <c r="C199" s="105">
        <v>3</v>
      </c>
      <c r="D199" s="105">
        <f t="shared" si="8"/>
        <v>13</v>
      </c>
      <c r="E199" s="105">
        <f t="shared" si="7"/>
        <v>0</v>
      </c>
      <c r="F199" s="105">
        <f t="shared" si="5"/>
        <v>-610753</v>
      </c>
      <c r="G199" s="105" t="s">
        <v>875</v>
      </c>
    </row>
    <row r="200" spans="1:7">
      <c r="A200" s="105" t="s">
        <v>1245</v>
      </c>
      <c r="B200" s="119">
        <v>-4650</v>
      </c>
      <c r="C200" s="105">
        <v>2</v>
      </c>
      <c r="D200" s="105">
        <f t="shared" si="8"/>
        <v>10</v>
      </c>
      <c r="E200" s="105">
        <f t="shared" si="7"/>
        <v>0</v>
      </c>
      <c r="F200" s="105">
        <f t="shared" si="5"/>
        <v>-46500</v>
      </c>
      <c r="G200" s="105" t="s">
        <v>875</v>
      </c>
    </row>
    <row r="201" spans="1:7">
      <c r="A201" s="105" t="s">
        <v>1257</v>
      </c>
      <c r="B201" s="119">
        <v>159828</v>
      </c>
      <c r="C201" s="105">
        <v>3</v>
      </c>
      <c r="D201" s="105">
        <f t="shared" si="8"/>
        <v>8</v>
      </c>
      <c r="E201" s="105">
        <f t="shared" si="7"/>
        <v>1</v>
      </c>
      <c r="F201" s="105">
        <f t="shared" si="5"/>
        <v>1118796</v>
      </c>
      <c r="G201" s="105" t="s">
        <v>510</v>
      </c>
    </row>
    <row r="202" spans="1:7">
      <c r="A202" s="105" t="s">
        <v>1269</v>
      </c>
      <c r="B202" s="119">
        <v>-300500</v>
      </c>
      <c r="C202" s="105">
        <v>0</v>
      </c>
      <c r="D202" s="105">
        <f t="shared" si="8"/>
        <v>5</v>
      </c>
      <c r="E202" s="105">
        <f t="shared" si="7"/>
        <v>0</v>
      </c>
      <c r="F202" s="105">
        <f t="shared" si="5"/>
        <v>-1502500</v>
      </c>
      <c r="G202" s="105" t="s">
        <v>1273</v>
      </c>
    </row>
    <row r="203" spans="1:7">
      <c r="A203" s="105" t="s">
        <v>1269</v>
      </c>
      <c r="B203" s="119">
        <v>6000000</v>
      </c>
      <c r="C203" s="105">
        <v>2</v>
      </c>
      <c r="D203" s="105">
        <f t="shared" si="8"/>
        <v>5</v>
      </c>
      <c r="E203" s="105">
        <f t="shared" si="7"/>
        <v>1</v>
      </c>
      <c r="F203" s="105">
        <f t="shared" si="5"/>
        <v>24000000</v>
      </c>
      <c r="G203" s="105" t="s">
        <v>1274</v>
      </c>
    </row>
    <row r="204" spans="1:7">
      <c r="A204" s="105" t="s">
        <v>1283</v>
      </c>
      <c r="B204" s="119">
        <v>-685000</v>
      </c>
      <c r="C204" s="105">
        <v>1</v>
      </c>
      <c r="D204" s="105">
        <f t="shared" si="8"/>
        <v>3</v>
      </c>
      <c r="E204" s="105">
        <f t="shared" si="7"/>
        <v>0</v>
      </c>
      <c r="F204" s="105">
        <f t="shared" si="5"/>
        <v>-2055000</v>
      </c>
      <c r="G204" s="105" t="s">
        <v>1284</v>
      </c>
    </row>
    <row r="205" spans="1:7">
      <c r="A205" s="105" t="s">
        <v>1285</v>
      </c>
      <c r="B205" s="119">
        <v>-3000000</v>
      </c>
      <c r="C205" s="105">
        <v>1</v>
      </c>
      <c r="D205" s="105">
        <f t="shared" si="8"/>
        <v>2</v>
      </c>
      <c r="E205" s="105">
        <f t="shared" si="7"/>
        <v>0</v>
      </c>
      <c r="F205" s="105">
        <f t="shared" si="5"/>
        <v>-6000000</v>
      </c>
      <c r="G205" s="105" t="s">
        <v>724</v>
      </c>
    </row>
    <row r="206" spans="1:7">
      <c r="A206" s="105" t="s">
        <v>1294</v>
      </c>
      <c r="B206" s="119">
        <v>-156000</v>
      </c>
      <c r="C206" s="105">
        <v>1</v>
      </c>
      <c r="D206" s="105">
        <f t="shared" si="8"/>
        <v>1</v>
      </c>
      <c r="E206" s="105">
        <f t="shared" si="7"/>
        <v>0</v>
      </c>
      <c r="F206" s="105">
        <f t="shared" si="5"/>
        <v>-156000</v>
      </c>
      <c r="G206" s="105" t="s">
        <v>1296</v>
      </c>
    </row>
    <row r="207" spans="1:7">
      <c r="A207" s="105"/>
      <c r="B207" s="119"/>
      <c r="C207" s="105"/>
      <c r="D207" s="105">
        <f t="shared" si="8"/>
        <v>0</v>
      </c>
      <c r="E207" s="105">
        <f t="shared" si="7"/>
        <v>0</v>
      </c>
      <c r="F207" s="105">
        <f t="shared" si="5"/>
        <v>0</v>
      </c>
      <c r="G207" s="105" t="s">
        <v>25</v>
      </c>
    </row>
    <row r="208" spans="1:7">
      <c r="A208" s="105"/>
      <c r="B208" s="119"/>
      <c r="C208" s="105"/>
      <c r="D208" s="105">
        <f t="shared" si="8"/>
        <v>0</v>
      </c>
      <c r="E208" s="105">
        <f t="shared" si="7"/>
        <v>0</v>
      </c>
      <c r="F208" s="105">
        <f t="shared" si="5"/>
        <v>0</v>
      </c>
      <c r="G208" s="105"/>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2585544</v>
      </c>
      <c r="C228" s="11"/>
      <c r="D228" s="11"/>
      <c r="E228" s="11"/>
      <c r="F228" s="29">
        <f>SUM(F2:F226)</f>
        <v>18778726924</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26980929.488505747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3" activePane="bottomLeft" state="frozen"/>
      <selection pane="bottomLeft" activeCell="D125" sqref="D125"/>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513</v>
      </c>
      <c r="F2" s="11">
        <f>IF(B2&gt;0,1,0)</f>
        <v>1</v>
      </c>
      <c r="G2" s="11">
        <f>B2*(E2-F2)</f>
        <v>25600000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509</v>
      </c>
      <c r="F3" s="11">
        <f t="shared" ref="F3:F38" si="1">IF(B3&gt;0,1,0)</f>
        <v>1</v>
      </c>
      <c r="G3" s="11">
        <f t="shared" ref="G3:G23" si="2">B3*(E3-F3)</f>
        <v>1524000000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508</v>
      </c>
      <c r="F4" s="11">
        <f t="shared" si="1"/>
        <v>1</v>
      </c>
      <c r="G4" s="11">
        <f t="shared" si="2"/>
        <v>1521000000</v>
      </c>
      <c r="Q4" s="25"/>
      <c r="R4" s="25"/>
      <c r="S4" s="25"/>
      <c r="T4" s="25"/>
      <c r="U4" s="25"/>
      <c r="V4" s="26"/>
      <c r="W4" s="25"/>
      <c r="X4" s="25"/>
      <c r="Y4" s="25"/>
      <c r="Z4" s="25"/>
      <c r="AA4" s="25"/>
    </row>
    <row r="5" spans="1:27">
      <c r="A5" s="11" t="s">
        <v>277</v>
      </c>
      <c r="B5" s="3">
        <v>15000000</v>
      </c>
      <c r="C5" s="11"/>
      <c r="D5" s="11">
        <v>1</v>
      </c>
      <c r="E5" s="11">
        <f t="shared" si="0"/>
        <v>508</v>
      </c>
      <c r="F5" s="11">
        <f t="shared" si="1"/>
        <v>1</v>
      </c>
      <c r="G5" s="11">
        <f t="shared" si="2"/>
        <v>7605000000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507</v>
      </c>
      <c r="F6" s="11">
        <f t="shared" si="1"/>
        <v>1</v>
      </c>
      <c r="G6" s="11">
        <f t="shared" si="2"/>
        <v>1518000000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506</v>
      </c>
      <c r="F7" s="11">
        <f t="shared" si="1"/>
        <v>0</v>
      </c>
      <c r="G7" s="11">
        <f t="shared" si="2"/>
        <v>-1518000000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506</v>
      </c>
      <c r="F8" s="11">
        <f t="shared" si="1"/>
        <v>0</v>
      </c>
      <c r="G8" s="11">
        <f t="shared" si="2"/>
        <v>-101200000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506</v>
      </c>
      <c r="F9" s="11">
        <f t="shared" si="1"/>
        <v>1</v>
      </c>
      <c r="G9" s="11">
        <f>B9*(E9-F9)</f>
        <v>1515000000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505</v>
      </c>
      <c r="F10" s="11">
        <f t="shared" si="1"/>
        <v>1</v>
      </c>
      <c r="G10" s="11">
        <f t="shared" si="2"/>
        <v>1512000000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505</v>
      </c>
      <c r="F11" s="11">
        <f t="shared" si="1"/>
        <v>1</v>
      </c>
      <c r="G11" s="11">
        <f t="shared" si="2"/>
        <v>12600000000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502</v>
      </c>
      <c r="F12" s="11">
        <f t="shared" si="1"/>
        <v>1</v>
      </c>
      <c r="G12" s="11">
        <f t="shared" si="2"/>
        <v>500163330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502</v>
      </c>
      <c r="F13" s="11">
        <f t="shared" si="1"/>
        <v>1</v>
      </c>
      <c r="G13" s="11">
        <f t="shared" si="2"/>
        <v>1503000000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502</v>
      </c>
      <c r="F14" s="11">
        <f t="shared" si="1"/>
        <v>1</v>
      </c>
      <c r="G14" s="11">
        <f t="shared" si="2"/>
        <v>596739096</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490</v>
      </c>
      <c r="F15" s="11">
        <f t="shared" si="1"/>
        <v>1</v>
      </c>
      <c r="G15" s="11">
        <f t="shared" si="2"/>
        <v>978000000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478</v>
      </c>
      <c r="F16" s="11">
        <f t="shared" si="1"/>
        <v>1</v>
      </c>
      <c r="G16" s="11">
        <f t="shared" si="2"/>
        <v>1431000000</v>
      </c>
      <c r="U16" s="25"/>
      <c r="V16" s="26"/>
      <c r="W16" s="25"/>
      <c r="X16" s="25"/>
      <c r="Y16" s="25"/>
      <c r="Z16" s="25"/>
      <c r="AA16" s="25"/>
    </row>
    <row r="17" spans="1:27">
      <c r="A17" s="11" t="s">
        <v>273</v>
      </c>
      <c r="B17" s="3">
        <v>3000000</v>
      </c>
      <c r="C17" s="11"/>
      <c r="D17" s="11">
        <v>1</v>
      </c>
      <c r="E17" s="11">
        <f t="shared" si="0"/>
        <v>477</v>
      </c>
      <c r="F17" s="11">
        <f t="shared" si="1"/>
        <v>1</v>
      </c>
      <c r="G17" s="11">
        <f t="shared" si="2"/>
        <v>1428000000</v>
      </c>
      <c r="K17" t="s">
        <v>1258</v>
      </c>
      <c r="L17">
        <v>200011228</v>
      </c>
      <c r="M17" t="s">
        <v>1259</v>
      </c>
      <c r="U17" s="25"/>
      <c r="V17" s="26"/>
      <c r="W17" s="25"/>
      <c r="X17" s="25"/>
      <c r="Y17" s="25"/>
      <c r="Z17" s="25"/>
      <c r="AA17" s="25"/>
    </row>
    <row r="18" spans="1:27">
      <c r="A18" s="11" t="s">
        <v>272</v>
      </c>
      <c r="B18" s="3">
        <v>1900000</v>
      </c>
      <c r="C18" s="11"/>
      <c r="D18" s="11">
        <v>15</v>
      </c>
      <c r="E18" s="11">
        <f t="shared" si="0"/>
        <v>476</v>
      </c>
      <c r="F18" s="11">
        <f t="shared" si="1"/>
        <v>1</v>
      </c>
      <c r="G18" s="11">
        <f t="shared" si="2"/>
        <v>902500000</v>
      </c>
      <c r="U18" s="25"/>
      <c r="V18" s="26"/>
      <c r="W18" s="25"/>
      <c r="X18" s="25"/>
      <c r="Y18" s="25"/>
      <c r="Z18" s="25"/>
      <c r="AA18" s="25"/>
    </row>
    <row r="19" spans="1:27">
      <c r="A19" s="11" t="s">
        <v>262</v>
      </c>
      <c r="B19" s="3">
        <v>804513</v>
      </c>
      <c r="C19" s="11" t="s">
        <v>271</v>
      </c>
      <c r="D19" s="11">
        <v>1</v>
      </c>
      <c r="E19" s="11">
        <f t="shared" si="0"/>
        <v>461</v>
      </c>
      <c r="F19" s="11">
        <f t="shared" si="1"/>
        <v>1</v>
      </c>
      <c r="G19" s="11">
        <f t="shared" si="2"/>
        <v>370075980</v>
      </c>
      <c r="U19" s="25"/>
      <c r="V19" s="26"/>
      <c r="W19" s="25"/>
      <c r="X19" s="25"/>
      <c r="Y19" s="25"/>
      <c r="Z19" s="25"/>
      <c r="AA19" s="25"/>
    </row>
    <row r="20" spans="1:27">
      <c r="A20" s="11" t="s">
        <v>270</v>
      </c>
      <c r="B20" s="3">
        <v>3000000</v>
      </c>
      <c r="C20" s="11" t="s">
        <v>269</v>
      </c>
      <c r="D20" s="11">
        <v>6</v>
      </c>
      <c r="E20" s="11">
        <f t="shared" si="0"/>
        <v>460</v>
      </c>
      <c r="F20" s="11">
        <f t="shared" si="1"/>
        <v>1</v>
      </c>
      <c r="G20" s="11">
        <f t="shared" si="2"/>
        <v>1377000000</v>
      </c>
      <c r="U20" s="25"/>
      <c r="V20" s="26"/>
      <c r="W20" s="25"/>
      <c r="X20" s="25"/>
      <c r="Y20" s="25"/>
      <c r="Z20" s="25"/>
      <c r="AA20" s="25"/>
    </row>
    <row r="21" spans="1:27">
      <c r="A21" s="11" t="s">
        <v>268</v>
      </c>
      <c r="B21" s="3">
        <v>500000</v>
      </c>
      <c r="C21" s="11" t="s">
        <v>269</v>
      </c>
      <c r="D21" s="11">
        <v>14</v>
      </c>
      <c r="E21" s="11">
        <f>D21+E22</f>
        <v>454</v>
      </c>
      <c r="F21" s="11">
        <f t="shared" si="1"/>
        <v>1</v>
      </c>
      <c r="G21" s="11">
        <f t="shared" si="2"/>
        <v>226500000</v>
      </c>
      <c r="U21" s="25"/>
      <c r="V21" s="26"/>
      <c r="W21" s="25"/>
      <c r="X21" s="25"/>
      <c r="Y21" s="25"/>
      <c r="Z21" s="25"/>
      <c r="AA21" s="25"/>
    </row>
    <row r="22" spans="1:27">
      <c r="A22" s="11" t="s">
        <v>343</v>
      </c>
      <c r="B22" s="38">
        <v>-3000000</v>
      </c>
      <c r="C22" s="11" t="s">
        <v>344</v>
      </c>
      <c r="D22" s="11">
        <v>8</v>
      </c>
      <c r="E22" s="11">
        <f t="shared" si="0"/>
        <v>440</v>
      </c>
      <c r="F22" s="11">
        <f t="shared" si="1"/>
        <v>0</v>
      </c>
      <c r="G22" s="11">
        <f t="shared" si="2"/>
        <v>-1320000000</v>
      </c>
      <c r="U22" s="25"/>
      <c r="V22" s="26"/>
      <c r="W22" s="25"/>
      <c r="X22" s="25"/>
      <c r="Y22" s="25"/>
      <c r="Z22" s="25"/>
      <c r="AA22" s="25"/>
    </row>
    <row r="23" spans="1:27">
      <c r="A23" s="11" t="s">
        <v>403</v>
      </c>
      <c r="B23" s="38">
        <v>3000000</v>
      </c>
      <c r="C23" s="11" t="s">
        <v>404</v>
      </c>
      <c r="D23" s="11">
        <v>0</v>
      </c>
      <c r="E23" s="11">
        <f t="shared" si="0"/>
        <v>432</v>
      </c>
      <c r="F23" s="11">
        <f t="shared" si="1"/>
        <v>1</v>
      </c>
      <c r="G23" s="11">
        <f t="shared" si="2"/>
        <v>1293000000</v>
      </c>
      <c r="U23" s="25"/>
      <c r="V23" s="26"/>
      <c r="W23" s="25"/>
      <c r="X23" s="25"/>
      <c r="Y23" s="25"/>
      <c r="Z23" s="25"/>
      <c r="AA23" s="25"/>
    </row>
    <row r="24" spans="1:27">
      <c r="A24" s="11" t="s">
        <v>403</v>
      </c>
      <c r="B24" s="38">
        <v>630843</v>
      </c>
      <c r="C24" s="11" t="s">
        <v>400</v>
      </c>
      <c r="D24" s="11">
        <v>2</v>
      </c>
      <c r="E24" s="11">
        <f t="shared" si="0"/>
        <v>432</v>
      </c>
      <c r="F24" s="11">
        <f t="shared" si="1"/>
        <v>1</v>
      </c>
      <c r="G24" s="11">
        <f>B24*(E24-F24)</f>
        <v>271893333</v>
      </c>
      <c r="U24" s="25"/>
      <c r="V24" s="25"/>
      <c r="W24" s="25"/>
      <c r="X24" s="25"/>
      <c r="Y24" s="25"/>
      <c r="Z24" s="25"/>
      <c r="AA24" s="25"/>
    </row>
    <row r="25" spans="1:27">
      <c r="A25" s="11" t="s">
        <v>409</v>
      </c>
      <c r="B25" s="38">
        <v>-3200900</v>
      </c>
      <c r="C25" s="11" t="s">
        <v>411</v>
      </c>
      <c r="D25" s="11">
        <v>2</v>
      </c>
      <c r="E25" s="11">
        <f t="shared" si="0"/>
        <v>430</v>
      </c>
      <c r="F25" s="11">
        <f t="shared" si="1"/>
        <v>0</v>
      </c>
      <c r="G25" s="11">
        <f t="shared" ref="G25:G30" si="3">B25*(E25-F25)</f>
        <v>-1376387000</v>
      </c>
      <c r="U25" s="25"/>
      <c r="V25" s="25"/>
      <c r="W25" s="25"/>
      <c r="X25" s="25"/>
      <c r="Y25" s="25"/>
      <c r="Z25" s="25"/>
      <c r="AA25" s="25"/>
    </row>
    <row r="26" spans="1:27">
      <c r="A26" s="11" t="s">
        <v>421</v>
      </c>
      <c r="B26" s="38">
        <v>-3000900</v>
      </c>
      <c r="C26" s="11" t="s">
        <v>422</v>
      </c>
      <c r="D26" s="11">
        <v>2</v>
      </c>
      <c r="E26" s="11">
        <f t="shared" si="0"/>
        <v>428</v>
      </c>
      <c r="F26" s="11">
        <f t="shared" si="1"/>
        <v>0</v>
      </c>
      <c r="G26" s="11">
        <f t="shared" si="3"/>
        <v>-1284385200</v>
      </c>
      <c r="U26" s="25"/>
      <c r="V26" s="25"/>
      <c r="W26" s="25"/>
      <c r="X26" s="25"/>
      <c r="Y26" s="25"/>
      <c r="Z26" s="25"/>
      <c r="AA26" s="25"/>
    </row>
    <row r="27" spans="1:27">
      <c r="A27" s="11" t="s">
        <v>427</v>
      </c>
      <c r="B27" s="38">
        <v>1000000</v>
      </c>
      <c r="C27" s="11" t="s">
        <v>429</v>
      </c>
      <c r="D27" s="11">
        <v>0</v>
      </c>
      <c r="E27" s="11">
        <f t="shared" si="0"/>
        <v>426</v>
      </c>
      <c r="F27" s="11">
        <f t="shared" si="1"/>
        <v>1</v>
      </c>
      <c r="G27" s="11">
        <f t="shared" si="3"/>
        <v>425000000</v>
      </c>
      <c r="U27" s="25"/>
      <c r="V27" s="25"/>
      <c r="W27" s="25"/>
      <c r="X27" s="25"/>
      <c r="Y27" s="25"/>
      <c r="Z27" s="25"/>
      <c r="AA27" s="25"/>
    </row>
    <row r="28" spans="1:27">
      <c r="A28" s="11" t="s">
        <v>427</v>
      </c>
      <c r="B28" s="38">
        <v>6000000</v>
      </c>
      <c r="C28" s="11" t="s">
        <v>430</v>
      </c>
      <c r="D28" s="11">
        <v>0</v>
      </c>
      <c r="E28" s="11">
        <f t="shared" si="0"/>
        <v>426</v>
      </c>
      <c r="F28" s="11">
        <f t="shared" si="1"/>
        <v>1</v>
      </c>
      <c r="G28" s="11">
        <f t="shared" si="3"/>
        <v>2550000000</v>
      </c>
      <c r="U28" s="25"/>
      <c r="V28" s="25"/>
      <c r="W28" s="25"/>
      <c r="X28" s="25"/>
      <c r="Y28" s="25"/>
      <c r="Z28" s="25"/>
      <c r="AA28" s="25"/>
    </row>
    <row r="29" spans="1:27">
      <c r="A29" s="11" t="s">
        <v>427</v>
      </c>
      <c r="B29" s="38">
        <v>5800000</v>
      </c>
      <c r="C29" s="11" t="s">
        <v>431</v>
      </c>
      <c r="D29" s="11">
        <v>0</v>
      </c>
      <c r="E29" s="11">
        <f t="shared" si="0"/>
        <v>426</v>
      </c>
      <c r="F29" s="11">
        <f t="shared" si="1"/>
        <v>1</v>
      </c>
      <c r="G29" s="11">
        <f t="shared" si="3"/>
        <v>2465000000</v>
      </c>
      <c r="U29" s="25"/>
      <c r="V29" s="28"/>
      <c r="W29" s="25"/>
      <c r="X29" s="25"/>
      <c r="Y29" s="25"/>
      <c r="Z29" s="25"/>
      <c r="AA29" s="28"/>
    </row>
    <row r="30" spans="1:27">
      <c r="A30" s="11" t="s">
        <v>427</v>
      </c>
      <c r="B30" s="38">
        <v>-5000</v>
      </c>
      <c r="C30" s="11" t="s">
        <v>432</v>
      </c>
      <c r="D30" s="11">
        <v>1</v>
      </c>
      <c r="E30" s="11">
        <f t="shared" si="0"/>
        <v>426</v>
      </c>
      <c r="F30" s="11">
        <f t="shared" si="1"/>
        <v>0</v>
      </c>
      <c r="G30" s="11">
        <f t="shared" si="3"/>
        <v>-2130000</v>
      </c>
      <c r="U30" s="25"/>
      <c r="V30" s="25"/>
      <c r="W30" s="25"/>
      <c r="X30" s="25"/>
      <c r="Y30" s="25"/>
      <c r="Z30" s="25"/>
      <c r="AA30" s="25"/>
    </row>
    <row r="31" spans="1:27">
      <c r="A31" s="11" t="s">
        <v>442</v>
      </c>
      <c r="B31" s="38">
        <v>-26000000</v>
      </c>
      <c r="C31" s="11" t="s">
        <v>443</v>
      </c>
      <c r="D31" s="11">
        <v>2</v>
      </c>
      <c r="E31" s="11">
        <f t="shared" si="0"/>
        <v>425</v>
      </c>
      <c r="F31" s="11">
        <f t="shared" si="1"/>
        <v>0</v>
      </c>
      <c r="G31" s="11">
        <f>B31*(E31-F31)</f>
        <v>-11050000000</v>
      </c>
      <c r="U31" s="25"/>
      <c r="V31" s="25"/>
      <c r="W31" s="25"/>
      <c r="X31" s="25"/>
      <c r="Y31" s="25"/>
      <c r="Z31" s="25"/>
      <c r="AA31" s="25"/>
    </row>
    <row r="32" spans="1:27">
      <c r="A32" s="11" t="s">
        <v>439</v>
      </c>
      <c r="B32" s="38">
        <v>-26200000</v>
      </c>
      <c r="C32" s="11" t="s">
        <v>441</v>
      </c>
      <c r="D32" s="11">
        <v>19</v>
      </c>
      <c r="E32" s="11">
        <f t="shared" si="0"/>
        <v>423</v>
      </c>
      <c r="F32" s="11">
        <f t="shared" si="1"/>
        <v>0</v>
      </c>
      <c r="G32" s="11">
        <f>B32*(E32-F32)</f>
        <v>-11082600000</v>
      </c>
      <c r="U32" s="25"/>
      <c r="V32" s="25"/>
      <c r="W32" s="25"/>
      <c r="X32" s="25"/>
      <c r="Y32" s="25"/>
      <c r="Z32" s="25"/>
      <c r="AA32" s="26"/>
    </row>
    <row r="33" spans="1:27">
      <c r="A33" s="11" t="s">
        <v>471</v>
      </c>
      <c r="B33" s="38">
        <v>327005</v>
      </c>
      <c r="C33" s="11" t="s">
        <v>482</v>
      </c>
      <c r="D33" s="11">
        <v>18</v>
      </c>
      <c r="E33" s="11">
        <f t="shared" si="0"/>
        <v>404</v>
      </c>
      <c r="F33" s="11">
        <f t="shared" si="1"/>
        <v>1</v>
      </c>
      <c r="G33" s="11">
        <f>B33*(E33-F33)</f>
        <v>131783015</v>
      </c>
      <c r="U33" s="25"/>
      <c r="V33" s="25"/>
      <c r="W33" s="25"/>
      <c r="X33" s="25"/>
      <c r="Y33" s="25"/>
      <c r="Z33" s="25"/>
      <c r="AA33" s="25"/>
    </row>
    <row r="34" spans="1:27">
      <c r="A34" s="11" t="s">
        <v>495</v>
      </c>
      <c r="B34" s="38">
        <v>28400000</v>
      </c>
      <c r="C34" s="11" t="s">
        <v>552</v>
      </c>
      <c r="D34" s="11">
        <v>0</v>
      </c>
      <c r="E34" s="11">
        <f t="shared" si="0"/>
        <v>386</v>
      </c>
      <c r="F34" s="11">
        <f t="shared" si="1"/>
        <v>1</v>
      </c>
      <c r="G34" s="11">
        <f t="shared" ref="G34:G147" si="4">B34*(E34-F34)</f>
        <v>10934000000</v>
      </c>
      <c r="V34" s="25"/>
      <c r="W34" s="26"/>
      <c r="X34" s="25"/>
    </row>
    <row r="35" spans="1:27">
      <c r="A35" s="12" t="s">
        <v>495</v>
      </c>
      <c r="B35" s="57">
        <v>11000000</v>
      </c>
      <c r="C35" s="12" t="s">
        <v>497</v>
      </c>
      <c r="D35" s="11">
        <v>15</v>
      </c>
      <c r="E35" s="11">
        <f t="shared" si="0"/>
        <v>386</v>
      </c>
      <c r="F35" s="11">
        <f t="shared" si="1"/>
        <v>1</v>
      </c>
      <c r="G35" s="12">
        <f t="shared" si="4"/>
        <v>4235000000</v>
      </c>
    </row>
    <row r="36" spans="1:27">
      <c r="A36" s="11" t="s">
        <v>509</v>
      </c>
      <c r="B36" s="38">
        <v>418701</v>
      </c>
      <c r="C36" s="11" t="s">
        <v>510</v>
      </c>
      <c r="D36" s="11">
        <v>0</v>
      </c>
      <c r="E36" s="11">
        <f t="shared" si="0"/>
        <v>371</v>
      </c>
      <c r="F36" s="11">
        <f t="shared" si="1"/>
        <v>1</v>
      </c>
      <c r="G36" s="11">
        <f t="shared" si="4"/>
        <v>154919370</v>
      </c>
    </row>
    <row r="37" spans="1:27">
      <c r="A37" s="11" t="s">
        <v>509</v>
      </c>
      <c r="B37" s="38">
        <v>-900</v>
      </c>
      <c r="C37" s="11" t="s">
        <v>511</v>
      </c>
      <c r="D37" s="11">
        <v>1</v>
      </c>
      <c r="E37" s="11">
        <f t="shared" si="0"/>
        <v>371</v>
      </c>
      <c r="F37" s="11">
        <f t="shared" si="1"/>
        <v>0</v>
      </c>
      <c r="G37" s="11">
        <f t="shared" si="4"/>
        <v>-333900</v>
      </c>
      <c r="J37" s="58"/>
    </row>
    <row r="38" spans="1:27">
      <c r="A38" s="12" t="s">
        <v>515</v>
      </c>
      <c r="B38" s="57">
        <v>2000000</v>
      </c>
      <c r="C38" s="12" t="s">
        <v>516</v>
      </c>
      <c r="D38" s="11">
        <v>0</v>
      </c>
      <c r="E38" s="11">
        <f t="shared" si="0"/>
        <v>370</v>
      </c>
      <c r="F38" s="11">
        <f t="shared" si="1"/>
        <v>1</v>
      </c>
      <c r="G38" s="12">
        <f t="shared" si="4"/>
        <v>738000000</v>
      </c>
      <c r="J38" s="7"/>
      <c r="K38" s="7"/>
    </row>
    <row r="39" spans="1:27">
      <c r="A39" s="11" t="s">
        <v>515</v>
      </c>
      <c r="B39" s="38">
        <v>2000000</v>
      </c>
      <c r="C39" s="11" t="s">
        <v>517</v>
      </c>
      <c r="D39" s="11">
        <v>14</v>
      </c>
      <c r="E39" s="11">
        <f t="shared" si="0"/>
        <v>370</v>
      </c>
      <c r="F39" s="11">
        <f>IF(B39&gt;0,1,0)</f>
        <v>1</v>
      </c>
      <c r="G39" s="11">
        <f t="shared" si="4"/>
        <v>738000000</v>
      </c>
    </row>
    <row r="40" spans="1:27">
      <c r="A40" s="11" t="s">
        <v>519</v>
      </c>
      <c r="B40" s="38">
        <v>-200000</v>
      </c>
      <c r="C40" s="11" t="s">
        <v>520</v>
      </c>
      <c r="D40" s="11">
        <v>0</v>
      </c>
      <c r="E40" s="11">
        <f t="shared" si="0"/>
        <v>356</v>
      </c>
      <c r="F40" s="11">
        <f>IF(B40&gt;0,1,0)</f>
        <v>0</v>
      </c>
      <c r="G40" s="11">
        <f t="shared" si="4"/>
        <v>-71200000</v>
      </c>
    </row>
    <row r="41" spans="1:27">
      <c r="A41" s="11" t="s">
        <v>519</v>
      </c>
      <c r="B41" s="38">
        <v>-620000</v>
      </c>
      <c r="C41" s="11" t="s">
        <v>521</v>
      </c>
      <c r="D41" s="11">
        <v>0</v>
      </c>
      <c r="E41" s="11">
        <f t="shared" si="0"/>
        <v>356</v>
      </c>
      <c r="F41" s="11">
        <f>IF(B41&gt;0,1,0)</f>
        <v>0</v>
      </c>
      <c r="G41" s="11">
        <f t="shared" si="4"/>
        <v>-220720000</v>
      </c>
    </row>
    <row r="42" spans="1:27">
      <c r="A42" s="11" t="s">
        <v>519</v>
      </c>
      <c r="B42" s="38">
        <v>-120000</v>
      </c>
      <c r="C42" s="11" t="s">
        <v>522</v>
      </c>
      <c r="D42" s="11">
        <v>2</v>
      </c>
      <c r="E42" s="11">
        <f t="shared" si="0"/>
        <v>356</v>
      </c>
      <c r="F42" s="11">
        <f t="shared" ref="F42:F147" si="5">IF(B42&gt;0,1,0)</f>
        <v>0</v>
      </c>
      <c r="G42" s="11">
        <f t="shared" si="4"/>
        <v>-42720000</v>
      </c>
      <c r="J42" s="7"/>
    </row>
    <row r="43" spans="1:27">
      <c r="A43" s="11" t="s">
        <v>523</v>
      </c>
      <c r="B43" s="38">
        <v>650000</v>
      </c>
      <c r="C43" s="11" t="s">
        <v>524</v>
      </c>
      <c r="D43" s="11">
        <v>0</v>
      </c>
      <c r="E43" s="11">
        <f t="shared" si="0"/>
        <v>354</v>
      </c>
      <c r="F43" s="11">
        <f t="shared" si="5"/>
        <v>1</v>
      </c>
      <c r="G43" s="11">
        <f t="shared" si="4"/>
        <v>229450000</v>
      </c>
    </row>
    <row r="44" spans="1:27">
      <c r="A44" s="11" t="s">
        <v>523</v>
      </c>
      <c r="B44" s="38">
        <v>-5000</v>
      </c>
      <c r="C44" s="11" t="s">
        <v>26</v>
      </c>
      <c r="D44" s="11">
        <v>0</v>
      </c>
      <c r="E44" s="11">
        <f t="shared" si="0"/>
        <v>354</v>
      </c>
      <c r="F44" s="11">
        <f t="shared" si="5"/>
        <v>0</v>
      </c>
      <c r="G44" s="11">
        <f t="shared" si="4"/>
        <v>-1770000</v>
      </c>
    </row>
    <row r="45" spans="1:27">
      <c r="A45" s="11" t="s">
        <v>523</v>
      </c>
      <c r="B45" s="38">
        <v>29000000</v>
      </c>
      <c r="C45" s="11" t="s">
        <v>525</v>
      </c>
      <c r="D45" s="11">
        <v>4</v>
      </c>
      <c r="E45" s="11">
        <f t="shared" si="0"/>
        <v>354</v>
      </c>
      <c r="F45" s="11">
        <f t="shared" si="5"/>
        <v>1</v>
      </c>
      <c r="G45" s="11">
        <f t="shared" si="4"/>
        <v>10237000000</v>
      </c>
    </row>
    <row r="46" spans="1:27">
      <c r="A46" s="11" t="s">
        <v>532</v>
      </c>
      <c r="B46" s="38">
        <v>-200000</v>
      </c>
      <c r="C46" s="11" t="s">
        <v>537</v>
      </c>
      <c r="D46" s="11">
        <v>3</v>
      </c>
      <c r="E46" s="11">
        <f t="shared" si="0"/>
        <v>350</v>
      </c>
      <c r="F46" s="11">
        <f t="shared" si="5"/>
        <v>0</v>
      </c>
      <c r="G46" s="11">
        <f t="shared" si="4"/>
        <v>-70000000</v>
      </c>
    </row>
    <row r="47" spans="1:27">
      <c r="A47" s="11" t="s">
        <v>538</v>
      </c>
      <c r="B47" s="38">
        <v>-200000</v>
      </c>
      <c r="C47" s="11" t="s">
        <v>540</v>
      </c>
      <c r="D47" s="11">
        <v>1</v>
      </c>
      <c r="E47" s="11">
        <f t="shared" si="0"/>
        <v>347</v>
      </c>
      <c r="F47" s="11">
        <f t="shared" si="5"/>
        <v>0</v>
      </c>
      <c r="G47" s="11">
        <f t="shared" si="4"/>
        <v>-69400000</v>
      </c>
    </row>
    <row r="48" spans="1:27">
      <c r="A48" s="11" t="s">
        <v>539</v>
      </c>
      <c r="B48" s="38">
        <v>-200000</v>
      </c>
      <c r="C48" s="11" t="s">
        <v>158</v>
      </c>
      <c r="D48" s="11">
        <v>5</v>
      </c>
      <c r="E48" s="11">
        <f t="shared" si="0"/>
        <v>346</v>
      </c>
      <c r="F48" s="11">
        <f t="shared" si="5"/>
        <v>0</v>
      </c>
      <c r="G48" s="11">
        <f t="shared" si="4"/>
        <v>-69200000</v>
      </c>
    </row>
    <row r="49" spans="1:7">
      <c r="A49" s="11" t="s">
        <v>543</v>
      </c>
      <c r="B49" s="38">
        <v>3000000</v>
      </c>
      <c r="C49" s="11" t="s">
        <v>544</v>
      </c>
      <c r="D49" s="11">
        <v>0</v>
      </c>
      <c r="E49" s="11">
        <f t="shared" si="0"/>
        <v>341</v>
      </c>
      <c r="F49" s="11">
        <f t="shared" si="5"/>
        <v>1</v>
      </c>
      <c r="G49" s="11">
        <f t="shared" si="4"/>
        <v>1020000000</v>
      </c>
    </row>
    <row r="50" spans="1:7">
      <c r="A50" s="12" t="s">
        <v>543</v>
      </c>
      <c r="B50" s="57">
        <v>3000000</v>
      </c>
      <c r="C50" s="12" t="s">
        <v>545</v>
      </c>
      <c r="D50" s="11">
        <v>1</v>
      </c>
      <c r="E50" s="11">
        <f t="shared" si="0"/>
        <v>341</v>
      </c>
      <c r="F50" s="11">
        <f t="shared" si="5"/>
        <v>1</v>
      </c>
      <c r="G50" s="12">
        <f t="shared" si="4"/>
        <v>1020000000</v>
      </c>
    </row>
    <row r="51" spans="1:7">
      <c r="A51" s="11" t="s">
        <v>548</v>
      </c>
      <c r="B51" s="38">
        <v>765797</v>
      </c>
      <c r="C51" s="11" t="s">
        <v>549</v>
      </c>
      <c r="D51" s="11">
        <v>0</v>
      </c>
      <c r="E51" s="11">
        <f t="shared" si="0"/>
        <v>340</v>
      </c>
      <c r="F51" s="11">
        <f t="shared" si="5"/>
        <v>1</v>
      </c>
      <c r="G51" s="11">
        <f t="shared" si="4"/>
        <v>259605183</v>
      </c>
    </row>
    <row r="52" spans="1:7">
      <c r="A52" s="11" t="s">
        <v>548</v>
      </c>
      <c r="B52" s="38">
        <v>-200000</v>
      </c>
      <c r="C52" s="11" t="s">
        <v>158</v>
      </c>
      <c r="D52" s="11">
        <v>7</v>
      </c>
      <c r="E52" s="11">
        <f t="shared" si="0"/>
        <v>340</v>
      </c>
      <c r="F52" s="11">
        <f t="shared" si="5"/>
        <v>0</v>
      </c>
      <c r="G52" s="11">
        <f t="shared" si="4"/>
        <v>-68000000</v>
      </c>
    </row>
    <row r="53" spans="1:7">
      <c r="A53" s="11" t="s">
        <v>560</v>
      </c>
      <c r="B53" s="38">
        <v>-400500</v>
      </c>
      <c r="C53" s="11" t="s">
        <v>561</v>
      </c>
      <c r="D53" s="11">
        <v>9</v>
      </c>
      <c r="E53" s="11">
        <f t="shared" si="0"/>
        <v>333</v>
      </c>
      <c r="F53" s="11">
        <f t="shared" si="5"/>
        <v>0</v>
      </c>
      <c r="G53" s="11">
        <f t="shared" si="4"/>
        <v>-133366500</v>
      </c>
    </row>
    <row r="54" spans="1:7">
      <c r="A54" s="11" t="s">
        <v>575</v>
      </c>
      <c r="B54" s="38">
        <v>-1000396</v>
      </c>
      <c r="C54" s="11" t="s">
        <v>629</v>
      </c>
      <c r="D54" s="11">
        <v>6</v>
      </c>
      <c r="E54" s="11">
        <f t="shared" si="0"/>
        <v>324</v>
      </c>
      <c r="F54" s="11">
        <f t="shared" si="5"/>
        <v>0</v>
      </c>
      <c r="G54" s="11">
        <f t="shared" si="4"/>
        <v>-324128304</v>
      </c>
    </row>
    <row r="55" spans="1:7">
      <c r="A55" s="11" t="s">
        <v>578</v>
      </c>
      <c r="B55" s="38">
        <v>-40000000</v>
      </c>
      <c r="C55" s="11" t="s">
        <v>579</v>
      </c>
      <c r="D55" s="11">
        <v>9</v>
      </c>
      <c r="E55" s="11">
        <f t="shared" si="0"/>
        <v>318</v>
      </c>
      <c r="F55" s="11">
        <f t="shared" si="5"/>
        <v>0</v>
      </c>
      <c r="G55" s="11">
        <f t="shared" si="4"/>
        <v>-12720000000</v>
      </c>
    </row>
    <row r="56" spans="1:7">
      <c r="A56" s="11" t="s">
        <v>584</v>
      </c>
      <c r="B56" s="38">
        <v>865652</v>
      </c>
      <c r="C56" s="11" t="s">
        <v>585</v>
      </c>
      <c r="D56" s="11">
        <v>27</v>
      </c>
      <c r="E56" s="11">
        <f t="shared" si="0"/>
        <v>309</v>
      </c>
      <c r="F56" s="11">
        <f t="shared" si="5"/>
        <v>1</v>
      </c>
      <c r="G56" s="11">
        <f t="shared" si="4"/>
        <v>266620816</v>
      </c>
    </row>
    <row r="57" spans="1:7">
      <c r="A57" s="11" t="s">
        <v>615</v>
      </c>
      <c r="B57" s="38">
        <v>-50200000</v>
      </c>
      <c r="C57" s="11" t="s">
        <v>617</v>
      </c>
      <c r="D57" s="11">
        <v>1</v>
      </c>
      <c r="E57" s="11">
        <f t="shared" si="0"/>
        <v>282</v>
      </c>
      <c r="F57" s="11">
        <f t="shared" si="5"/>
        <v>0</v>
      </c>
      <c r="G57" s="11">
        <f t="shared" si="4"/>
        <v>-14156400000</v>
      </c>
    </row>
    <row r="58" spans="1:7">
      <c r="A58" s="11" t="s">
        <v>621</v>
      </c>
      <c r="B58" s="38">
        <v>-12200500</v>
      </c>
      <c r="C58" s="11" t="s">
        <v>622</v>
      </c>
      <c r="D58" s="11">
        <v>3</v>
      </c>
      <c r="E58" s="11">
        <f t="shared" si="0"/>
        <v>281</v>
      </c>
      <c r="F58" s="11">
        <f t="shared" si="5"/>
        <v>0</v>
      </c>
      <c r="G58" s="11">
        <f t="shared" si="4"/>
        <v>-3428340500</v>
      </c>
    </row>
    <row r="59" spans="1:7">
      <c r="A59" s="11" t="s">
        <v>627</v>
      </c>
      <c r="B59" s="38">
        <v>534906</v>
      </c>
      <c r="C59" s="11" t="s">
        <v>628</v>
      </c>
      <c r="D59" s="11">
        <v>1</v>
      </c>
      <c r="E59" s="11">
        <f t="shared" si="0"/>
        <v>278</v>
      </c>
      <c r="F59" s="11">
        <f t="shared" si="5"/>
        <v>1</v>
      </c>
      <c r="G59" s="11">
        <f t="shared" si="4"/>
        <v>148168962</v>
      </c>
    </row>
    <row r="60" spans="1:7">
      <c r="A60" s="11" t="s">
        <v>636</v>
      </c>
      <c r="B60" s="38">
        <v>-338000</v>
      </c>
      <c r="C60" s="11" t="s">
        <v>638</v>
      </c>
      <c r="D60" s="11">
        <v>2</v>
      </c>
      <c r="E60" s="11">
        <f t="shared" si="0"/>
        <v>277</v>
      </c>
      <c r="F60" s="11">
        <f t="shared" si="5"/>
        <v>0</v>
      </c>
      <c r="G60" s="11">
        <f t="shared" si="4"/>
        <v>-93626000</v>
      </c>
    </row>
    <row r="61" spans="1:7">
      <c r="A61" s="11" t="s">
        <v>639</v>
      </c>
      <c r="B61" s="38">
        <v>-150000</v>
      </c>
      <c r="C61" s="11" t="s">
        <v>640</v>
      </c>
      <c r="D61" s="11">
        <v>4</v>
      </c>
      <c r="E61" s="11">
        <f t="shared" si="0"/>
        <v>275</v>
      </c>
      <c r="F61" s="11">
        <f t="shared" si="5"/>
        <v>0</v>
      </c>
      <c r="G61" s="11">
        <f t="shared" si="4"/>
        <v>-41250000</v>
      </c>
    </row>
    <row r="62" spans="1:7">
      <c r="A62" s="11" t="s">
        <v>645</v>
      </c>
      <c r="B62" s="38">
        <v>-100000</v>
      </c>
      <c r="C62" s="11" t="s">
        <v>26</v>
      </c>
      <c r="D62" s="11">
        <v>4</v>
      </c>
      <c r="E62" s="11">
        <f t="shared" si="0"/>
        <v>271</v>
      </c>
      <c r="F62" s="11">
        <f t="shared" si="5"/>
        <v>0</v>
      </c>
      <c r="G62" s="11">
        <f t="shared" si="4"/>
        <v>-27100000</v>
      </c>
    </row>
    <row r="63" spans="1:7">
      <c r="A63" s="11" t="s">
        <v>647</v>
      </c>
      <c r="B63" s="38">
        <v>-200000</v>
      </c>
      <c r="C63" s="11" t="s">
        <v>158</v>
      </c>
      <c r="D63" s="11">
        <v>0</v>
      </c>
      <c r="E63" s="11">
        <f t="shared" si="0"/>
        <v>267</v>
      </c>
      <c r="F63" s="11">
        <f t="shared" si="5"/>
        <v>0</v>
      </c>
      <c r="G63" s="11">
        <f t="shared" si="4"/>
        <v>-53400000</v>
      </c>
    </row>
    <row r="64" spans="1:7">
      <c r="A64" s="11" t="s">
        <v>71</v>
      </c>
      <c r="B64" s="38">
        <v>-87000</v>
      </c>
      <c r="C64" s="11" t="s">
        <v>648</v>
      </c>
      <c r="D64" s="11">
        <v>4</v>
      </c>
      <c r="E64" s="11">
        <f t="shared" si="0"/>
        <v>267</v>
      </c>
      <c r="F64" s="11">
        <f t="shared" si="5"/>
        <v>0</v>
      </c>
      <c r="G64" s="11">
        <f t="shared" si="4"/>
        <v>-23229000</v>
      </c>
    </row>
    <row r="65" spans="1:10">
      <c r="A65" s="11" t="s">
        <v>654</v>
      </c>
      <c r="B65" s="38">
        <v>-27470</v>
      </c>
      <c r="C65" s="11" t="s">
        <v>655</v>
      </c>
      <c r="D65" s="11">
        <v>1</v>
      </c>
      <c r="E65" s="11">
        <f t="shared" si="0"/>
        <v>263</v>
      </c>
      <c r="F65" s="11">
        <f t="shared" si="5"/>
        <v>0</v>
      </c>
      <c r="G65" s="11">
        <f t="shared" si="4"/>
        <v>-7224610</v>
      </c>
    </row>
    <row r="66" spans="1:10">
      <c r="A66" s="11" t="s">
        <v>658</v>
      </c>
      <c r="B66" s="38">
        <v>-334000</v>
      </c>
      <c r="C66" s="11" t="s">
        <v>659</v>
      </c>
      <c r="D66" s="11">
        <v>5</v>
      </c>
      <c r="E66" s="11">
        <f t="shared" si="0"/>
        <v>262</v>
      </c>
      <c r="F66" s="11">
        <f t="shared" si="5"/>
        <v>0</v>
      </c>
      <c r="G66" s="11">
        <f t="shared" si="4"/>
        <v>-87508000</v>
      </c>
    </row>
    <row r="67" spans="1:10">
      <c r="A67" s="11" t="s">
        <v>662</v>
      </c>
      <c r="B67" s="38">
        <v>-20000</v>
      </c>
      <c r="C67" s="11" t="s">
        <v>663</v>
      </c>
      <c r="D67" s="11">
        <v>1</v>
      </c>
      <c r="E67" s="11">
        <f t="shared" ref="E67:E147" si="6">D67+E68</f>
        <v>257</v>
      </c>
      <c r="F67" s="11">
        <f t="shared" si="5"/>
        <v>0</v>
      </c>
      <c r="G67" s="11">
        <f t="shared" si="4"/>
        <v>-5140000</v>
      </c>
    </row>
    <row r="68" spans="1:10">
      <c r="A68" s="11" t="s">
        <v>661</v>
      </c>
      <c r="B68" s="38">
        <v>-300500</v>
      </c>
      <c r="C68" s="11" t="s">
        <v>664</v>
      </c>
      <c r="D68" s="11">
        <v>0</v>
      </c>
      <c r="E68" s="11">
        <f t="shared" si="6"/>
        <v>256</v>
      </c>
      <c r="F68" s="11">
        <f t="shared" si="5"/>
        <v>0</v>
      </c>
      <c r="G68" s="11">
        <f t="shared" si="4"/>
        <v>-76928000</v>
      </c>
    </row>
    <row r="69" spans="1:10">
      <c r="A69" s="11" t="s">
        <v>661</v>
      </c>
      <c r="B69" s="38">
        <v>-100000</v>
      </c>
      <c r="C69" s="11" t="s">
        <v>665</v>
      </c>
      <c r="D69" s="11">
        <v>5</v>
      </c>
      <c r="E69" s="11">
        <f t="shared" si="6"/>
        <v>256</v>
      </c>
      <c r="F69" s="11">
        <f t="shared" si="5"/>
        <v>0</v>
      </c>
      <c r="G69" s="11">
        <f t="shared" si="4"/>
        <v>-25600000</v>
      </c>
    </row>
    <row r="70" spans="1:10">
      <c r="A70" s="11" t="s">
        <v>668</v>
      </c>
      <c r="B70" s="38">
        <v>-200000</v>
      </c>
      <c r="C70" s="11" t="s">
        <v>26</v>
      </c>
      <c r="D70" s="11">
        <v>4</v>
      </c>
      <c r="E70" s="11">
        <f t="shared" si="6"/>
        <v>251</v>
      </c>
      <c r="F70" s="11">
        <f t="shared" si="5"/>
        <v>0</v>
      </c>
      <c r="G70" s="11">
        <f t="shared" si="4"/>
        <v>-50200000</v>
      </c>
    </row>
    <row r="71" spans="1:10">
      <c r="A71" s="11" t="s">
        <v>630</v>
      </c>
      <c r="B71" s="38">
        <v>15389</v>
      </c>
      <c r="C71" s="11" t="s">
        <v>669</v>
      </c>
      <c r="D71" s="11">
        <v>0</v>
      </c>
      <c r="E71" s="11">
        <f t="shared" si="6"/>
        <v>247</v>
      </c>
      <c r="F71" s="11">
        <f t="shared" si="5"/>
        <v>1</v>
      </c>
      <c r="G71" s="11">
        <f t="shared" si="4"/>
        <v>3785694</v>
      </c>
    </row>
    <row r="72" spans="1:10">
      <c r="A72" s="11" t="s">
        <v>630</v>
      </c>
      <c r="B72" s="38">
        <v>4000000</v>
      </c>
      <c r="C72" s="11" t="s">
        <v>675</v>
      </c>
      <c r="D72" s="11">
        <v>0</v>
      </c>
      <c r="E72" s="11">
        <f t="shared" si="6"/>
        <v>247</v>
      </c>
      <c r="F72" s="11">
        <f t="shared" si="5"/>
        <v>1</v>
      </c>
      <c r="G72" s="11">
        <f t="shared" si="4"/>
        <v>984000000</v>
      </c>
    </row>
    <row r="73" spans="1:10">
      <c r="A73" s="11" t="s">
        <v>630</v>
      </c>
      <c r="B73" s="38">
        <v>2600000</v>
      </c>
      <c r="C73" s="11" t="s">
        <v>676</v>
      </c>
      <c r="D73" s="11">
        <v>0</v>
      </c>
      <c r="E73" s="11">
        <f t="shared" si="6"/>
        <v>247</v>
      </c>
      <c r="F73" s="11">
        <f t="shared" si="5"/>
        <v>1</v>
      </c>
      <c r="G73" s="11">
        <f t="shared" si="4"/>
        <v>639600000</v>
      </c>
      <c r="J73" t="s">
        <v>25</v>
      </c>
    </row>
    <row r="74" spans="1:10">
      <c r="A74" s="11" t="s">
        <v>630</v>
      </c>
      <c r="B74" s="38">
        <v>3000000</v>
      </c>
      <c r="C74" s="11" t="s">
        <v>677</v>
      </c>
      <c r="D74" s="11">
        <v>3</v>
      </c>
      <c r="E74" s="11">
        <f t="shared" si="6"/>
        <v>247</v>
      </c>
      <c r="F74" s="11">
        <f t="shared" si="5"/>
        <v>1</v>
      </c>
      <c r="G74" s="11">
        <f t="shared" si="4"/>
        <v>738000000</v>
      </c>
    </row>
    <row r="75" spans="1:10">
      <c r="A75" s="11" t="s">
        <v>679</v>
      </c>
      <c r="B75" s="38">
        <v>-200000</v>
      </c>
      <c r="C75" s="11" t="s">
        <v>158</v>
      </c>
      <c r="D75" s="11">
        <v>3</v>
      </c>
      <c r="E75" s="11">
        <f t="shared" si="6"/>
        <v>244</v>
      </c>
      <c r="F75" s="11">
        <f t="shared" si="5"/>
        <v>0</v>
      </c>
      <c r="G75" s="11">
        <f t="shared" si="4"/>
        <v>-48800000</v>
      </c>
    </row>
    <row r="76" spans="1:10">
      <c r="A76" s="11" t="s">
        <v>680</v>
      </c>
      <c r="B76" s="38">
        <v>-2000700</v>
      </c>
      <c r="C76" s="11" t="s">
        <v>681</v>
      </c>
      <c r="D76" s="11">
        <v>0</v>
      </c>
      <c r="E76" s="11">
        <f t="shared" si="6"/>
        <v>241</v>
      </c>
      <c r="F76" s="11">
        <f t="shared" si="5"/>
        <v>0</v>
      </c>
      <c r="G76" s="11">
        <f t="shared" si="4"/>
        <v>-482168700</v>
      </c>
    </row>
    <row r="77" spans="1:10">
      <c r="A77" s="11" t="s">
        <v>680</v>
      </c>
      <c r="B77" s="38">
        <v>-200000</v>
      </c>
      <c r="C77" s="11" t="s">
        <v>158</v>
      </c>
      <c r="D77" s="11">
        <v>4</v>
      </c>
      <c r="E77" s="11">
        <f t="shared" si="6"/>
        <v>241</v>
      </c>
      <c r="F77" s="11">
        <f t="shared" si="5"/>
        <v>0</v>
      </c>
      <c r="G77" s="11">
        <f t="shared" si="4"/>
        <v>-48200000</v>
      </c>
    </row>
    <row r="78" spans="1:10">
      <c r="A78" s="11" t="s">
        <v>684</v>
      </c>
      <c r="B78" s="38">
        <v>2000000</v>
      </c>
      <c r="C78" s="11" t="s">
        <v>685</v>
      </c>
      <c r="D78" s="11">
        <v>8</v>
      </c>
      <c r="E78" s="11">
        <f t="shared" si="6"/>
        <v>237</v>
      </c>
      <c r="F78" s="11">
        <f t="shared" si="5"/>
        <v>1</v>
      </c>
      <c r="G78" s="11">
        <f t="shared" si="4"/>
        <v>472000000</v>
      </c>
      <c r="J78" t="s">
        <v>25</v>
      </c>
    </row>
    <row r="79" spans="1:10">
      <c r="A79" s="11" t="s">
        <v>686</v>
      </c>
      <c r="B79" s="38">
        <v>-1000500</v>
      </c>
      <c r="C79" s="11" t="s">
        <v>687</v>
      </c>
      <c r="D79" s="11">
        <v>0</v>
      </c>
      <c r="E79" s="11">
        <f t="shared" si="6"/>
        <v>229</v>
      </c>
      <c r="F79" s="11">
        <f t="shared" si="5"/>
        <v>0</v>
      </c>
      <c r="G79" s="11">
        <f t="shared" si="4"/>
        <v>-229114500</v>
      </c>
    </row>
    <row r="80" spans="1:10">
      <c r="A80" s="11" t="s">
        <v>686</v>
      </c>
      <c r="B80" s="38">
        <v>-141950</v>
      </c>
      <c r="C80" s="11" t="s">
        <v>688</v>
      </c>
      <c r="D80" s="11">
        <v>3</v>
      </c>
      <c r="E80" s="11">
        <f t="shared" si="6"/>
        <v>229</v>
      </c>
      <c r="F80" s="11">
        <f t="shared" si="5"/>
        <v>0</v>
      </c>
      <c r="G80" s="11">
        <f t="shared" si="4"/>
        <v>-32506550</v>
      </c>
    </row>
    <row r="81" spans="1:7">
      <c r="A81" s="11" t="s">
        <v>691</v>
      </c>
      <c r="B81" s="38">
        <v>-900500</v>
      </c>
      <c r="C81" s="11" t="s">
        <v>692</v>
      </c>
      <c r="D81" s="11">
        <v>10</v>
      </c>
      <c r="E81" s="11">
        <f t="shared" si="6"/>
        <v>226</v>
      </c>
      <c r="F81" s="11">
        <f t="shared" si="5"/>
        <v>0</v>
      </c>
      <c r="G81" s="11">
        <f t="shared" si="4"/>
        <v>-203513000</v>
      </c>
    </row>
    <row r="82" spans="1:7">
      <c r="A82" s="11" t="s">
        <v>631</v>
      </c>
      <c r="B82" s="38">
        <v>81251</v>
      </c>
      <c r="C82" s="11" t="s">
        <v>695</v>
      </c>
      <c r="D82" s="11">
        <v>22</v>
      </c>
      <c r="E82" s="11">
        <f t="shared" si="6"/>
        <v>216</v>
      </c>
      <c r="F82" s="11">
        <f t="shared" si="5"/>
        <v>1</v>
      </c>
      <c r="G82" s="11">
        <f t="shared" si="4"/>
        <v>17468965</v>
      </c>
    </row>
    <row r="83" spans="1:7">
      <c r="A83" s="11" t="s">
        <v>723</v>
      </c>
      <c r="B83" s="38">
        <v>50000000</v>
      </c>
      <c r="C83" s="11" t="s">
        <v>726</v>
      </c>
      <c r="D83" s="11">
        <v>1</v>
      </c>
      <c r="E83" s="11">
        <f t="shared" si="6"/>
        <v>194</v>
      </c>
      <c r="F83" s="11">
        <f t="shared" si="5"/>
        <v>1</v>
      </c>
      <c r="G83" s="11">
        <f t="shared" si="4"/>
        <v>9650000000</v>
      </c>
    </row>
    <row r="84" spans="1:7">
      <c r="A84" s="11" t="s">
        <v>721</v>
      </c>
      <c r="B84" s="38">
        <v>30000000</v>
      </c>
      <c r="C84" s="11" t="s">
        <v>727</v>
      </c>
      <c r="D84" s="11">
        <v>0</v>
      </c>
      <c r="E84" s="11">
        <f t="shared" si="6"/>
        <v>193</v>
      </c>
      <c r="F84" s="11">
        <f t="shared" si="5"/>
        <v>1</v>
      </c>
      <c r="G84" s="11">
        <f t="shared" si="4"/>
        <v>5760000000</v>
      </c>
    </row>
    <row r="85" spans="1:7">
      <c r="A85" s="11" t="s">
        <v>721</v>
      </c>
      <c r="B85" s="38">
        <v>-72500000</v>
      </c>
      <c r="C85" s="11" t="s">
        <v>728</v>
      </c>
      <c r="D85" s="11">
        <v>1</v>
      </c>
      <c r="E85" s="11">
        <f t="shared" si="6"/>
        <v>193</v>
      </c>
      <c r="F85" s="11">
        <f t="shared" si="5"/>
        <v>0</v>
      </c>
      <c r="G85" s="11">
        <f t="shared" si="4"/>
        <v>-13992500000</v>
      </c>
    </row>
    <row r="86" spans="1:7">
      <c r="A86" s="11" t="s">
        <v>729</v>
      </c>
      <c r="B86" s="38">
        <v>-281000</v>
      </c>
      <c r="C86" s="11" t="s">
        <v>741</v>
      </c>
      <c r="D86" s="11">
        <v>5</v>
      </c>
      <c r="E86" s="11">
        <f t="shared" si="6"/>
        <v>192</v>
      </c>
      <c r="F86" s="11">
        <f t="shared" si="5"/>
        <v>0</v>
      </c>
      <c r="G86" s="11">
        <f t="shared" si="4"/>
        <v>-53952000</v>
      </c>
    </row>
    <row r="87" spans="1:7">
      <c r="A87" s="11" t="s">
        <v>734</v>
      </c>
      <c r="B87" s="38">
        <v>2500000</v>
      </c>
      <c r="C87" s="11" t="s">
        <v>738</v>
      </c>
      <c r="D87" s="11">
        <v>1</v>
      </c>
      <c r="E87" s="11">
        <f t="shared" si="6"/>
        <v>187</v>
      </c>
      <c r="F87" s="11">
        <f t="shared" si="5"/>
        <v>1</v>
      </c>
      <c r="G87" s="11">
        <f t="shared" si="4"/>
        <v>465000000</v>
      </c>
    </row>
    <row r="88" spans="1:7">
      <c r="A88" s="11" t="s">
        <v>632</v>
      </c>
      <c r="B88" s="38">
        <v>78340</v>
      </c>
      <c r="C88" s="11" t="s">
        <v>739</v>
      </c>
      <c r="D88" s="11">
        <v>5</v>
      </c>
      <c r="E88" s="11">
        <f t="shared" si="6"/>
        <v>186</v>
      </c>
      <c r="F88" s="11">
        <f t="shared" si="5"/>
        <v>1</v>
      </c>
      <c r="G88" s="11">
        <f t="shared" si="4"/>
        <v>14492900</v>
      </c>
    </row>
    <row r="89" spans="1:7">
      <c r="A89" s="11" t="s">
        <v>746</v>
      </c>
      <c r="B89" s="38">
        <v>15000000</v>
      </c>
      <c r="C89" s="11" t="s">
        <v>747</v>
      </c>
      <c r="D89" s="11">
        <v>25</v>
      </c>
      <c r="E89" s="11">
        <f t="shared" si="6"/>
        <v>181</v>
      </c>
      <c r="F89" s="11">
        <f t="shared" si="5"/>
        <v>1</v>
      </c>
      <c r="G89" s="11">
        <f t="shared" si="4"/>
        <v>2700000000</v>
      </c>
    </row>
    <row r="90" spans="1:7">
      <c r="A90" s="11" t="s">
        <v>633</v>
      </c>
      <c r="B90" s="38">
        <v>244846</v>
      </c>
      <c r="C90" s="11" t="s">
        <v>778</v>
      </c>
      <c r="D90" s="11">
        <v>29</v>
      </c>
      <c r="E90" s="11">
        <f t="shared" si="6"/>
        <v>156</v>
      </c>
      <c r="F90" s="11">
        <f t="shared" si="5"/>
        <v>1</v>
      </c>
      <c r="G90" s="11">
        <f t="shared" si="4"/>
        <v>37951130</v>
      </c>
    </row>
    <row r="91" spans="1:7">
      <c r="A91" s="11" t="s">
        <v>815</v>
      </c>
      <c r="B91" s="38">
        <v>272155</v>
      </c>
      <c r="C91" s="11" t="s">
        <v>817</v>
      </c>
      <c r="D91" s="11">
        <v>30</v>
      </c>
      <c r="E91" s="11">
        <f t="shared" si="6"/>
        <v>127</v>
      </c>
      <c r="F91" s="11">
        <f t="shared" si="5"/>
        <v>1</v>
      </c>
      <c r="G91" s="11">
        <f t="shared" si="4"/>
        <v>34291530</v>
      </c>
    </row>
    <row r="92" spans="1:7">
      <c r="A92" s="11" t="s">
        <v>854</v>
      </c>
      <c r="B92" s="38">
        <v>3000000</v>
      </c>
      <c r="C92" s="11" t="s">
        <v>855</v>
      </c>
      <c r="D92" s="11">
        <v>0</v>
      </c>
      <c r="E92" s="11">
        <f t="shared" si="6"/>
        <v>97</v>
      </c>
      <c r="F92" s="11">
        <f t="shared" si="5"/>
        <v>1</v>
      </c>
      <c r="G92" s="11">
        <f t="shared" si="4"/>
        <v>288000000</v>
      </c>
    </row>
    <row r="93" spans="1:7">
      <c r="A93" s="11" t="s">
        <v>854</v>
      </c>
      <c r="B93" s="35">
        <v>274385</v>
      </c>
      <c r="C93" s="11" t="s">
        <v>264</v>
      </c>
      <c r="D93" s="11">
        <v>1</v>
      </c>
      <c r="E93" s="11">
        <f t="shared" si="6"/>
        <v>97</v>
      </c>
      <c r="F93" s="11">
        <f t="shared" si="5"/>
        <v>1</v>
      </c>
      <c r="G93" s="11">
        <f t="shared" si="4"/>
        <v>26340960</v>
      </c>
    </row>
    <row r="94" spans="1:7">
      <c r="A94" s="11" t="s">
        <v>862</v>
      </c>
      <c r="B94" s="38">
        <v>5500000</v>
      </c>
      <c r="C94" s="11" t="s">
        <v>863</v>
      </c>
      <c r="D94" s="11">
        <v>1</v>
      </c>
      <c r="E94" s="11">
        <f t="shared" si="6"/>
        <v>96</v>
      </c>
      <c r="F94" s="11">
        <f t="shared" si="5"/>
        <v>1</v>
      </c>
      <c r="G94" s="11">
        <f t="shared" si="4"/>
        <v>522500000</v>
      </c>
    </row>
    <row r="95" spans="1:7">
      <c r="A95" s="11" t="s">
        <v>864</v>
      </c>
      <c r="B95" s="38">
        <v>3000000</v>
      </c>
      <c r="C95" s="11" t="s">
        <v>865</v>
      </c>
      <c r="D95" s="11">
        <v>1</v>
      </c>
      <c r="E95" s="11">
        <f t="shared" si="6"/>
        <v>95</v>
      </c>
      <c r="F95" s="11">
        <f t="shared" si="5"/>
        <v>1</v>
      </c>
      <c r="G95" s="11">
        <f t="shared" si="4"/>
        <v>282000000</v>
      </c>
    </row>
    <row r="96" spans="1:7">
      <c r="A96" s="11" t="s">
        <v>866</v>
      </c>
      <c r="B96" s="38">
        <v>3000000</v>
      </c>
      <c r="C96" s="11" t="s">
        <v>867</v>
      </c>
      <c r="D96" s="11">
        <v>1</v>
      </c>
      <c r="E96" s="11">
        <f t="shared" si="6"/>
        <v>94</v>
      </c>
      <c r="F96" s="11">
        <f t="shared" si="5"/>
        <v>1</v>
      </c>
      <c r="G96" s="11">
        <f t="shared" si="4"/>
        <v>279000000</v>
      </c>
    </row>
    <row r="97" spans="1:7">
      <c r="A97" s="11" t="s">
        <v>868</v>
      </c>
      <c r="B97" s="38">
        <v>3000000</v>
      </c>
      <c r="C97" s="11" t="s">
        <v>869</v>
      </c>
      <c r="D97" s="11">
        <v>1</v>
      </c>
      <c r="E97" s="11">
        <f t="shared" si="6"/>
        <v>93</v>
      </c>
      <c r="F97" s="11">
        <f t="shared" si="5"/>
        <v>1</v>
      </c>
      <c r="G97" s="11">
        <f t="shared" si="4"/>
        <v>276000000</v>
      </c>
    </row>
    <row r="98" spans="1:7">
      <c r="A98" s="11" t="s">
        <v>870</v>
      </c>
      <c r="B98" s="38">
        <v>3000000</v>
      </c>
      <c r="C98" s="11" t="s">
        <v>871</v>
      </c>
      <c r="D98" s="11">
        <v>1</v>
      </c>
      <c r="E98" s="11">
        <f t="shared" si="6"/>
        <v>92</v>
      </c>
      <c r="F98" s="11">
        <f t="shared" si="5"/>
        <v>1</v>
      </c>
      <c r="G98" s="11">
        <f t="shared" si="4"/>
        <v>273000000</v>
      </c>
    </row>
    <row r="99" spans="1:7">
      <c r="A99" s="11" t="s">
        <v>872</v>
      </c>
      <c r="B99" s="38">
        <v>3000000</v>
      </c>
      <c r="C99" s="11" t="s">
        <v>873</v>
      </c>
      <c r="D99" s="11">
        <v>2</v>
      </c>
      <c r="E99" s="11">
        <f t="shared" si="6"/>
        <v>91</v>
      </c>
      <c r="F99" s="11">
        <f t="shared" si="5"/>
        <v>1</v>
      </c>
      <c r="G99" s="11">
        <f t="shared" si="4"/>
        <v>270000000</v>
      </c>
    </row>
    <row r="100" spans="1:7">
      <c r="A100" s="11" t="s">
        <v>874</v>
      </c>
      <c r="B100" s="38">
        <v>999500</v>
      </c>
      <c r="C100" s="11" t="s">
        <v>888</v>
      </c>
      <c r="D100" s="11">
        <v>1</v>
      </c>
      <c r="E100" s="11">
        <f t="shared" si="6"/>
        <v>89</v>
      </c>
      <c r="F100" s="11">
        <f t="shared" si="5"/>
        <v>1</v>
      </c>
      <c r="G100" s="11">
        <f t="shared" si="4"/>
        <v>87956000</v>
      </c>
    </row>
    <row r="101" spans="1:7" ht="30">
      <c r="A101" s="11" t="s">
        <v>887</v>
      </c>
      <c r="B101" s="38">
        <v>-1986700</v>
      </c>
      <c r="C101" s="73" t="s">
        <v>889</v>
      </c>
      <c r="D101" s="11">
        <v>21</v>
      </c>
      <c r="E101" s="11">
        <f t="shared" si="6"/>
        <v>88</v>
      </c>
      <c r="F101" s="11">
        <f t="shared" si="5"/>
        <v>0</v>
      </c>
      <c r="G101" s="11">
        <f t="shared" si="4"/>
        <v>-174829600</v>
      </c>
    </row>
    <row r="102" spans="1:7" ht="30">
      <c r="A102" s="11" t="s">
        <v>891</v>
      </c>
      <c r="B102" s="38">
        <v>3000000</v>
      </c>
      <c r="C102" s="73" t="s">
        <v>892</v>
      </c>
      <c r="D102" s="11">
        <v>0</v>
      </c>
      <c r="E102" s="11">
        <f t="shared" si="6"/>
        <v>67</v>
      </c>
      <c r="F102" s="11">
        <f t="shared" si="5"/>
        <v>1</v>
      </c>
      <c r="G102" s="11">
        <f t="shared" si="4"/>
        <v>198000000</v>
      </c>
    </row>
    <row r="103" spans="1:7">
      <c r="A103" s="11" t="s">
        <v>1028</v>
      </c>
      <c r="B103" s="38">
        <v>295500</v>
      </c>
      <c r="C103" s="73" t="s">
        <v>1029</v>
      </c>
      <c r="D103" s="11">
        <v>15</v>
      </c>
      <c r="E103" s="11">
        <f t="shared" si="6"/>
        <v>67</v>
      </c>
      <c r="F103" s="11">
        <f t="shared" si="5"/>
        <v>1</v>
      </c>
      <c r="G103" s="11">
        <f t="shared" si="4"/>
        <v>19503000</v>
      </c>
    </row>
    <row r="104" spans="1:7">
      <c r="A104" s="11" t="s">
        <v>916</v>
      </c>
      <c r="B104" s="38">
        <v>-10000</v>
      </c>
      <c r="C104" s="73" t="s">
        <v>922</v>
      </c>
      <c r="D104" s="11">
        <v>6</v>
      </c>
      <c r="E104" s="11">
        <f t="shared" si="6"/>
        <v>52</v>
      </c>
      <c r="F104" s="11">
        <f t="shared" si="5"/>
        <v>0</v>
      </c>
      <c r="G104" s="11">
        <f t="shared" si="4"/>
        <v>-520000</v>
      </c>
    </row>
    <row r="105" spans="1:7">
      <c r="A105" s="11" t="s">
        <v>924</v>
      </c>
      <c r="B105" s="38">
        <v>1999000</v>
      </c>
      <c r="C105" s="73" t="s">
        <v>925</v>
      </c>
      <c r="D105" s="11">
        <v>5</v>
      </c>
      <c r="E105" s="11">
        <f t="shared" si="6"/>
        <v>46</v>
      </c>
      <c r="F105" s="11">
        <f t="shared" si="5"/>
        <v>1</v>
      </c>
      <c r="G105" s="11">
        <f t="shared" si="4"/>
        <v>89955000</v>
      </c>
    </row>
    <row r="106" spans="1:7">
      <c r="A106" s="11" t="s">
        <v>941</v>
      </c>
      <c r="B106" s="38">
        <v>-60000000</v>
      </c>
      <c r="C106" s="73" t="s">
        <v>1025</v>
      </c>
      <c r="D106" s="11">
        <v>0</v>
      </c>
      <c r="E106" s="11">
        <f t="shared" si="6"/>
        <v>41</v>
      </c>
      <c r="F106" s="11">
        <f t="shared" si="5"/>
        <v>0</v>
      </c>
      <c r="G106" s="11">
        <f t="shared" si="4"/>
        <v>-2460000000</v>
      </c>
    </row>
    <row r="107" spans="1:7">
      <c r="A107" s="11" t="s">
        <v>941</v>
      </c>
      <c r="B107" s="38">
        <v>5850000</v>
      </c>
      <c r="C107" s="73" t="s">
        <v>1027</v>
      </c>
      <c r="D107" s="11">
        <v>1</v>
      </c>
      <c r="E107" s="11">
        <f t="shared" si="6"/>
        <v>41</v>
      </c>
      <c r="F107" s="11">
        <f t="shared" si="5"/>
        <v>1</v>
      </c>
      <c r="G107" s="11">
        <f t="shared" si="4"/>
        <v>234000000</v>
      </c>
    </row>
    <row r="108" spans="1:7">
      <c r="A108" s="11" t="s">
        <v>1033</v>
      </c>
      <c r="B108" s="38">
        <v>3000000</v>
      </c>
      <c r="C108" s="73" t="s">
        <v>1043</v>
      </c>
      <c r="D108" s="11">
        <v>1</v>
      </c>
      <c r="E108" s="11">
        <f t="shared" si="6"/>
        <v>40</v>
      </c>
      <c r="F108" s="11">
        <f t="shared" si="5"/>
        <v>1</v>
      </c>
      <c r="G108" s="11">
        <f t="shared" si="4"/>
        <v>117000000</v>
      </c>
    </row>
    <row r="109" spans="1:7">
      <c r="A109" s="11" t="s">
        <v>1044</v>
      </c>
      <c r="B109" s="38">
        <v>2000000</v>
      </c>
      <c r="C109" s="73" t="s">
        <v>1043</v>
      </c>
      <c r="D109" s="11">
        <v>0</v>
      </c>
      <c r="E109" s="11">
        <f t="shared" si="6"/>
        <v>39</v>
      </c>
      <c r="F109" s="11">
        <f t="shared" si="5"/>
        <v>1</v>
      </c>
      <c r="G109" s="11">
        <f t="shared" si="4"/>
        <v>76000000</v>
      </c>
    </row>
    <row r="110" spans="1:7">
      <c r="A110" s="11" t="s">
        <v>1044</v>
      </c>
      <c r="B110" s="38">
        <v>-5000000</v>
      </c>
      <c r="C110" s="73" t="s">
        <v>1025</v>
      </c>
      <c r="D110" s="11">
        <v>1</v>
      </c>
      <c r="E110" s="11">
        <f t="shared" si="6"/>
        <v>39</v>
      </c>
      <c r="F110" s="11">
        <f t="shared" si="5"/>
        <v>0</v>
      </c>
      <c r="G110" s="11">
        <f t="shared" si="4"/>
        <v>-195000000</v>
      </c>
    </row>
    <row r="111" spans="1:7">
      <c r="A111" s="11" t="s">
        <v>1050</v>
      </c>
      <c r="B111" s="38">
        <v>412668</v>
      </c>
      <c r="C111" s="73" t="s">
        <v>1051</v>
      </c>
      <c r="D111" s="11">
        <v>8</v>
      </c>
      <c r="E111" s="11">
        <f t="shared" si="6"/>
        <v>38</v>
      </c>
      <c r="F111" s="11">
        <f t="shared" si="5"/>
        <v>1</v>
      </c>
      <c r="G111" s="11">
        <f t="shared" si="4"/>
        <v>15268716</v>
      </c>
    </row>
    <row r="112" spans="1:7">
      <c r="A112" s="11" t="s">
        <v>1089</v>
      </c>
      <c r="B112" s="38">
        <v>42000000</v>
      </c>
      <c r="C112" s="73" t="s">
        <v>1090</v>
      </c>
      <c r="D112" s="11">
        <v>7</v>
      </c>
      <c r="E112" s="11">
        <f t="shared" si="6"/>
        <v>30</v>
      </c>
      <c r="F112" s="11">
        <f t="shared" si="5"/>
        <v>1</v>
      </c>
      <c r="G112" s="11">
        <f t="shared" si="4"/>
        <v>1218000000</v>
      </c>
    </row>
    <row r="113" spans="1:7">
      <c r="A113" s="11" t="s">
        <v>1108</v>
      </c>
      <c r="B113" s="38">
        <v>-25000000</v>
      </c>
      <c r="C113" s="73" t="s">
        <v>1113</v>
      </c>
      <c r="D113" s="11">
        <v>1</v>
      </c>
      <c r="E113" s="11">
        <f t="shared" si="6"/>
        <v>23</v>
      </c>
      <c r="F113" s="11">
        <f t="shared" si="5"/>
        <v>0</v>
      </c>
      <c r="G113" s="11">
        <f t="shared" si="4"/>
        <v>-575000000</v>
      </c>
    </row>
    <row r="114" spans="1:7">
      <c r="A114" s="11" t="s">
        <v>1110</v>
      </c>
      <c r="B114" s="38">
        <v>-200000</v>
      </c>
      <c r="C114" s="73" t="s">
        <v>1135</v>
      </c>
      <c r="D114" s="11">
        <v>2</v>
      </c>
      <c r="E114" s="11">
        <f t="shared" si="6"/>
        <v>22</v>
      </c>
      <c r="F114" s="11">
        <f t="shared" si="5"/>
        <v>0</v>
      </c>
      <c r="G114" s="11">
        <f t="shared" si="4"/>
        <v>-4400000</v>
      </c>
    </row>
    <row r="115" spans="1:7">
      <c r="A115" s="11" t="s">
        <v>1143</v>
      </c>
      <c r="B115" s="38">
        <v>-18000000</v>
      </c>
      <c r="C115" s="73" t="s">
        <v>1144</v>
      </c>
      <c r="D115" s="11">
        <v>1</v>
      </c>
      <c r="E115" s="11">
        <f t="shared" si="6"/>
        <v>20</v>
      </c>
      <c r="F115" s="11">
        <f t="shared" si="5"/>
        <v>0</v>
      </c>
      <c r="G115" s="11">
        <f t="shared" si="4"/>
        <v>-360000000</v>
      </c>
    </row>
    <row r="116" spans="1:7">
      <c r="A116" s="11" t="s">
        <v>1145</v>
      </c>
      <c r="B116" s="38">
        <v>-2500000</v>
      </c>
      <c r="C116" s="73" t="s">
        <v>1144</v>
      </c>
      <c r="D116" s="11">
        <v>10</v>
      </c>
      <c r="E116" s="11">
        <f t="shared" si="6"/>
        <v>19</v>
      </c>
      <c r="F116" s="11">
        <f t="shared" si="5"/>
        <v>0</v>
      </c>
      <c r="G116" s="11">
        <f t="shared" si="4"/>
        <v>-47500000</v>
      </c>
    </row>
    <row r="117" spans="1:7">
      <c r="A117" s="11" t="s">
        <v>1245</v>
      </c>
      <c r="B117" s="38">
        <v>595000</v>
      </c>
      <c r="C117" s="73" t="s">
        <v>1043</v>
      </c>
      <c r="D117" s="11">
        <v>2</v>
      </c>
      <c r="E117" s="11">
        <f t="shared" si="6"/>
        <v>9</v>
      </c>
      <c r="F117" s="11">
        <f t="shared" si="5"/>
        <v>1</v>
      </c>
      <c r="G117" s="11">
        <f t="shared" si="4"/>
        <v>4760000</v>
      </c>
    </row>
    <row r="118" spans="1:7">
      <c r="A118" s="11" t="s">
        <v>1257</v>
      </c>
      <c r="B118" s="38">
        <v>137334</v>
      </c>
      <c r="C118" s="73" t="s">
        <v>510</v>
      </c>
      <c r="D118" s="11">
        <v>2</v>
      </c>
      <c r="E118" s="11">
        <f t="shared" si="6"/>
        <v>7</v>
      </c>
      <c r="F118" s="11">
        <f t="shared" si="5"/>
        <v>1</v>
      </c>
      <c r="G118" s="11">
        <f t="shared" si="4"/>
        <v>824004</v>
      </c>
    </row>
    <row r="119" spans="1:7">
      <c r="A119" s="11" t="s">
        <v>1260</v>
      </c>
      <c r="B119" s="38">
        <v>-3200900</v>
      </c>
      <c r="C119" s="73" t="s">
        <v>1261</v>
      </c>
      <c r="D119" s="11">
        <v>1</v>
      </c>
      <c r="E119" s="11">
        <f t="shared" si="6"/>
        <v>5</v>
      </c>
      <c r="F119" s="11">
        <f t="shared" si="5"/>
        <v>0</v>
      </c>
      <c r="G119" s="11">
        <f t="shared" si="4"/>
        <v>-16004500</v>
      </c>
    </row>
    <row r="120" spans="1:7">
      <c r="A120" s="11" t="s">
        <v>1269</v>
      </c>
      <c r="B120" s="38">
        <v>16276000</v>
      </c>
      <c r="C120" s="73" t="s">
        <v>1271</v>
      </c>
      <c r="D120" s="11">
        <v>3</v>
      </c>
      <c r="E120" s="11">
        <f t="shared" si="6"/>
        <v>4</v>
      </c>
      <c r="F120" s="11">
        <f t="shared" si="5"/>
        <v>1</v>
      </c>
      <c r="G120" s="11">
        <f t="shared" si="4"/>
        <v>48828000</v>
      </c>
    </row>
    <row r="121" spans="1:7">
      <c r="A121" s="11" t="s">
        <v>1285</v>
      </c>
      <c r="B121" s="38">
        <v>3000000</v>
      </c>
      <c r="C121" s="73" t="s">
        <v>727</v>
      </c>
      <c r="D121" s="11">
        <v>0</v>
      </c>
      <c r="E121" s="11">
        <f t="shared" si="6"/>
        <v>1</v>
      </c>
      <c r="F121" s="11">
        <f t="shared" si="5"/>
        <v>1</v>
      </c>
      <c r="G121" s="105">
        <f t="shared" si="4"/>
        <v>0</v>
      </c>
    </row>
    <row r="122" spans="1:7">
      <c r="A122" s="11" t="s">
        <v>1285</v>
      </c>
      <c r="B122" s="38">
        <v>2020000</v>
      </c>
      <c r="C122" s="73" t="s">
        <v>1290</v>
      </c>
      <c r="D122" s="11">
        <v>0</v>
      </c>
      <c r="E122" s="105">
        <f t="shared" si="6"/>
        <v>1</v>
      </c>
      <c r="F122" s="105">
        <f t="shared" si="5"/>
        <v>1</v>
      </c>
      <c r="G122" s="105">
        <f t="shared" si="4"/>
        <v>0</v>
      </c>
    </row>
    <row r="123" spans="1:7">
      <c r="A123" s="11" t="s">
        <v>1285</v>
      </c>
      <c r="B123" s="38">
        <v>4975000</v>
      </c>
      <c r="C123" s="73" t="s">
        <v>1286</v>
      </c>
      <c r="D123" s="11">
        <v>1</v>
      </c>
      <c r="E123" s="105">
        <f t="shared" si="6"/>
        <v>1</v>
      </c>
      <c r="F123" s="105">
        <f t="shared" si="5"/>
        <v>1</v>
      </c>
      <c r="G123" s="105">
        <f t="shared" si="4"/>
        <v>0</v>
      </c>
    </row>
    <row r="124" spans="1:7">
      <c r="A124" s="105" t="s">
        <v>1294</v>
      </c>
      <c r="B124" s="38">
        <v>0</v>
      </c>
      <c r="C124" s="73" t="s">
        <v>1295</v>
      </c>
      <c r="D124" s="105">
        <v>0</v>
      </c>
      <c r="E124" s="105">
        <f t="shared" si="6"/>
        <v>0</v>
      </c>
      <c r="F124" s="105">
        <f t="shared" si="5"/>
        <v>0</v>
      </c>
      <c r="G124" s="105">
        <f t="shared" si="4"/>
        <v>0</v>
      </c>
    </row>
    <row r="125" spans="1:7">
      <c r="A125" s="105"/>
      <c r="B125" s="38"/>
      <c r="C125" s="73"/>
      <c r="D125" s="105"/>
      <c r="E125" s="105">
        <f t="shared" si="6"/>
        <v>0</v>
      </c>
      <c r="F125" s="105">
        <f t="shared" si="5"/>
        <v>0</v>
      </c>
      <c r="G125" s="105">
        <f t="shared" si="4"/>
        <v>0</v>
      </c>
    </row>
    <row r="126" spans="1:7">
      <c r="A126" s="105"/>
      <c r="B126" s="38"/>
      <c r="C126" s="73"/>
      <c r="D126" s="105"/>
      <c r="E126" s="105">
        <f t="shared" si="6"/>
        <v>0</v>
      </c>
      <c r="F126" s="105">
        <f t="shared" si="5"/>
        <v>0</v>
      </c>
      <c r="G126" s="105">
        <f t="shared" si="4"/>
        <v>0</v>
      </c>
    </row>
    <row r="127" spans="1:7">
      <c r="A127" s="105"/>
      <c r="B127" s="38"/>
      <c r="C127" s="73"/>
      <c r="D127" s="105"/>
      <c r="E127" s="105">
        <f t="shared" si="6"/>
        <v>0</v>
      </c>
      <c r="F127" s="105">
        <f t="shared" si="5"/>
        <v>0</v>
      </c>
      <c r="G127" s="105">
        <f t="shared" si="4"/>
        <v>0</v>
      </c>
    </row>
    <row r="128" spans="1:7">
      <c r="A128" s="105"/>
      <c r="B128" s="38"/>
      <c r="C128" s="73"/>
      <c r="D128" s="105"/>
      <c r="E128" s="105">
        <f t="shared" si="6"/>
        <v>0</v>
      </c>
      <c r="F128" s="105">
        <f t="shared" si="5"/>
        <v>0</v>
      </c>
      <c r="G128" s="105">
        <f t="shared" si="4"/>
        <v>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27829895</v>
      </c>
      <c r="C148" s="11"/>
      <c r="D148" s="11"/>
      <c r="E148" s="11"/>
      <c r="F148" s="11"/>
      <c r="G148" s="29">
        <f>SUM(G2:G147)</f>
        <v>21569049120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42044930.058479533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2"/>
  <sheetViews>
    <sheetView tabSelected="1" topLeftCell="H9" zoomScaleNormal="100" workbookViewId="0">
      <selection activeCell="L20" sqref="L20"/>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-L62*12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L59*12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L31</f>
        <v>89302126</v>
      </c>
      <c r="G16" s="101">
        <f t="shared" si="0"/>
        <v>7833784</v>
      </c>
      <c r="H16" s="11"/>
      <c r="K16" s="19" t="s">
        <v>299</v>
      </c>
      <c r="L16" s="43">
        <f>'مسکن ایلیا'!B228</f>
        <v>2585544</v>
      </c>
      <c r="M16" s="2" t="s">
        <v>753</v>
      </c>
      <c r="N16" s="3">
        <f>'مسکن مریم یاران'!B148</f>
        <v>27829895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-106403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-10389900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235000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10389900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4000000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f>سکه!U22</f>
        <v>77000000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c r="V29" s="25"/>
      <c r="W29" s="25"/>
    </row>
    <row r="30" spans="1:24">
      <c r="A30" s="61">
        <v>98</v>
      </c>
      <c r="B30" s="11">
        <v>28</v>
      </c>
      <c r="C30" s="49">
        <f t="shared" si="1"/>
        <v>4237536.6871004943</v>
      </c>
      <c r="D30" s="3">
        <f t="shared" si="3"/>
        <v>3442272.9526720461</v>
      </c>
      <c r="E30" s="3">
        <f t="shared" si="2"/>
        <v>140048152.80324301</v>
      </c>
      <c r="F30" s="3"/>
      <c r="G30" s="11"/>
      <c r="H30" s="11"/>
      <c r="J30" s="25"/>
      <c r="K30" s="118" t="s">
        <v>25</v>
      </c>
      <c r="L30" s="123"/>
      <c r="M30" s="118"/>
      <c r="N30" s="119"/>
      <c r="V30" s="25"/>
    </row>
    <row r="31" spans="1:24">
      <c r="A31" s="61">
        <v>98</v>
      </c>
      <c r="B31" s="11">
        <v>29</v>
      </c>
      <c r="C31" s="49">
        <f t="shared" si="1"/>
        <v>4279912.0539714992</v>
      </c>
      <c r="D31" s="3">
        <f t="shared" si="3"/>
        <v>3476695.6821987666</v>
      </c>
      <c r="E31" s="3">
        <f t="shared" si="2"/>
        <v>143652332.23108062</v>
      </c>
      <c r="F31" s="3"/>
      <c r="G31" s="11"/>
      <c r="H31" s="11"/>
      <c r="J31" s="25"/>
      <c r="K31" s="2" t="s">
        <v>598</v>
      </c>
      <c r="L31" s="3">
        <f>SUM(L16:L28)</f>
        <v>89302126</v>
      </c>
      <c r="M31" s="2"/>
      <c r="N31" s="3">
        <f>SUM(N16:N26)</f>
        <v>157213392</v>
      </c>
      <c r="V31" s="25"/>
    </row>
    <row r="32" spans="1:24">
      <c r="A32" s="61">
        <v>98</v>
      </c>
      <c r="B32" s="11">
        <v>30</v>
      </c>
      <c r="C32" s="49">
        <f t="shared" si="1"/>
        <v>4322711.1745112138</v>
      </c>
      <c r="D32" s="3">
        <f t="shared" si="3"/>
        <v>3511462.6390207545</v>
      </c>
      <c r="E32" s="3">
        <f t="shared" si="2"/>
        <v>147336627.41119272</v>
      </c>
      <c r="F32" s="3"/>
      <c r="G32" s="11"/>
      <c r="H32" s="11"/>
      <c r="J32" s="55"/>
      <c r="K32" s="2" t="s">
        <v>599</v>
      </c>
      <c r="L32" s="3">
        <f>L16+L17+L20+L29+L28</f>
        <v>2918726</v>
      </c>
      <c r="M32" s="2"/>
      <c r="N32" s="3">
        <f>N16+N17+N22</f>
        <v>28123492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716</v>
      </c>
      <c r="L33" s="1">
        <f>L31+N7</f>
        <v>146302126</v>
      </c>
      <c r="M33" s="3"/>
      <c r="N33" s="2"/>
    </row>
    <row r="34" spans="1:22">
      <c r="A34" s="61">
        <v>98</v>
      </c>
      <c r="B34" s="11">
        <v>32</v>
      </c>
      <c r="C34" s="50">
        <f t="shared" si="1"/>
        <v>4409597.6691188896</v>
      </c>
      <c r="D34" s="3">
        <f t="shared" si="3"/>
        <v>3582043.0380650717</v>
      </c>
      <c r="E34" s="3">
        <f t="shared" si="2"/>
        <v>154952330.03092098</v>
      </c>
      <c r="F34" s="3"/>
      <c r="G34" s="11"/>
      <c r="H34" s="11"/>
    </row>
    <row r="35" spans="1:22">
      <c r="A35" s="61">
        <v>98</v>
      </c>
      <c r="B35" s="11">
        <v>33</v>
      </c>
      <c r="C35" s="50">
        <f t="shared" si="1"/>
        <v>4453693.6458100788</v>
      </c>
      <c r="D35" s="3">
        <f t="shared" si="3"/>
        <v>3617863.4684457225</v>
      </c>
      <c r="E35" s="3">
        <f t="shared" ref="E35:E62" si="4">E34*$L$2+C35-D35</f>
        <v>158887206.80890375</v>
      </c>
      <c r="F35" s="3"/>
      <c r="G35" s="11"/>
      <c r="H35" s="11"/>
      <c r="M35" s="25"/>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6"/>
      <c r="O37" s="118" t="s">
        <v>267</v>
      </c>
      <c r="P37" s="118" t="s">
        <v>1186</v>
      </c>
    </row>
    <row r="38" spans="1:22">
      <c r="A38" s="61">
        <v>98</v>
      </c>
      <c r="B38" s="11">
        <v>36</v>
      </c>
      <c r="C38" s="3">
        <f t="shared" si="5"/>
        <v>4588645.0169717697</v>
      </c>
      <c r="D38" s="3">
        <f t="shared" si="6"/>
        <v>3727488.3494030968</v>
      </c>
      <c r="E38" s="46">
        <f t="shared" si="4"/>
        <v>171221508.29573494</v>
      </c>
      <c r="F38" s="3"/>
      <c r="G38" s="11"/>
      <c r="H38" s="11"/>
      <c r="K38" s="3"/>
      <c r="L38" s="11" t="s">
        <v>304</v>
      </c>
      <c r="M38" s="25"/>
      <c r="N38" s="25"/>
      <c r="O38" s="14">
        <v>2600000</v>
      </c>
      <c r="P38" s="118" t="s">
        <v>1187</v>
      </c>
    </row>
    <row r="39" spans="1:22">
      <c r="A39" s="62">
        <v>99</v>
      </c>
      <c r="B39" s="11">
        <v>37</v>
      </c>
      <c r="C39" s="44">
        <f t="shared" si="5"/>
        <v>4634531.4671414876</v>
      </c>
      <c r="D39" s="3">
        <f t="shared" si="6"/>
        <v>3764763.232897128</v>
      </c>
      <c r="E39" s="3">
        <f t="shared" si="4"/>
        <v>175515706.695894</v>
      </c>
      <c r="F39" s="3"/>
      <c r="G39" s="11"/>
      <c r="H39" s="11"/>
      <c r="K39" s="1" t="s">
        <v>305</v>
      </c>
      <c r="L39" s="1">
        <v>70000</v>
      </c>
      <c r="M39" s="25"/>
      <c r="N39" t="s">
        <v>25</v>
      </c>
      <c r="O39" s="14">
        <v>28000000</v>
      </c>
      <c r="P39" s="118" t="s">
        <v>1188</v>
      </c>
    </row>
    <row r="40" spans="1:22">
      <c r="A40" s="62">
        <v>99</v>
      </c>
      <c r="B40" s="11">
        <v>38</v>
      </c>
      <c r="C40" s="44">
        <f t="shared" si="5"/>
        <v>4680876.7818129025</v>
      </c>
      <c r="D40" s="3">
        <f t="shared" si="6"/>
        <v>3802410.8652260993</v>
      </c>
      <c r="E40" s="3">
        <f t="shared" si="4"/>
        <v>179904486.74639872</v>
      </c>
      <c r="F40" s="3"/>
      <c r="G40" s="11"/>
      <c r="H40" s="11"/>
      <c r="K40" s="1" t="s">
        <v>321</v>
      </c>
      <c r="L40" s="1">
        <v>100000</v>
      </c>
      <c r="M40" t="s">
        <v>25</v>
      </c>
      <c r="O40" s="14">
        <v>7600000</v>
      </c>
      <c r="P40" s="118" t="s">
        <v>1189</v>
      </c>
    </row>
    <row r="41" spans="1:22">
      <c r="A41" s="62">
        <v>99</v>
      </c>
      <c r="B41" s="11">
        <v>39</v>
      </c>
      <c r="C41" s="44">
        <f t="shared" si="5"/>
        <v>4727685.5496310312</v>
      </c>
      <c r="D41" s="3">
        <f t="shared" si="6"/>
        <v>3840434.9738783604</v>
      </c>
      <c r="E41" s="3">
        <f t="shared" si="4"/>
        <v>184389827.05707937</v>
      </c>
      <c r="F41" s="3"/>
      <c r="G41" s="11"/>
      <c r="H41" s="11"/>
      <c r="K41" s="1" t="s">
        <v>306</v>
      </c>
      <c r="L41" s="1">
        <v>80000</v>
      </c>
      <c r="O41" s="14">
        <v>0</v>
      </c>
      <c r="P41" s="56" t="s">
        <v>1190</v>
      </c>
    </row>
    <row r="42" spans="1:22">
      <c r="A42" s="62">
        <v>99</v>
      </c>
      <c r="B42" s="11">
        <v>40</v>
      </c>
      <c r="C42" s="49">
        <f t="shared" si="5"/>
        <v>4774962.4051273419</v>
      </c>
      <c r="D42" s="3">
        <f t="shared" si="6"/>
        <v>3878839.323617144</v>
      </c>
      <c r="E42" s="3">
        <f t="shared" si="4"/>
        <v>188973746.67973119</v>
      </c>
      <c r="F42" s="3"/>
      <c r="G42" s="11"/>
      <c r="H42" s="11"/>
      <c r="K42" s="31" t="s">
        <v>307</v>
      </c>
      <c r="L42" s="1">
        <v>150000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308</v>
      </c>
      <c r="L43" s="1">
        <v>300000</v>
      </c>
      <c r="O43" s="123">
        <v>4000000</v>
      </c>
      <c r="P43" s="56" t="s">
        <v>890</v>
      </c>
    </row>
    <row r="44" spans="1:22">
      <c r="A44" s="62">
        <v>99</v>
      </c>
      <c r="B44" s="11">
        <v>42</v>
      </c>
      <c r="C44" s="49">
        <f t="shared" si="5"/>
        <v>4870939.1494704019</v>
      </c>
      <c r="D44" s="3">
        <f t="shared" si="6"/>
        <v>3956803.9940218488</v>
      </c>
      <c r="E44" s="3">
        <f t="shared" si="4"/>
        <v>198445607.19961265</v>
      </c>
      <c r="F44" s="3"/>
      <c r="G44" s="11"/>
      <c r="H44" s="11"/>
      <c r="K44" s="31" t="s">
        <v>309</v>
      </c>
      <c r="L44" s="1">
        <v>100000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310</v>
      </c>
      <c r="L45" s="1">
        <v>200000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18" t="s">
        <v>311</v>
      </c>
      <c r="L46" s="18">
        <v>300000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32" t="s">
        <v>312</v>
      </c>
      <c r="L47" s="1">
        <v>200000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313</v>
      </c>
      <c r="L48" s="1">
        <v>20000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315</v>
      </c>
      <c r="L49" s="1">
        <v>50000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316</v>
      </c>
      <c r="L50" s="1">
        <v>90000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317</v>
      </c>
      <c r="L51" s="1">
        <v>50000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327</v>
      </c>
      <c r="L52" s="1">
        <v>150000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318</v>
      </c>
      <c r="L53" s="1">
        <v>15000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319</v>
      </c>
      <c r="L54" s="1">
        <v>20000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320</v>
      </c>
      <c r="L55" s="1">
        <v>40000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322</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324</v>
      </c>
      <c r="L57" s="1">
        <v>75000</v>
      </c>
      <c r="O57" s="119">
        <f>SUM(O38:O55)</f>
        <v>130750000</v>
      </c>
      <c r="P57" s="56" t="s">
        <v>1202</v>
      </c>
    </row>
    <row r="58" spans="1:17">
      <c r="A58" s="63">
        <v>1400</v>
      </c>
      <c r="B58" s="11">
        <v>56</v>
      </c>
      <c r="C58" s="50">
        <f t="shared" si="5"/>
        <v>5599018.9465658255</v>
      </c>
      <c r="D58" s="3">
        <f t="shared" si="6"/>
        <v>4548244.1579637462</v>
      </c>
      <c r="E58" s="3">
        <f t="shared" si="4"/>
        <v>277540885.01673353</v>
      </c>
      <c r="F58" s="3"/>
      <c r="G58" s="11"/>
      <c r="H58" s="11"/>
      <c r="K58" s="32" t="s">
        <v>314</v>
      </c>
      <c r="L58" s="1">
        <v>140000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2" t="s">
        <v>478</v>
      </c>
      <c r="L59" s="3">
        <v>833333.33333399997</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c r="L60" s="3"/>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t="s">
        <v>6</v>
      </c>
      <c r="L62" s="3">
        <f>SUM(L39:L60)</f>
        <v>3133333.3333339998</v>
      </c>
    </row>
    <row r="63" spans="1:17">
      <c r="E63" s="26"/>
      <c r="K63" s="2" t="s">
        <v>328</v>
      </c>
      <c r="L63" s="3">
        <f>L62/30</f>
        <v>104444.44444446666</v>
      </c>
    </row>
    <row r="64" spans="1:17">
      <c r="E64" s="26"/>
    </row>
    <row r="67" spans="1:28">
      <c r="A67" t="s">
        <v>25</v>
      </c>
      <c r="O67" t="s">
        <v>1246</v>
      </c>
    </row>
    <row r="68" spans="1:28">
      <c r="O68" t="s">
        <v>1247</v>
      </c>
    </row>
    <row r="69" spans="1:28">
      <c r="K69" s="48" t="s">
        <v>792</v>
      </c>
      <c r="L69" s="48" t="s">
        <v>476</v>
      </c>
      <c r="Q69" s="121"/>
      <c r="R69" s="121"/>
      <c r="S69" s="121"/>
      <c r="T69" s="121"/>
      <c r="X69" t="s">
        <v>1249</v>
      </c>
      <c r="Y69" t="s">
        <v>1250</v>
      </c>
      <c r="Z69" t="s">
        <v>1251</v>
      </c>
      <c r="AA69" t="s">
        <v>282</v>
      </c>
      <c r="AB69" t="s">
        <v>8</v>
      </c>
    </row>
    <row r="70" spans="1:28">
      <c r="K70" s="47">
        <v>1440000</v>
      </c>
      <c r="L70" s="48" t="s">
        <v>1055</v>
      </c>
      <c r="Q70" s="121"/>
      <c r="R70" s="121"/>
      <c r="S70" s="121"/>
      <c r="T70" s="121"/>
      <c r="V70" s="134" t="s">
        <v>748</v>
      </c>
      <c r="W70" s="1">
        <v>15000000</v>
      </c>
      <c r="X70">
        <v>11</v>
      </c>
      <c r="Y70">
        <v>12</v>
      </c>
      <c r="Z70">
        <f>Y70-X70</f>
        <v>1</v>
      </c>
      <c r="AA70" s="1">
        <f>W70*Z70</f>
        <v>15000000</v>
      </c>
    </row>
    <row r="71" spans="1:28">
      <c r="K71" s="47">
        <v>500000</v>
      </c>
      <c r="L71" s="48" t="s">
        <v>479</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180000</v>
      </c>
      <c r="L72" s="48" t="s">
        <v>558</v>
      </c>
      <c r="O72" s="121"/>
      <c r="P72" s="135"/>
      <c r="Q72" s="121"/>
      <c r="R72" s="121"/>
      <c r="S72" s="121"/>
      <c r="T72" s="121"/>
      <c r="V72" t="s">
        <v>862</v>
      </c>
      <c r="W72" s="1">
        <v>20000000</v>
      </c>
      <c r="X72">
        <v>96</v>
      </c>
      <c r="Y72">
        <v>105</v>
      </c>
      <c r="Z72" s="102">
        <f>Y72-X72</f>
        <v>9</v>
      </c>
      <c r="AA72" s="1">
        <f t="shared" si="7"/>
        <v>180000000</v>
      </c>
    </row>
    <row r="73" spans="1:28">
      <c r="K73" s="47">
        <v>300000</v>
      </c>
      <c r="L73" s="48" t="s">
        <v>788</v>
      </c>
      <c r="O73" s="121"/>
      <c r="P73" s="135"/>
      <c r="V73" t="s">
        <v>902</v>
      </c>
      <c r="W73" s="1">
        <v>15000000</v>
      </c>
      <c r="X73">
        <v>146</v>
      </c>
      <c r="Z73">
        <v>41</v>
      </c>
      <c r="AA73" s="1">
        <f t="shared" si="7"/>
        <v>615000000</v>
      </c>
      <c r="AB73" t="s">
        <v>1254</v>
      </c>
    </row>
    <row r="74" spans="1:28">
      <c r="K74" s="47">
        <v>250000</v>
      </c>
      <c r="L74" s="48" t="s">
        <v>789</v>
      </c>
      <c r="O74" s="121"/>
      <c r="P74" s="121"/>
      <c r="V74" t="s">
        <v>1253</v>
      </c>
      <c r="W74" s="1">
        <v>15000000</v>
      </c>
      <c r="X74">
        <v>238</v>
      </c>
      <c r="AA74" s="1"/>
    </row>
    <row r="75" spans="1:28">
      <c r="K75" s="47">
        <v>500000</v>
      </c>
      <c r="L75" s="48" t="s">
        <v>790</v>
      </c>
      <c r="W75" s="1"/>
      <c r="Y75" t="s">
        <v>25</v>
      </c>
      <c r="AA75" s="1">
        <f>SUM(AA70:AA74)</f>
        <v>1185000000</v>
      </c>
    </row>
    <row r="76" spans="1:28">
      <c r="K76" s="47">
        <v>75000</v>
      </c>
      <c r="L76" s="48" t="s">
        <v>791</v>
      </c>
      <c r="AA76" t="s">
        <v>1255</v>
      </c>
    </row>
    <row r="77" spans="1:28">
      <c r="K77" s="47">
        <v>450000</v>
      </c>
      <c r="L77" s="48" t="s">
        <v>793</v>
      </c>
    </row>
    <row r="78" spans="1:28">
      <c r="K78" s="47">
        <v>500000</v>
      </c>
      <c r="L78" s="48" t="s">
        <v>564</v>
      </c>
      <c r="AA78" t="s">
        <v>1256</v>
      </c>
    </row>
    <row r="79" spans="1:28">
      <c r="K79" s="47">
        <v>50000</v>
      </c>
      <c r="L79" s="48" t="s">
        <v>796</v>
      </c>
      <c r="AA79" s="1">
        <f>AA75*300000/365000000</f>
        <v>973972.60273972608</v>
      </c>
    </row>
    <row r="80" spans="1:28">
      <c r="K80" s="47">
        <v>140000</v>
      </c>
      <c r="L80" s="48" t="s">
        <v>314</v>
      </c>
    </row>
    <row r="81" spans="11:12">
      <c r="K81" s="47"/>
      <c r="L81" s="48" t="s">
        <v>25</v>
      </c>
    </row>
    <row r="82" spans="11:12">
      <c r="K82" s="47">
        <f>SUM(K70:K81)</f>
        <v>4385000</v>
      </c>
      <c r="L82"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7" sqref="D17"/>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433</v>
      </c>
      <c r="F2">
        <v>1</v>
      </c>
      <c r="G2">
        <f>B2*(E2-F2)</f>
        <v>21600000</v>
      </c>
    </row>
    <row r="3" spans="1:7">
      <c r="A3" t="s">
        <v>330</v>
      </c>
      <c r="B3" s="3">
        <v>15000000</v>
      </c>
      <c r="C3" t="s">
        <v>331</v>
      </c>
      <c r="D3">
        <v>2</v>
      </c>
      <c r="E3">
        <f t="shared" ref="E3:E19" si="0">E4+D3</f>
        <v>427</v>
      </c>
      <c r="F3">
        <v>1</v>
      </c>
      <c r="G3">
        <f t="shared" ref="G3:G21" si="1">B3*(E3-F3)</f>
        <v>6390000000</v>
      </c>
    </row>
    <row r="4" spans="1:7">
      <c r="A4" t="s">
        <v>343</v>
      </c>
      <c r="B4" s="3">
        <v>-3000000</v>
      </c>
      <c r="C4" t="s">
        <v>344</v>
      </c>
      <c r="D4">
        <v>1</v>
      </c>
      <c r="E4">
        <f t="shared" si="0"/>
        <v>425</v>
      </c>
      <c r="F4">
        <v>0</v>
      </c>
      <c r="G4">
        <f t="shared" si="1"/>
        <v>-1275000000</v>
      </c>
    </row>
    <row r="5" spans="1:7">
      <c r="A5" t="s">
        <v>409</v>
      </c>
      <c r="B5" s="3">
        <v>-3200900</v>
      </c>
      <c r="C5" t="s">
        <v>411</v>
      </c>
      <c r="D5">
        <v>2</v>
      </c>
      <c r="E5">
        <f t="shared" si="0"/>
        <v>424</v>
      </c>
      <c r="F5">
        <v>0</v>
      </c>
      <c r="G5">
        <f t="shared" si="1"/>
        <v>-1357181600</v>
      </c>
    </row>
    <row r="6" spans="1:7">
      <c r="A6" t="s">
        <v>421</v>
      </c>
      <c r="B6" s="3">
        <v>-3000900</v>
      </c>
      <c r="C6" t="s">
        <v>422</v>
      </c>
      <c r="D6">
        <v>2</v>
      </c>
      <c r="E6">
        <f t="shared" si="0"/>
        <v>422</v>
      </c>
      <c r="F6">
        <v>0</v>
      </c>
      <c r="G6">
        <f t="shared" si="1"/>
        <v>-1266379800</v>
      </c>
    </row>
    <row r="7" spans="1:7">
      <c r="A7" t="s">
        <v>434</v>
      </c>
      <c r="B7" s="3">
        <v>-5805900</v>
      </c>
      <c r="C7" t="s">
        <v>435</v>
      </c>
      <c r="D7">
        <v>22</v>
      </c>
      <c r="E7">
        <f t="shared" si="0"/>
        <v>420</v>
      </c>
      <c r="F7">
        <v>0</v>
      </c>
      <c r="G7">
        <f t="shared" si="1"/>
        <v>-2438478000</v>
      </c>
    </row>
    <row r="8" spans="1:7">
      <c r="A8" t="s">
        <v>471</v>
      </c>
      <c r="B8" s="3">
        <v>54417</v>
      </c>
      <c r="C8" s="9" t="s">
        <v>475</v>
      </c>
      <c r="D8" s="9">
        <v>272</v>
      </c>
      <c r="E8">
        <f t="shared" si="0"/>
        <v>398</v>
      </c>
      <c r="F8">
        <v>0</v>
      </c>
      <c r="G8">
        <f t="shared" si="1"/>
        <v>21657966</v>
      </c>
    </row>
    <row r="9" spans="1:7">
      <c r="A9" t="s">
        <v>807</v>
      </c>
      <c r="B9" s="3">
        <v>-80000</v>
      </c>
      <c r="C9" t="s">
        <v>814</v>
      </c>
      <c r="D9">
        <v>65</v>
      </c>
      <c r="E9">
        <f t="shared" si="0"/>
        <v>126</v>
      </c>
      <c r="F9">
        <v>1</v>
      </c>
      <c r="G9">
        <f>B9*(E9-F9)</f>
        <v>-10000000</v>
      </c>
    </row>
    <row r="10" spans="1:7">
      <c r="A10" t="s">
        <v>894</v>
      </c>
      <c r="B10" s="3">
        <v>850000</v>
      </c>
      <c r="C10" t="s">
        <v>900</v>
      </c>
      <c r="D10">
        <v>14</v>
      </c>
      <c r="E10">
        <f t="shared" si="0"/>
        <v>61</v>
      </c>
      <c r="F10">
        <v>1</v>
      </c>
      <c r="G10">
        <f t="shared" si="1"/>
        <v>51000000</v>
      </c>
    </row>
    <row r="11" spans="1:7">
      <c r="A11" t="s">
        <v>916</v>
      </c>
      <c r="B11" s="3">
        <v>-700000</v>
      </c>
      <c r="C11" t="s">
        <v>926</v>
      </c>
      <c r="D11">
        <v>6</v>
      </c>
      <c r="E11">
        <f t="shared" si="0"/>
        <v>47</v>
      </c>
      <c r="F11">
        <v>1</v>
      </c>
      <c r="G11">
        <f t="shared" si="1"/>
        <v>-32200000</v>
      </c>
    </row>
    <row r="12" spans="1:7">
      <c r="A12" t="s">
        <v>924</v>
      </c>
      <c r="B12" s="3">
        <v>1000000</v>
      </c>
      <c r="C12" t="s">
        <v>927</v>
      </c>
      <c r="D12">
        <v>8</v>
      </c>
      <c r="E12">
        <f t="shared" si="0"/>
        <v>41</v>
      </c>
      <c r="F12">
        <v>1</v>
      </c>
      <c r="G12">
        <f t="shared" si="1"/>
        <v>40000000</v>
      </c>
    </row>
    <row r="13" spans="1:7">
      <c r="A13" t="s">
        <v>1050</v>
      </c>
      <c r="B13" s="3">
        <v>4857</v>
      </c>
      <c r="C13" t="s">
        <v>475</v>
      </c>
      <c r="D13">
        <v>1</v>
      </c>
      <c r="E13">
        <f t="shared" si="0"/>
        <v>33</v>
      </c>
      <c r="F13">
        <v>1</v>
      </c>
      <c r="G13">
        <f t="shared" si="1"/>
        <v>155424</v>
      </c>
    </row>
    <row r="14" spans="1:7">
      <c r="A14" t="s">
        <v>1056</v>
      </c>
      <c r="B14" s="3">
        <v>-191000</v>
      </c>
      <c r="C14" t="s">
        <v>926</v>
      </c>
      <c r="D14">
        <v>15</v>
      </c>
      <c r="E14">
        <f t="shared" si="0"/>
        <v>32</v>
      </c>
      <c r="F14">
        <v>1</v>
      </c>
      <c r="G14">
        <f t="shared" si="1"/>
        <v>-5921000</v>
      </c>
    </row>
    <row r="15" spans="1:7">
      <c r="A15" t="s">
        <v>1110</v>
      </c>
      <c r="B15" s="3">
        <v>-200000</v>
      </c>
      <c r="C15" t="s">
        <v>814</v>
      </c>
      <c r="D15">
        <v>16</v>
      </c>
      <c r="E15">
        <f t="shared" si="0"/>
        <v>17</v>
      </c>
      <c r="F15">
        <v>1</v>
      </c>
      <c r="G15">
        <f t="shared" si="1"/>
        <v>-3200000</v>
      </c>
    </row>
    <row r="16" spans="1:7">
      <c r="A16" t="s">
        <v>1281</v>
      </c>
      <c r="B16" s="3">
        <v>-700000</v>
      </c>
      <c r="C16" t="s">
        <v>1282</v>
      </c>
      <c r="D16">
        <v>1</v>
      </c>
      <c r="E16">
        <f t="shared" si="0"/>
        <v>1</v>
      </c>
      <c r="F16">
        <v>1</v>
      </c>
      <c r="G16">
        <f t="shared" si="1"/>
        <v>0</v>
      </c>
    </row>
    <row r="17" spans="2:7">
      <c r="B17" s="3"/>
      <c r="D17">
        <v>0</v>
      </c>
      <c r="E17">
        <f t="shared" si="0"/>
        <v>0</v>
      </c>
      <c r="F17">
        <v>1</v>
      </c>
      <c r="G17">
        <f t="shared" si="1"/>
        <v>0</v>
      </c>
    </row>
    <row r="18" spans="2:7">
      <c r="B18" s="3"/>
      <c r="D18">
        <v>0</v>
      </c>
      <c r="E18">
        <f t="shared" si="0"/>
        <v>0</v>
      </c>
      <c r="F18">
        <v>1</v>
      </c>
      <c r="G18">
        <f t="shared" si="1"/>
        <v>0</v>
      </c>
    </row>
    <row r="19" spans="2:7">
      <c r="B19" s="3"/>
      <c r="D19">
        <v>0</v>
      </c>
      <c r="E19">
        <f t="shared" si="0"/>
        <v>0</v>
      </c>
      <c r="F19">
        <v>1</v>
      </c>
      <c r="G19">
        <f t="shared" si="1"/>
        <v>0</v>
      </c>
    </row>
    <row r="20" spans="2:7">
      <c r="B20" s="3"/>
      <c r="D20">
        <v>0</v>
      </c>
      <c r="E20">
        <f>E21+D20</f>
        <v>0</v>
      </c>
      <c r="F20">
        <v>1</v>
      </c>
      <c r="G20">
        <f t="shared" si="1"/>
        <v>0</v>
      </c>
    </row>
    <row r="21" spans="2:7">
      <c r="B21" s="3"/>
      <c r="D21">
        <v>0</v>
      </c>
      <c r="E21">
        <f>D21</f>
        <v>0</v>
      </c>
      <c r="F21">
        <v>1</v>
      </c>
      <c r="G21">
        <f t="shared" si="1"/>
        <v>0</v>
      </c>
    </row>
    <row r="24" spans="2:7">
      <c r="D24" t="s">
        <v>25</v>
      </c>
    </row>
    <row r="27" spans="2:7">
      <c r="B27" s="7">
        <f>SUM(B2:B25)</f>
        <v>80574</v>
      </c>
      <c r="G27" s="7">
        <f>SUM(G2:G21)</f>
        <v>136052990</v>
      </c>
    </row>
    <row r="28" spans="2:7">
      <c r="B28" t="s">
        <v>283</v>
      </c>
      <c r="G28" t="s">
        <v>284</v>
      </c>
    </row>
    <row r="30" spans="2:7">
      <c r="G30" s="3">
        <f>G27/E2</f>
        <v>314210.13856812933</v>
      </c>
    </row>
    <row r="31" spans="2: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2018-04-28T07:33:02Z</dcterms:modified>
</cp:coreProperties>
</file>