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drawings/drawing7.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drawings/drawing8.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drawings/drawing9.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drawings/drawing10.xml" ContentType="application/vnd.openxmlformats-officedocument.drawing+xml"/>
  <Override PartName="/xl/tables/table17.xml" ContentType="application/vnd.openxmlformats-officedocument.spreadsheetml.table+xml"/>
  <Override PartName="/xl/drawings/drawing11.xml" ContentType="application/vnd.openxmlformats-officedocument.drawing+xml"/>
  <Override PartName="/xl/tables/table18.xml" ContentType="application/vnd.openxmlformats-officedocument.spreadsheetml.table+xml"/>
  <Override PartName="/xl/pivotTables/pivotTable2.xml" ContentType="application/vnd.openxmlformats-officedocument.spreadsheetml.pivotTable+xml"/>
  <Override PartName="/xl/drawings/drawing1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13.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tables/table19.xml" ContentType="application/vnd.openxmlformats-officedocument.spreadsheetml.table+xml"/>
  <Override PartName="/xl/drawings/drawing14.xml" ContentType="application/vnd.openxmlformats-officedocument.drawing+xml"/>
  <Override PartName="/xl/tables/table20.xml" ContentType="application/vnd.openxmlformats-officedocument.spreadsheetml.table+xml"/>
  <Override PartName="/xl/tables/table21.xml" ContentType="application/vnd.openxmlformats-officedocument.spreadsheetml.tab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5.xml" ContentType="application/vnd.openxmlformats-officedocument.drawing+xml"/>
  <Override PartName="/xl/tables/table22.xml" ContentType="application/vnd.openxmlformats-officedocument.spreadsheetml.table+xml"/>
  <Override PartName="/xl/tables/table23.xml" ContentType="application/vnd.openxmlformats-officedocument.spreadsheetml.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hidePivotFieldList="1" defaultThemeVersion="166925"/>
  <mc:AlternateContent xmlns:mc="http://schemas.openxmlformats.org/markup-compatibility/2006">
    <mc:Choice Requires="x15">
      <x15ac:absPath xmlns:x15ac="http://schemas.microsoft.com/office/spreadsheetml/2010/11/ac" url="https://d.docs.live.net/14e18f7af7e00b52/Data Analysis/Production Capacity Enhancement/"/>
    </mc:Choice>
  </mc:AlternateContent>
  <xr:revisionPtr revIDLastSave="798" documentId="8_{EEDCE982-F539-431D-9932-9F108162E28C}" xr6:coauthVersionLast="47" xr6:coauthVersionMax="47" xr10:uidLastSave="{AA8C013C-9F92-4372-BA18-83BE3ABFBC02}"/>
  <bookViews>
    <workbookView xWindow="-108" yWindow="-108" windowWidth="23256" windowHeight="12576" tabRatio="845" firstSheet="2" activeTab="4" xr2:uid="{00000000-000D-0000-FFFF-FFFF00000000}"/>
  </bookViews>
  <sheets>
    <sheet name="Business Questions" sheetId="27" r:id="rId1"/>
    <sheet name="Failure Recording Log" sheetId="1" r:id="rId2"/>
    <sheet name="Summary" sheetId="23" r:id="rId3"/>
    <sheet name="Wireframe" sheetId="24" r:id="rId4"/>
    <sheet name="Dashboard" sheetId="28" r:id="rId5"/>
    <sheet name="EU Line" sheetId="3" state="hidden" r:id="rId6"/>
    <sheet name="EU" sheetId="9" r:id="rId7"/>
    <sheet name="SC Line" sheetId="4" state="hidden" r:id="rId8"/>
    <sheet name="SC" sheetId="10" r:id="rId9"/>
    <sheet name="SA Line" sheetId="5" state="hidden" r:id="rId10"/>
    <sheet name="SA" sheetId="11" r:id="rId11"/>
    <sheet name="VI Line" sheetId="6" state="hidden" r:id="rId12"/>
    <sheet name="UT List" sheetId="18" state="hidden" r:id="rId13"/>
    <sheet name="UT" sheetId="7" state="hidden" r:id="rId14"/>
    <sheet name="CH Processing" sheetId="8" state="hidden" r:id="rId15"/>
    <sheet name="Team" sheetId="13" state="hidden" r:id="rId16"/>
    <sheet name="Line Failure Analysis" sheetId="14" state="hidden" r:id="rId17"/>
    <sheet name="Failure Time Analysis" sheetId="15" state="hidden" r:id="rId18"/>
    <sheet name="MTBF &amp; MTTR &amp; DT" sheetId="16" state="hidden" r:id="rId19"/>
    <sheet name="Sheet2" sheetId="17" state="hidden" r:id="rId20"/>
    <sheet name="Pareto Analysis - EU" sheetId="19" state="hidden" r:id="rId21"/>
    <sheet name="Pareto Analysis - SA" sheetId="20" state="hidden" r:id="rId22"/>
  </sheets>
  <definedNames>
    <definedName name="_xlnm._FilterDatabase" localSheetId="1" hidden="1">'Failure Recording Log'!$C$10:$X$10</definedName>
    <definedName name="_xlchart.v1.0" hidden="1">Summary!$B$19:$B$33</definedName>
    <definedName name="_xlchart.v1.1" hidden="1">Summary!$C$18</definedName>
    <definedName name="_xlchart.v1.2" hidden="1">Summary!$C$19:$C$33</definedName>
    <definedName name="CH">'UT List'!$E$2</definedName>
    <definedName name="Electrical">Team!$D$1:$D$10</definedName>
    <definedName name="EU" localSheetId="21">EUCodes[Equipment Description]</definedName>
    <definedName name="EU">EUCodes[Equipment Description]</definedName>
    <definedName name="GE">'UT List'!$E$5</definedName>
    <definedName name="HVAC">Team!$C$1:$C$3</definedName>
    <definedName name="KPIs">Table13[]</definedName>
    <definedName name="Mechanical">Team!$B$1:$B$10</definedName>
    <definedName name="most_critical_equep_AS">Table25[]</definedName>
    <definedName name="Number_Of_Hours">Summary!$H$14</definedName>
    <definedName name="_xlnm.Print_Area" localSheetId="1">'Failure Recording Log'!$A$1:$X$998</definedName>
    <definedName name="SA" localSheetId="21">SACodes[Equipment Description]</definedName>
    <definedName name="SA">SACodes[Equipment Description]</definedName>
    <definedName name="SC" localSheetId="21">SCCodes[Equipment Description]</definedName>
    <definedName name="SC">SCCodes[Equipment Description]</definedName>
    <definedName name="Slicer_Line_Name_خط_الإنتاج">#N/A</definedName>
    <definedName name="Slicer_Machien_Code_كود_الماكينة">#N/A</definedName>
    <definedName name="tbl_SA_pareto">Table25[]</definedName>
    <definedName name="UT" localSheetId="21">UTList[Equipment Name]</definedName>
    <definedName name="UT">UTList[Equipment Name]</definedName>
    <definedName name="UTCodes">'UT List'!$A$2:$A$14</definedName>
    <definedName name="Utilities">Team!$A$1:$A$5</definedName>
  </definedNames>
  <calcPr calcId="191028"/>
  <pivotCaches>
    <pivotCache cacheId="1877" r:id="rId23"/>
  </pivotCaches>
  <extLst>
    <ext xmlns:x14="http://schemas.microsoft.com/office/spreadsheetml/2009/9/main" uri="{BBE1A952-AA13-448e-AADC-164F8A28A991}">
      <x14:slicerCaches>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23" l="1"/>
  <c r="G5" i="23"/>
  <c r="F5" i="23"/>
  <c r="E5" i="23"/>
  <c r="C5" i="23" s="1"/>
  <c r="D5" i="23"/>
  <c r="N5" i="28"/>
  <c r="Q5" i="28"/>
  <c r="H14" i="23"/>
  <c r="D6" i="23"/>
  <c r="C13" i="23"/>
  <c r="E13" i="23"/>
  <c r="D13" i="23" s="1"/>
  <c r="E14" i="23"/>
  <c r="D14" i="23" s="1"/>
  <c r="E15" i="23"/>
  <c r="D15" i="23" s="1"/>
  <c r="E7" i="23"/>
  <c r="D7" i="23"/>
  <c r="K18" i="1"/>
  <c r="K947" i="1"/>
  <c r="K732" i="1"/>
  <c r="F653" i="1"/>
  <c r="C15" i="23" l="1"/>
  <c r="C14" i="23"/>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K936" i="1"/>
  <c r="K922" i="1" l="1"/>
  <c r="K921" i="1" l="1"/>
  <c r="K924" i="1"/>
  <c r="K918" i="1"/>
  <c r="K928" i="1"/>
  <c r="K916" i="1"/>
  <c r="K919" i="1"/>
  <c r="K925" i="1"/>
  <c r="K927" i="1"/>
  <c r="K926" i="1"/>
  <c r="K929" i="1"/>
  <c r="K935" i="1"/>
  <c r="K937" i="1"/>
  <c r="K933" i="1"/>
  <c r="K932" i="1"/>
  <c r="K944" i="1"/>
  <c r="K931" i="1"/>
  <c r="K939" i="1"/>
  <c r="K938" i="1"/>
  <c r="K930" i="1"/>
  <c r="K940" i="1"/>
  <c r="K934" i="1"/>
  <c r="K941" i="1"/>
  <c r="K942" i="1"/>
  <c r="K902" i="1" l="1"/>
  <c r="K906" i="1"/>
  <c r="K907" i="1"/>
  <c r="K908" i="1"/>
  <c r="K923" i="1"/>
  <c r="K898" i="1"/>
  <c r="K901" i="1"/>
  <c r="K912" i="1"/>
  <c r="K909" i="1"/>
  <c r="K910" i="1"/>
  <c r="K914" i="1"/>
  <c r="K915" i="1"/>
  <c r="K911" i="1"/>
  <c r="K904" i="1"/>
  <c r="K905" i="1"/>
  <c r="K920" i="1"/>
  <c r="K917" i="1"/>
  <c r="K893" i="1" l="1"/>
  <c r="K884" i="1"/>
  <c r="K881" i="1" l="1"/>
  <c r="K889" i="1" l="1"/>
  <c r="K887" i="1"/>
  <c r="K888" i="1"/>
  <c r="K883" i="1"/>
  <c r="K885" i="1"/>
  <c r="K894" i="1"/>
  <c r="K895" i="1"/>
  <c r="K882" i="1"/>
  <c r="K886" i="1"/>
  <c r="K891" i="1"/>
  <c r="K897" i="1"/>
  <c r="K892" i="1"/>
  <c r="K896" i="1"/>
  <c r="K890" i="1"/>
  <c r="K899" i="1"/>
  <c r="K900" i="1"/>
  <c r="K913" i="1"/>
  <c r="K903" i="1"/>
  <c r="K873" i="1" l="1"/>
  <c r="K876" i="1"/>
  <c r="K872" i="1" l="1"/>
  <c r="K868" i="1"/>
  <c r="K865" i="1"/>
  <c r="K877" i="1"/>
  <c r="K875" i="1"/>
  <c r="K879" i="1"/>
  <c r="K874" i="1"/>
  <c r="K880" i="1"/>
  <c r="K878" i="1"/>
  <c r="K856" i="1" l="1"/>
  <c r="K864" i="1"/>
  <c r="K861" i="1"/>
  <c r="K858" i="1"/>
  <c r="K871" i="1"/>
  <c r="K867" i="1"/>
  <c r="K866" i="1"/>
  <c r="K869" i="1"/>
  <c r="K870" i="1"/>
  <c r="K850" i="1" l="1"/>
  <c r="K849" i="1"/>
  <c r="K844" i="1"/>
  <c r="K852" i="1"/>
  <c r="K847" i="1"/>
  <c r="K854" i="1"/>
  <c r="K859" i="1"/>
  <c r="K863" i="1"/>
  <c r="K855" i="1"/>
  <c r="K840" i="1"/>
  <c r="K851" i="1"/>
  <c r="K848" i="1"/>
  <c r="K843" i="1" l="1"/>
  <c r="K830" i="1"/>
  <c r="K836" i="1"/>
  <c r="K833" i="1"/>
  <c r="K832" i="1"/>
  <c r="K834" i="1"/>
  <c r="K835" i="1"/>
  <c r="K831" i="1"/>
  <c r="K838" i="1"/>
  <c r="K839" i="1"/>
  <c r="K827" i="1"/>
  <c r="K828" i="1"/>
  <c r="K829" i="1"/>
  <c r="K837" i="1"/>
  <c r="K842" i="1"/>
  <c r="K841" i="1"/>
  <c r="K820" i="1" l="1"/>
  <c r="K814" i="1"/>
  <c r="K812" i="1"/>
  <c r="K817" i="1"/>
  <c r="K813" i="1"/>
  <c r="K821" i="1"/>
  <c r="K823" i="1"/>
  <c r="K826" i="1"/>
  <c r="K824" i="1"/>
  <c r="K819" i="1"/>
  <c r="K825" i="1"/>
  <c r="K857" i="1"/>
  <c r="K860" i="1"/>
  <c r="K679" i="1" l="1"/>
  <c r="K664" i="1"/>
  <c r="K707" i="1" l="1"/>
  <c r="K768" i="1" l="1"/>
  <c r="K765" i="1"/>
  <c r="K770" i="1"/>
  <c r="K767" i="1"/>
  <c r="K781" i="1"/>
  <c r="K779" i="1"/>
  <c r="K797" i="1" l="1"/>
  <c r="K798" i="1"/>
  <c r="K799" i="1"/>
  <c r="K805" i="1"/>
  <c r="K807" i="1"/>
  <c r="K811" i="1"/>
  <c r="K806" i="1"/>
  <c r="K808" i="1"/>
  <c r="K809" i="1"/>
  <c r="K810" i="1"/>
  <c r="K818" i="1"/>
  <c r="K822" i="1"/>
  <c r="K802" i="1"/>
  <c r="K801" i="1"/>
  <c r="K803" i="1"/>
  <c r="K804" i="1"/>
  <c r="K815" i="1"/>
  <c r="K816" i="1"/>
  <c r="K791" i="1" l="1"/>
  <c r="K790" i="1"/>
  <c r="K800" i="1"/>
  <c r="K794" i="1"/>
  <c r="K792" i="1"/>
  <c r="K795" i="1"/>
  <c r="K778" i="1"/>
  <c r="K780" i="1"/>
  <c r="K787" i="1"/>
  <c r="K785" i="1"/>
  <c r="K789" i="1"/>
  <c r="K788" i="1"/>
  <c r="K786" i="1"/>
  <c r="K777" i="1" l="1"/>
  <c r="K796" i="1"/>
  <c r="K793" i="1"/>
  <c r="K784" i="1"/>
  <c r="K773" i="1"/>
  <c r="K772" i="1"/>
  <c r="K782" i="1"/>
  <c r="K783" i="1"/>
  <c r="K774" i="1"/>
  <c r="K775" i="1"/>
  <c r="K771" i="1"/>
  <c r="K776" i="1"/>
  <c r="K769" i="1"/>
  <c r="K566" i="1" l="1"/>
  <c r="K556" i="1"/>
  <c r="K561" i="1"/>
  <c r="K750" i="1" l="1"/>
  <c r="K747" i="1"/>
  <c r="K758" i="1"/>
  <c r="K759" i="1"/>
  <c r="K752" i="1"/>
  <c r="K757" i="1"/>
  <c r="K756" i="1"/>
  <c r="K755" i="1"/>
  <c r="K762" i="1"/>
  <c r="K763" i="1"/>
  <c r="K760" i="1"/>
  <c r="K766" i="1"/>
  <c r="K740" i="1" l="1"/>
  <c r="K738" i="1" l="1"/>
  <c r="K733" i="1"/>
  <c r="K742" i="1"/>
  <c r="K744" i="1"/>
  <c r="K739" i="1"/>
  <c r="K741" i="1"/>
  <c r="K745" i="1"/>
  <c r="K737" i="1"/>
  <c r="K754" i="1"/>
  <c r="K746" i="1"/>
  <c r="K736" i="1"/>
  <c r="K743" i="1"/>
  <c r="K751" i="1"/>
  <c r="K753" i="1"/>
  <c r="K749" i="1"/>
  <c r="K748" i="1"/>
  <c r="K677" i="1" l="1"/>
  <c r="K641" i="1" l="1"/>
  <c r="K680" i="1"/>
  <c r="K668" i="1"/>
  <c r="K626" i="1" l="1"/>
  <c r="K633" i="1"/>
  <c r="K629" i="1"/>
  <c r="K630" i="1"/>
  <c r="K621" i="1"/>
  <c r="K622" i="1"/>
  <c r="K632" i="1"/>
  <c r="K628" i="1"/>
  <c r="K625" i="1"/>
  <c r="K638" i="1"/>
  <c r="K636" i="1"/>
  <c r="K637" i="1"/>
  <c r="K653" i="1"/>
  <c r="K658" i="1"/>
  <c r="K652" i="1"/>
  <c r="K656" i="1"/>
  <c r="K649" i="1"/>
  <c r="K672" i="1"/>
  <c r="K667" i="1"/>
  <c r="K663" i="1"/>
  <c r="K666" i="1"/>
  <c r="K662" i="1"/>
  <c r="K669" i="1"/>
  <c r="K665" i="1"/>
  <c r="K639" i="1"/>
  <c r="K631" i="1"/>
  <c r="K635" i="1"/>
  <c r="K634" i="1"/>
  <c r="K640" i="1"/>
  <c r="K645" i="1"/>
  <c r="K643" i="1"/>
  <c r="K644" i="1"/>
  <c r="K646" i="1"/>
  <c r="K650" i="1"/>
  <c r="K660" i="1"/>
  <c r="K647" i="1"/>
  <c r="K655" i="1"/>
  <c r="K651" i="1"/>
  <c r="K659" i="1"/>
  <c r="K648" i="1"/>
  <c r="K661" i="1"/>
  <c r="K673" i="1"/>
  <c r="K675" i="1"/>
  <c r="K681" i="1"/>
  <c r="K674" i="1"/>
  <c r="K676" i="1"/>
  <c r="K682" i="1"/>
  <c r="K683" i="1"/>
  <c r="K678" i="1"/>
  <c r="K685" i="1"/>
  <c r="K692" i="1"/>
  <c r="K689" i="1"/>
  <c r="K695" i="1"/>
  <c r="K684" i="1"/>
  <c r="K693" i="1"/>
  <c r="K688" i="1"/>
  <c r="K694" i="1"/>
  <c r="K708" i="1"/>
  <c r="K702" i="1"/>
  <c r="K700" i="1"/>
  <c r="K699" i="1"/>
  <c r="K701" i="1"/>
  <c r="K691" i="1"/>
  <c r="K690" i="1"/>
  <c r="K686" i="1"/>
  <c r="K687" i="1"/>
  <c r="K697" i="1"/>
  <c r="K698" i="1"/>
  <c r="K704" i="1"/>
  <c r="K706" i="1"/>
  <c r="K705" i="1"/>
  <c r="K710" i="1"/>
  <c r="K713" i="1"/>
  <c r="K714" i="1"/>
  <c r="K715" i="1"/>
  <c r="K696" i="1"/>
  <c r="K716" i="1"/>
  <c r="K712" i="1"/>
  <c r="K717" i="1"/>
  <c r="K709" i="1"/>
  <c r="K711" i="1"/>
  <c r="K719" i="1"/>
  <c r="K720" i="1"/>
  <c r="K724" i="1"/>
  <c r="K723" i="1"/>
  <c r="K735" i="1"/>
  <c r="K725" i="1"/>
  <c r="K727" i="1"/>
  <c r="K728" i="1"/>
  <c r="K721" i="1"/>
  <c r="K722" i="1"/>
  <c r="K729" i="1"/>
  <c r="K726" i="1"/>
  <c r="K731" i="1"/>
  <c r="K730" i="1"/>
  <c r="K599" i="1" l="1"/>
  <c r="K590" i="1" l="1"/>
  <c r="K585" i="1"/>
  <c r="K571" i="1" l="1"/>
  <c r="K564" i="1"/>
  <c r="K567" i="1"/>
  <c r="K569" i="1"/>
  <c r="K574" i="1"/>
  <c r="K580" i="1"/>
  <c r="K583" i="1"/>
  <c r="K584" i="1"/>
  <c r="K588" i="1"/>
  <c r="K576" i="1"/>
  <c r="K575" i="1"/>
  <c r="K589" i="1"/>
  <c r="K604" i="1"/>
  <c r="K593" i="1"/>
  <c r="K581" i="1"/>
  <c r="K586" i="1"/>
  <c r="K577" i="1"/>
  <c r="K595" i="1"/>
  <c r="K597" i="1"/>
  <c r="K591" i="1"/>
  <c r="K603" i="1"/>
  <c r="K592" i="1"/>
  <c r="K598" i="1"/>
  <c r="K619" i="1"/>
  <c r="K614" i="1"/>
  <c r="K609" i="1"/>
  <c r="K605" i="1"/>
  <c r="K608" i="1"/>
  <c r="K600" i="1"/>
  <c r="K601" i="1"/>
  <c r="K602" i="1"/>
  <c r="K594" i="1"/>
  <c r="K615" i="1"/>
  <c r="K612" i="1"/>
  <c r="K617" i="1"/>
  <c r="K611" i="1"/>
  <c r="K610" i="1"/>
  <c r="K606" i="1"/>
  <c r="K627" i="1"/>
  <c r="K620" i="1"/>
  <c r="K616" i="1"/>
  <c r="K613" i="1"/>
  <c r="K607" i="1"/>
  <c r="K624" i="1"/>
  <c r="K623" i="1"/>
  <c r="K587" i="1"/>
  <c r="W467" i="1" l="1"/>
  <c r="W476" i="1"/>
  <c r="K362" i="1" l="1"/>
  <c r="W358" i="1"/>
  <c r="K557" i="1" l="1"/>
  <c r="K562" i="1"/>
  <c r="K578" i="1"/>
  <c r="K582" i="1"/>
  <c r="K563" i="1"/>
  <c r="K572" i="1"/>
  <c r="K565" i="1"/>
  <c r="K568" i="1"/>
  <c r="K573" i="1"/>
  <c r="K559" i="1"/>
  <c r="K560" i="1"/>
  <c r="K553" i="1"/>
  <c r="K551" i="1"/>
  <c r="K547" i="1"/>
  <c r="K558" i="1"/>
  <c r="K552" i="1"/>
  <c r="K548" i="1"/>
  <c r="K546" i="1"/>
  <c r="K545" i="1"/>
  <c r="K555" i="1"/>
  <c r="K554" i="1"/>
  <c r="K540" i="1"/>
  <c r="K550" i="1"/>
  <c r="K549" i="1"/>
  <c r="K537" i="1"/>
  <c r="K539" i="1"/>
  <c r="K538" i="1"/>
  <c r="K525" i="1"/>
  <c r="K542" i="1"/>
  <c r="K543" i="1"/>
  <c r="K544" i="1"/>
  <c r="K541" i="1"/>
  <c r="K531" i="1"/>
  <c r="K529" i="1"/>
  <c r="K522" i="1"/>
  <c r="K534" i="1"/>
  <c r="K533" i="1"/>
  <c r="K535" i="1"/>
  <c r="K528" i="1"/>
  <c r="K527" i="1"/>
  <c r="K530" i="1"/>
  <c r="K536" i="1"/>
  <c r="K514" i="1"/>
  <c r="K521" i="1"/>
  <c r="K524" i="1"/>
  <c r="K520" i="1"/>
  <c r="K526" i="1"/>
  <c r="K523" i="1"/>
  <c r="K513" i="1"/>
  <c r="K516" i="1"/>
  <c r="K510" i="1"/>
  <c r="K512" i="1"/>
  <c r="K519" i="1"/>
  <c r="K511" i="1"/>
  <c r="K518" i="1"/>
  <c r="K501" i="1"/>
  <c r="K504" i="1"/>
  <c r="K499" i="1"/>
  <c r="K492" i="1"/>
  <c r="K509" i="1"/>
  <c r="K502" i="1"/>
  <c r="K506" i="1"/>
  <c r="K488" i="1"/>
  <c r="K480" i="1"/>
  <c r="K484" i="1"/>
  <c r="K482" i="1"/>
  <c r="K487" i="1"/>
  <c r="K470" i="1"/>
  <c r="K473" i="1"/>
  <c r="K469" i="1"/>
  <c r="K468" i="1"/>
  <c r="K467" i="1"/>
  <c r="K466" i="1"/>
  <c r="K463" i="1"/>
  <c r="K465" i="1"/>
  <c r="K476" i="1"/>
  <c r="K481" i="1"/>
  <c r="K486" i="1"/>
  <c r="K485" i="1"/>
  <c r="K477" i="1"/>
  <c r="K489" i="1"/>
  <c r="K479" i="1"/>
  <c r="K490" i="1"/>
  <c r="K478" i="1"/>
  <c r="K483" i="1"/>
  <c r="K495" i="1"/>
  <c r="K491" i="1"/>
  <c r="K508" i="1"/>
  <c r="K507" i="1"/>
  <c r="K503" i="1"/>
  <c r="K505" i="1"/>
  <c r="K494" i="1"/>
  <c r="K493" i="1"/>
  <c r="K498" i="1"/>
  <c r="K497" i="1"/>
  <c r="K500" i="1"/>
  <c r="K496" i="1"/>
  <c r="K515" i="1"/>
  <c r="K517" i="1"/>
  <c r="K448" i="1"/>
  <c r="K461" i="1"/>
  <c r="K454" i="1"/>
  <c r="K474" i="1"/>
  <c r="K475" i="1"/>
  <c r="K464" i="1"/>
  <c r="K471" i="1"/>
  <c r="K472" i="1"/>
  <c r="K447" i="1"/>
  <c r="K449" i="1"/>
  <c r="K450" i="1"/>
  <c r="K455" i="1"/>
  <c r="K456" i="1"/>
  <c r="K446" i="1"/>
  <c r="K452" i="1"/>
  <c r="K462" i="1"/>
  <c r="K457" i="1"/>
  <c r="K460" i="1"/>
  <c r="K459" i="1"/>
  <c r="K443" i="1"/>
  <c r="K431" i="1"/>
  <c r="K430" i="1"/>
  <c r="K453" i="1"/>
  <c r="K451" i="1"/>
  <c r="K458" i="1"/>
  <c r="K438" i="1"/>
  <c r="K432" i="1"/>
  <c r="K441" i="1"/>
  <c r="K433" i="1"/>
  <c r="K445" i="1"/>
  <c r="K435" i="1"/>
  <c r="K437" i="1"/>
  <c r="K444" i="1"/>
  <c r="K436" i="1"/>
  <c r="K442" i="1"/>
  <c r="K413" i="1"/>
  <c r="K422" i="1"/>
  <c r="K427" i="1"/>
  <c r="K423" i="1"/>
  <c r="K429" i="1"/>
  <c r="K434" i="1"/>
  <c r="K428" i="1"/>
  <c r="K440" i="1"/>
  <c r="K439" i="1"/>
  <c r="K415" i="1"/>
  <c r="K414" i="1"/>
  <c r="K425" i="1"/>
  <c r="K417" i="1"/>
  <c r="K418" i="1"/>
  <c r="K421" i="1"/>
  <c r="K419" i="1"/>
  <c r="K424" i="1"/>
  <c r="K426" i="1"/>
  <c r="K416" i="1"/>
  <c r="K405" i="1"/>
  <c r="K390" i="1"/>
  <c r="K389" i="1"/>
  <c r="K387" i="1"/>
  <c r="K392" i="1"/>
  <c r="K407" i="1"/>
  <c r="K388" i="1"/>
  <c r="K397" i="1"/>
  <c r="K394" i="1"/>
  <c r="K403" i="1"/>
  <c r="K420" i="1"/>
  <c r="K412" i="1"/>
  <c r="K393" i="1"/>
  <c r="K409" i="1"/>
  <c r="K404" i="1"/>
  <c r="K411" i="1"/>
  <c r="K398" i="1"/>
  <c r="K408" i="1"/>
  <c r="K406" i="1"/>
  <c r="K410" i="1"/>
  <c r="K365" i="1"/>
  <c r="K366" i="1"/>
  <c r="K359" i="1"/>
  <c r="K357" i="1"/>
  <c r="K363" i="1"/>
  <c r="K361" i="1"/>
  <c r="K377" i="1"/>
  <c r="K368" i="1"/>
  <c r="K380" i="1"/>
  <c r="K386" i="1"/>
  <c r="K375" i="1"/>
  <c r="K382" i="1"/>
  <c r="K384" i="1"/>
  <c r="K401" i="1"/>
  <c r="K400" i="1"/>
  <c r="K399" i="1"/>
  <c r="K348" i="1"/>
  <c r="K354" i="1"/>
  <c r="K355" i="1"/>
  <c r="K358" i="1"/>
  <c r="K360" i="1"/>
  <c r="K356" i="1"/>
  <c r="K364" i="1"/>
  <c r="K351" i="1"/>
  <c r="K352" i="1"/>
  <c r="K350" i="1"/>
  <c r="K353" i="1"/>
  <c r="K372" i="1"/>
  <c r="W340" i="1" l="1"/>
  <c r="W341" i="1"/>
  <c r="W337" i="1" l="1"/>
  <c r="W292" i="1" l="1"/>
  <c r="K266" i="1" l="1"/>
  <c r="K269" i="1" l="1"/>
  <c r="K265" i="1"/>
  <c r="K272" i="1"/>
  <c r="K274" i="1"/>
  <c r="K367" i="1"/>
  <c r="K369" i="1"/>
  <c r="K376" i="1"/>
  <c r="K370" i="1"/>
  <c r="K378" i="1"/>
  <c r="K371" i="1"/>
  <c r="K383" i="1"/>
  <c r="K379" i="1"/>
  <c r="K373" i="1"/>
  <c r="K374" i="1"/>
  <c r="K385" i="1"/>
  <c r="K396" i="1"/>
  <c r="K391" i="1"/>
  <c r="K395" i="1"/>
  <c r="K349" i="1"/>
  <c r="K347" i="1"/>
  <c r="K346" i="1"/>
  <c r="K331" i="1"/>
  <c r="K342" i="1"/>
  <c r="K334" i="1"/>
  <c r="K343" i="1"/>
  <c r="K344" i="1"/>
  <c r="K330" i="1"/>
  <c r="K332" i="1"/>
  <c r="K345" i="1"/>
  <c r="K341" i="1"/>
  <c r="K333" i="1"/>
  <c r="K340" i="1"/>
  <c r="K339" i="1"/>
  <c r="K337" i="1"/>
  <c r="K335" i="1"/>
  <c r="K314" i="1"/>
  <c r="K336" i="1"/>
  <c r="K338" i="1"/>
  <c r="K319" i="1"/>
  <c r="K324" i="1"/>
  <c r="K318" i="1"/>
  <c r="K323" i="1"/>
  <c r="K322" i="1"/>
  <c r="K325" i="1"/>
  <c r="K326" i="1"/>
  <c r="K317" i="1"/>
  <c r="K321" i="1"/>
  <c r="K329" i="1"/>
  <c r="K313" i="1"/>
  <c r="K328" i="1"/>
  <c r="K327" i="1"/>
  <c r="K311" i="1"/>
  <c r="K315" i="1"/>
  <c r="K298" i="1"/>
  <c r="K303" i="1"/>
  <c r="K302" i="1"/>
  <c r="K301" i="1"/>
  <c r="K300" i="1"/>
  <c r="K299" i="1"/>
  <c r="K297" i="1"/>
  <c r="K296" i="1"/>
  <c r="K295" i="1"/>
  <c r="K294" i="1"/>
  <c r="K293" i="1"/>
  <c r="K291" i="1"/>
  <c r="K305" i="1"/>
  <c r="K280" i="1"/>
  <c r="K279" i="1"/>
  <c r="K292" i="1"/>
  <c r="K309" i="1"/>
  <c r="K310" i="1"/>
  <c r="K320" i="1"/>
  <c r="K312" i="1"/>
  <c r="K316" i="1"/>
  <c r="K306" i="1"/>
  <c r="K288" i="1"/>
  <c r="K307" i="1"/>
  <c r="K287" i="1"/>
  <c r="K286" i="1"/>
  <c r="K289" i="1"/>
  <c r="K268" i="1"/>
  <c r="K271" i="1"/>
  <c r="K277" i="1"/>
  <c r="K284" i="1"/>
  <c r="K308" i="1"/>
  <c r="K285" i="1"/>
  <c r="K290" i="1"/>
  <c r="K304" i="1"/>
  <c r="K282" i="1"/>
  <c r="K281" i="1"/>
  <c r="K283" i="1"/>
  <c r="K273" i="1"/>
  <c r="K270" i="1"/>
  <c r="K276" i="1" l="1"/>
  <c r="K278" i="1"/>
  <c r="K275" i="1"/>
  <c r="K253" i="1"/>
  <c r="K260" i="1"/>
  <c r="K252" i="1"/>
  <c r="K257" i="1"/>
  <c r="K258" i="1"/>
  <c r="K242" i="1"/>
  <c r="K235" i="1"/>
  <c r="K239" i="1"/>
  <c r="K232" i="1"/>
  <c r="K245" i="1"/>
  <c r="K236" i="1"/>
  <c r="K238" i="1"/>
  <c r="K247" i="1"/>
  <c r="K231" i="1" l="1"/>
  <c r="W205" i="1" l="1"/>
  <c r="W204" i="1"/>
  <c r="W187" i="1" l="1"/>
  <c r="W177" i="1"/>
  <c r="W179" i="1"/>
  <c r="K246" i="1"/>
  <c r="K250" i="1"/>
  <c r="K241" i="1"/>
  <c r="K243" i="1"/>
  <c r="K244" i="1"/>
  <c r="K234" i="1"/>
  <c r="K233" i="1"/>
  <c r="K249" i="1"/>
  <c r="K240" i="1"/>
  <c r="K237" i="1"/>
  <c r="K248" i="1"/>
  <c r="K263" i="1"/>
  <c r="K256" i="1"/>
  <c r="K254" i="1"/>
  <c r="K261" i="1"/>
  <c r="K264" i="1"/>
  <c r="K259" i="1"/>
  <c r="K255" i="1"/>
  <c r="K262" i="1"/>
  <c r="K251" i="1"/>
  <c r="K267" i="1"/>
  <c r="K230" i="1"/>
  <c r="K228" i="1"/>
  <c r="K206" i="1"/>
  <c r="K211" i="1"/>
  <c r="K225" i="1"/>
  <c r="K229" i="1"/>
  <c r="K227" i="1"/>
  <c r="K216" i="1"/>
  <c r="K214" i="1"/>
  <c r="K226" i="1"/>
  <c r="K219" i="1"/>
  <c r="K208" i="1"/>
  <c r="K210" i="1"/>
  <c r="K213" i="1"/>
  <c r="K207" i="1"/>
  <c r="K221" i="1"/>
  <c r="K222" i="1"/>
  <c r="K223" i="1"/>
  <c r="K200" i="1"/>
  <c r="K224" i="1"/>
  <c r="K220" i="1"/>
  <c r="K205" i="1"/>
  <c r="K188" i="1"/>
  <c r="K204" i="1"/>
  <c r="K212" i="1"/>
  <c r="K215" i="1"/>
  <c r="K218" i="1"/>
  <c r="K217" i="1"/>
  <c r="K209" i="1"/>
  <c r="K202" i="1"/>
  <c r="K189" i="1"/>
  <c r="K192" i="1"/>
  <c r="K198" i="1"/>
  <c r="K201" i="1"/>
  <c r="K197" i="1"/>
  <c r="K195" i="1"/>
  <c r="K194" i="1"/>
  <c r="K187" i="1"/>
  <c r="K175" i="1"/>
  <c r="K177" i="1"/>
  <c r="K196" i="1"/>
  <c r="K199" i="1"/>
  <c r="K186" i="1"/>
  <c r="K193" i="1"/>
  <c r="K203" i="1" l="1"/>
  <c r="K190" i="1"/>
  <c r="K191" i="1"/>
  <c r="K185" i="1"/>
  <c r="K178" i="1"/>
  <c r="K179" i="1"/>
  <c r="K174" i="1"/>
  <c r="K183" i="1"/>
  <c r="K182" i="1"/>
  <c r="K184" i="1"/>
  <c r="K180" i="1"/>
  <c r="K176" i="1"/>
  <c r="K181" i="1"/>
  <c r="K173" i="1"/>
  <c r="K172" i="1"/>
  <c r="K171" i="1"/>
  <c r="K164" i="1"/>
  <c r="K162" i="1"/>
  <c r="K157" i="1"/>
  <c r="K166" i="1"/>
  <c r="K169" i="1"/>
  <c r="K165" i="1"/>
  <c r="K160" i="1"/>
  <c r="K161" i="1"/>
  <c r="K159" i="1"/>
  <c r="K163" i="1"/>
  <c r="K113" i="1"/>
  <c r="K112" i="1"/>
  <c r="K124" i="1"/>
  <c r="K130" i="1"/>
  <c r="K127" i="1"/>
  <c r="K121" i="1"/>
  <c r="K131" i="1"/>
  <c r="K119" i="1"/>
  <c r="K128" i="1"/>
  <c r="K129" i="1" l="1"/>
  <c r="K126" i="1"/>
  <c r="K120" i="1"/>
  <c r="K143" i="1"/>
  <c r="K142" i="1"/>
  <c r="K146" i="1" l="1"/>
  <c r="K135" i="1"/>
  <c r="K152" i="1"/>
  <c r="K136" i="1"/>
  <c r="K148" i="1"/>
  <c r="K147" i="1"/>
  <c r="K144" i="1"/>
  <c r="K138" i="1"/>
  <c r="K132" i="1"/>
  <c r="K151" i="1"/>
  <c r="K139" i="1"/>
  <c r="K141" i="1"/>
  <c r="K133" i="1"/>
  <c r="K156" i="1"/>
  <c r="K158" i="1"/>
  <c r="K168" i="1"/>
  <c r="K167" i="1"/>
  <c r="K170" i="1"/>
  <c r="K155" i="1"/>
  <c r="K153" i="1"/>
  <c r="K140" i="1"/>
  <c r="K150" i="1"/>
  <c r="K137" i="1"/>
  <c r="K149" i="1"/>
  <c r="K134" i="1"/>
  <c r="K145" i="1"/>
  <c r="K154" i="1"/>
  <c r="K123" i="1"/>
  <c r="K125" i="1"/>
  <c r="K122" i="1"/>
  <c r="K114" i="1"/>
  <c r="K13" i="1" l="1"/>
  <c r="K25" i="1"/>
  <c r="K26" i="1"/>
  <c r="K12" i="1"/>
  <c r="K17" i="1"/>
  <c r="K11" i="1"/>
  <c r="E6" i="23" s="1"/>
  <c r="K16" i="1"/>
  <c r="C7" i="23"/>
  <c r="K27" i="1"/>
  <c r="K23" i="1"/>
  <c r="K31" i="1"/>
  <c r="K28" i="1"/>
  <c r="K20" i="1"/>
  <c r="K19" i="1"/>
  <c r="K24" i="1"/>
  <c r="K29" i="1"/>
  <c r="K22" i="1"/>
  <c r="K14" i="1"/>
  <c r="K21" i="1"/>
  <c r="K15" i="1"/>
  <c r="K30" i="1"/>
  <c r="K48" i="1"/>
  <c r="K33" i="1"/>
  <c r="K32" i="1"/>
  <c r="K49" i="1"/>
  <c r="K42" i="1"/>
  <c r="K34" i="1"/>
  <c r="K43" i="1"/>
  <c r="K44" i="1"/>
  <c r="K56" i="1"/>
  <c r="K51" i="1"/>
  <c r="K45" i="1"/>
  <c r="K52" i="1"/>
  <c r="K46" i="1"/>
  <c r="K35" i="1"/>
  <c r="K36" i="1"/>
  <c r="K53" i="1"/>
  <c r="K57" i="1"/>
  <c r="K54" i="1"/>
  <c r="K55" i="1"/>
  <c r="K47" i="1"/>
  <c r="K50" i="1"/>
  <c r="K38" i="1"/>
  <c r="K37" i="1"/>
  <c r="K39" i="1"/>
  <c r="K40" i="1"/>
  <c r="K41" i="1"/>
  <c r="K64" i="1"/>
  <c r="K67" i="1"/>
  <c r="K61" i="1"/>
  <c r="K60" i="1"/>
  <c r="K65" i="1"/>
  <c r="K66" i="1"/>
  <c r="K58" i="1"/>
  <c r="K81" i="1"/>
  <c r="K70" i="1"/>
  <c r="K71" i="1"/>
  <c r="K69" i="1"/>
  <c r="K68" i="1"/>
  <c r="K72" i="1"/>
  <c r="K63" i="1"/>
  <c r="K77" i="1"/>
  <c r="K62" i="1"/>
  <c r="K80" i="1"/>
  <c r="K74" i="1"/>
  <c r="K75" i="1"/>
  <c r="K76" i="1"/>
  <c r="K79" i="1"/>
  <c r="K78" i="1"/>
  <c r="K59" i="1"/>
  <c r="K73" i="1"/>
  <c r="K82" i="1"/>
  <c r="K83" i="1"/>
  <c r="K92" i="1"/>
  <c r="K87" i="1"/>
  <c r="K89" i="1"/>
  <c r="K90" i="1"/>
  <c r="K108" i="1"/>
  <c r="K99" i="1"/>
  <c r="K109" i="1"/>
  <c r="K85" i="1"/>
  <c r="K105" i="1"/>
  <c r="K110" i="1"/>
  <c r="K88" i="1"/>
  <c r="K98" i="1"/>
  <c r="K84" i="1"/>
  <c r="K100" i="1"/>
  <c r="K103" i="1"/>
  <c r="K101" i="1"/>
  <c r="K102" i="1"/>
  <c r="K94" i="1"/>
  <c r="K95" i="1"/>
  <c r="K93" i="1"/>
  <c r="K96" i="1"/>
  <c r="K104" i="1"/>
  <c r="K106" i="1"/>
  <c r="K107" i="1"/>
  <c r="K86" i="1"/>
  <c r="K111" i="1"/>
  <c r="K91" i="1"/>
  <c r="K97" i="1"/>
  <c r="K115" i="1"/>
  <c r="K116" i="1"/>
  <c r="K118" i="1"/>
  <c r="K117" i="1"/>
  <c r="F7" i="23" l="1"/>
  <c r="G7" i="23"/>
  <c r="C6" i="23"/>
  <c r="F6" i="23" s="1"/>
  <c r="G6" i="23"/>
  <c r="H2" i="19"/>
  <c r="H3" i="19" s="1"/>
  <c r="H4" i="19" s="1"/>
  <c r="H5" i="19" s="1"/>
  <c r="H6" i="19" s="1"/>
  <c r="H7" i="19" s="1"/>
  <c r="H8" i="19" s="1"/>
  <c r="H9" i="19" s="1"/>
  <c r="H10" i="19" s="1"/>
  <c r="H11" i="19" s="1"/>
  <c r="H12" i="19" s="1"/>
  <c r="H2" i="20"/>
  <c r="I2" i="20" s="1"/>
  <c r="C2" i="20"/>
  <c r="C2" i="19"/>
  <c r="T5" i="28" l="1"/>
  <c r="H6" i="23"/>
  <c r="H7" i="23"/>
  <c r="D2" i="20"/>
  <c r="H3" i="20"/>
  <c r="H4" i="20" s="1"/>
  <c r="I4" i="20" s="1"/>
  <c r="I9" i="19"/>
  <c r="D2" i="19"/>
  <c r="I3" i="20" l="1"/>
  <c r="H5" i="20"/>
  <c r="I5" i="20" l="1"/>
  <c r="H6" i="20"/>
  <c r="H7" i="20" l="1"/>
  <c r="I6" i="20"/>
  <c r="E42" i="17"/>
  <c r="E35" i="17"/>
  <c r="E2" i="17"/>
  <c r="E10" i="17"/>
  <c r="E11" i="17"/>
  <c r="E3" i="17"/>
  <c r="E12" i="17"/>
  <c r="E30" i="17"/>
  <c r="E43" i="17"/>
  <c r="E13" i="17"/>
  <c r="E24" i="17"/>
  <c r="E14" i="17"/>
  <c r="E19" i="17"/>
  <c r="E4" i="17"/>
  <c r="E39" i="17"/>
  <c r="E20" i="17"/>
  <c r="E15" i="17"/>
  <c r="E5" i="17"/>
  <c r="E25" i="17"/>
  <c r="E26" i="17"/>
  <c r="E21" i="17"/>
  <c r="E16" i="17"/>
  <c r="E17" i="17"/>
  <c r="E31" i="17"/>
  <c r="E36" i="17"/>
  <c r="E32" i="17"/>
  <c r="E18" i="17"/>
  <c r="E44" i="17"/>
  <c r="E33" i="17"/>
  <c r="E37" i="17"/>
  <c r="E34" i="17"/>
  <c r="E6" i="17"/>
  <c r="E22" i="17"/>
  <c r="E7" i="17"/>
  <c r="E8" i="17"/>
  <c r="E40" i="17"/>
  <c r="E23" i="17"/>
  <c r="E9" i="17"/>
  <c r="E45" i="17"/>
  <c r="E27" i="17"/>
  <c r="E41" i="17"/>
  <c r="E38" i="17"/>
  <c r="E28" i="17"/>
  <c r="E29" i="17"/>
  <c r="D42" i="17"/>
  <c r="D35" i="17"/>
  <c r="D2" i="17"/>
  <c r="D10" i="17"/>
  <c r="D11" i="17"/>
  <c r="D3" i="17"/>
  <c r="D12" i="17"/>
  <c r="D30" i="17"/>
  <c r="D43" i="17"/>
  <c r="D13" i="17"/>
  <c r="D24" i="17"/>
  <c r="D14" i="17"/>
  <c r="D19" i="17"/>
  <c r="D4" i="17"/>
  <c r="D39" i="17"/>
  <c r="D20" i="17"/>
  <c r="D15" i="17"/>
  <c r="D5" i="17"/>
  <c r="D25" i="17"/>
  <c r="D26" i="17"/>
  <c r="D21" i="17"/>
  <c r="D16" i="17"/>
  <c r="D17" i="17"/>
  <c r="D31" i="17"/>
  <c r="D36" i="17"/>
  <c r="D32" i="17"/>
  <c r="D18" i="17"/>
  <c r="D44" i="17"/>
  <c r="D33" i="17"/>
  <c r="D37" i="17"/>
  <c r="D34" i="17"/>
  <c r="D6" i="17"/>
  <c r="D22" i="17"/>
  <c r="D7" i="17"/>
  <c r="D8" i="17"/>
  <c r="D40" i="17"/>
  <c r="D23" i="17"/>
  <c r="D9" i="17"/>
  <c r="D45" i="17"/>
  <c r="D27" i="17"/>
  <c r="D41" i="17"/>
  <c r="D38" i="17"/>
  <c r="D28" i="17"/>
  <c r="D29" i="17"/>
  <c r="J8" i="16"/>
  <c r="J7" i="16"/>
  <c r="J6" i="16"/>
  <c r="J9" i="16"/>
  <c r="I7" i="20" l="1"/>
  <c r="H8" i="20"/>
  <c r="I8" i="20" l="1"/>
  <c r="H9" i="20" l="1"/>
  <c r="I9" i="20" l="1"/>
  <c r="H10" i="20" l="1"/>
  <c r="C3" i="19"/>
  <c r="D3" i="19" s="1"/>
  <c r="I10" i="20" l="1"/>
  <c r="C4" i="19"/>
  <c r="C5" i="19" l="1"/>
  <c r="D4" i="19"/>
  <c r="C6" i="19" l="1"/>
  <c r="D5" i="19"/>
  <c r="D6" i="19" l="1"/>
  <c r="C7" i="19"/>
  <c r="C8" i="19" l="1"/>
  <c r="D7" i="19"/>
  <c r="H11" i="20" l="1"/>
  <c r="H12" i="20" s="1"/>
  <c r="D8" i="19"/>
  <c r="C9" i="19"/>
  <c r="I12" i="20" l="1"/>
  <c r="H13" i="20"/>
  <c r="I11" i="20"/>
  <c r="D9" i="19"/>
  <c r="C10" i="19"/>
  <c r="I13" i="20" l="1"/>
  <c r="H14" i="20"/>
  <c r="C11" i="19"/>
  <c r="D10" i="19"/>
  <c r="I14" i="20" l="1"/>
  <c r="H15" i="20"/>
  <c r="I15" i="20" s="1"/>
  <c r="C12" i="19"/>
  <c r="D11" i="19"/>
  <c r="D12" i="19" l="1"/>
  <c r="H16" i="20" l="1"/>
  <c r="H17" i="20" s="1"/>
  <c r="I17" i="20" l="1"/>
  <c r="H18" i="20"/>
  <c r="I16" i="20"/>
  <c r="I18" i="20" l="1"/>
  <c r="H19" i="20"/>
  <c r="H20" i="20" l="1"/>
  <c r="I19" i="20"/>
  <c r="I20" i="20" l="1"/>
  <c r="H21" i="20"/>
  <c r="I21" i="20" l="1"/>
  <c r="H22" i="20"/>
  <c r="I22" i="20" l="1"/>
  <c r="H23" i="20"/>
  <c r="H24" i="20" l="1"/>
  <c r="I23" i="20"/>
  <c r="I24" i="20" l="1"/>
  <c r="H25" i="20"/>
  <c r="I25" i="20" l="1"/>
  <c r="H26" i="20"/>
  <c r="H27" i="20" l="1"/>
  <c r="I27" i="20" s="1"/>
  <c r="I26" i="20"/>
  <c r="C3" i="20" l="1"/>
  <c r="D3" i="20" l="1"/>
  <c r="C4" i="20"/>
  <c r="C5" i="20" l="1"/>
  <c r="D4" i="20"/>
  <c r="C6" i="20" l="1"/>
  <c r="D5" i="20"/>
  <c r="C7" i="20" l="1"/>
  <c r="D6" i="20"/>
  <c r="C8" i="20" l="1"/>
  <c r="D7" i="20"/>
  <c r="C9" i="20" l="1"/>
  <c r="D8" i="20"/>
  <c r="C10" i="20" l="1"/>
  <c r="D9" i="20"/>
  <c r="C11" i="20" l="1"/>
  <c r="D10" i="20"/>
  <c r="C12" i="20" l="1"/>
  <c r="D11" i="20"/>
  <c r="C13" i="20" l="1"/>
  <c r="D12" i="20"/>
  <c r="C14" i="20" l="1"/>
  <c r="D13" i="20"/>
  <c r="C15" i="20" l="1"/>
  <c r="D14" i="20"/>
  <c r="C16" i="20" l="1"/>
  <c r="D15" i="20"/>
  <c r="C17" i="20" l="1"/>
  <c r="D16" i="20"/>
  <c r="C18" i="20" l="1"/>
  <c r="D17" i="20"/>
  <c r="C19" i="20" l="1"/>
  <c r="D18" i="20"/>
  <c r="C20" i="20" l="1"/>
  <c r="D19" i="20"/>
  <c r="C21" i="20" l="1"/>
  <c r="D20" i="20"/>
  <c r="C22" i="20" l="1"/>
  <c r="D21" i="20"/>
  <c r="C23" i="20" l="1"/>
  <c r="D22" i="20"/>
  <c r="C24" i="20" l="1"/>
  <c r="D23" i="20"/>
  <c r="C25" i="20" l="1"/>
  <c r="D24" i="20"/>
  <c r="C26" i="20" l="1"/>
  <c r="D25" i="20"/>
  <c r="D26" i="20" l="1"/>
  <c r="C27" i="20"/>
  <c r="D27" i="20" s="1"/>
  <c r="I2" i="19" l="1"/>
  <c r="I10" i="19" l="1"/>
  <c r="I11" i="19" l="1"/>
  <c r="I12" i="19" l="1"/>
  <c r="I3" i="19"/>
  <c r="I4" i="19" l="1"/>
  <c r="I5" i="19" l="1"/>
  <c r="I6" i="19" l="1"/>
  <c r="I8" i="19" l="1"/>
  <c r="I7" i="19"/>
</calcChain>
</file>

<file path=xl/sharedStrings.xml><?xml version="1.0" encoding="utf-8"?>
<sst xmlns="http://schemas.openxmlformats.org/spreadsheetml/2006/main" count="10900" uniqueCount="2513">
  <si>
    <t>Some Questions To Answer 🧐</t>
  </si>
  <si>
    <t>What is the current lines' availability rates?</t>
  </si>
  <si>
    <t>What is the MTBF &amp; MTTR numbers for each production line?</t>
  </si>
  <si>
    <t>What is the most critical equipment that need for fast actions?</t>
  </si>
  <si>
    <t>What is your action plan for improving these set of equipment to increase the availablility levels?</t>
  </si>
  <si>
    <t>What is your project plan to be approved?</t>
  </si>
  <si>
    <t>Work Duration
الفترة الزمنية للتوقف</t>
  </si>
  <si>
    <t>Spare Parts Consumed
قطع الغيار المستخدمة</t>
  </si>
  <si>
    <t>Date</t>
  </si>
  <si>
    <t>WR #
رقم العطل</t>
  </si>
  <si>
    <t>Line Name</t>
  </si>
  <si>
    <t xml:space="preserve">Machine Name </t>
  </si>
  <si>
    <t xml:space="preserve">Machien Code </t>
  </si>
  <si>
    <t>Machine Part Name
إسم الجزء من الماكينة</t>
  </si>
  <si>
    <t>Shift</t>
  </si>
  <si>
    <t>From</t>
  </si>
  <si>
    <t>To</t>
  </si>
  <si>
    <t>Duration</t>
  </si>
  <si>
    <t xml:space="preserve">Failure Description </t>
  </si>
  <si>
    <t xml:space="preserve">Root Cause </t>
  </si>
  <si>
    <t xml:space="preserve">Action Taken   </t>
  </si>
  <si>
    <t>Spare Part
قطع الغيار المنصرفة</t>
  </si>
  <si>
    <t>Qty.
الكمية</t>
  </si>
  <si>
    <t xml:space="preserve">Part Number
رقم الصنف </t>
  </si>
  <si>
    <t>Section</t>
  </si>
  <si>
    <t xml:space="preserve">Individuals </t>
  </si>
  <si>
    <t>Corrective (Y/N)</t>
  </si>
  <si>
    <t>Recommendations
توصيات</t>
  </si>
  <si>
    <t>Production
Stopped
هل توقف الإنتاج</t>
  </si>
  <si>
    <t>Stoppage
Duration
فترة توقف الإنتاج</t>
  </si>
  <si>
    <t>Waste
كمية الهالك (كجم)</t>
  </si>
  <si>
    <t>EU</t>
  </si>
  <si>
    <t>البروفر</t>
  </si>
  <si>
    <t>Third</t>
  </si>
  <si>
    <t xml:space="preserve">توقف دافعة الدخول عن العمل </t>
  </si>
  <si>
    <t xml:space="preserve">عدم رؤية الفوتوسيل </t>
  </si>
  <si>
    <t>تم ضبط الرؤية والمتابعة</t>
  </si>
  <si>
    <t>Electrical</t>
  </si>
  <si>
    <t>محمد رشاد</t>
  </si>
  <si>
    <t>No</t>
  </si>
  <si>
    <t xml:space="preserve">دقرة في دافعة خروج البروفر </t>
  </si>
  <si>
    <t xml:space="preserve">تراكم الصواني </t>
  </si>
  <si>
    <t xml:space="preserve">تم العمل علي فك الدقرة والتشغيل </t>
  </si>
  <si>
    <t>Mechanical</t>
  </si>
  <si>
    <t>محمد فتح محمد خليل</t>
  </si>
  <si>
    <t>جزء التكوير - AMF</t>
  </si>
  <si>
    <t>First</t>
  </si>
  <si>
    <t xml:space="preserve">عدم ضبط ترحيل سير التكوير </t>
  </si>
  <si>
    <t xml:space="preserve">ترحيل سير التكوير </t>
  </si>
  <si>
    <t xml:space="preserve">تم العمل علي ضبط الترحيل والتشغيل </t>
  </si>
  <si>
    <t>احمد عبدالحميد خميس نعيم</t>
  </si>
  <si>
    <t>SC</t>
  </si>
  <si>
    <t>رافعة</t>
  </si>
  <si>
    <t xml:space="preserve">التوقف النهائي عن العمل </t>
  </si>
  <si>
    <t xml:space="preserve">مشكلة بالكنترول </t>
  </si>
  <si>
    <t xml:space="preserve">تم عمل كبري علي فيوز الكنترول وتم عمل الكبري علي ليمت السيفتي لم يتم التواصل لحل العطل الرجاء المتابعة </t>
  </si>
  <si>
    <t>أحمد رفعت عبدالجواد الشنوانى</t>
  </si>
  <si>
    <t>Second</t>
  </si>
  <si>
    <t xml:space="preserve">توقف الرافعة عن العمل </t>
  </si>
  <si>
    <t xml:space="preserve">خلل في لوحة الكهرباء </t>
  </si>
  <si>
    <t xml:space="preserve">تم العمل علي تعديل لوحة الكهرباء </t>
  </si>
  <si>
    <t>احمد عبدالحميد احمد السيد عيد</t>
  </si>
  <si>
    <t>GE</t>
  </si>
  <si>
    <t>عام</t>
  </si>
  <si>
    <t xml:space="preserve">توقف سير الرص </t>
  </si>
  <si>
    <t xml:space="preserve">وجد تلف في فيشة اسفل السير </t>
  </si>
  <si>
    <t xml:space="preserve">تم الغاء الفيشه والتشغيل </t>
  </si>
  <si>
    <t>فرن التسوية</t>
  </si>
  <si>
    <t xml:space="preserve">توقف دافعة الخروج عن العمل </t>
  </si>
  <si>
    <t xml:space="preserve">عدم رؤية الفوتوسيل الخاص بنزول الدافعة </t>
  </si>
  <si>
    <t xml:space="preserve">تم العمل علي ضبط الفوتوسيل وبعد ذلك التشغيل والمتابعة </t>
  </si>
  <si>
    <t>محمد فتحى محمد عثمان</t>
  </si>
  <si>
    <t>SA</t>
  </si>
  <si>
    <t>فرن دوار (2)</t>
  </si>
  <si>
    <t xml:space="preserve">توقف الفرن رقم 2 عن العمل </t>
  </si>
  <si>
    <t xml:space="preserve">كسر في مسمار تثبيت دوران الصينية </t>
  </si>
  <si>
    <t xml:space="preserve">تم العمل علي تغير وتركيب مسمار اخر والتشغيل </t>
  </si>
  <si>
    <t>شريف عبدالستار عبدالغنى الحضرى</t>
  </si>
  <si>
    <t>Yes</t>
  </si>
  <si>
    <t>ماكينة التاريخ (2)</t>
  </si>
  <si>
    <t xml:space="preserve">التاريخ غير واضح </t>
  </si>
  <si>
    <t xml:space="preserve">عدم وجود حبارة </t>
  </si>
  <si>
    <t xml:space="preserve">تم نقل ماكينة الديمينو علي التايجر </t>
  </si>
  <si>
    <t>توقف ماكينة التغليف رقم 2</t>
  </si>
  <si>
    <t xml:space="preserve">عدم وجود حبارات تاريخ في المخزن </t>
  </si>
  <si>
    <t xml:space="preserve">تم تركيب ماكينة دومينو لحين توافر حبارات </t>
  </si>
  <si>
    <t>محمد طلعت احمد سيد احمد</t>
  </si>
  <si>
    <t>ماكينة التشكيل</t>
  </si>
  <si>
    <t xml:space="preserve">مطلوب عمل صيانة للجير الخاص بالسير الراجع </t>
  </si>
  <si>
    <t xml:space="preserve">تم العمل علي تفريغ الجير بوكس وتم اخراج الترس وتغيرة وتم تغير البلي والاويل سيل وجاري العمل علي التجميع </t>
  </si>
  <si>
    <t>أشرف عبدالسلام قوية</t>
  </si>
  <si>
    <t>ماكينة التغليف (1)</t>
  </si>
  <si>
    <t xml:space="preserve">وجود تنفيس في الاكياس في اللحام العرضي واللحام الطولي </t>
  </si>
  <si>
    <t>ضبط الحرارة</t>
  </si>
  <si>
    <t xml:space="preserve">تم العمل علي تخفيف الضغط علي الفكوك وتم تنظيف السلندرات </t>
  </si>
  <si>
    <t>ماكينة الحقن الأتوماتيك - كوماس</t>
  </si>
  <si>
    <t xml:space="preserve">توقف سير تغذية الكوماس </t>
  </si>
  <si>
    <t xml:space="preserve">وجد تلف في التيلة وتم التغير </t>
  </si>
  <si>
    <t>محمود محمد عبدالعليم موسى</t>
  </si>
  <si>
    <t xml:space="preserve">توقف الماكينة </t>
  </si>
  <si>
    <t xml:space="preserve">بالبحث وجد تعليق في سيفتر باب الماكينىة </t>
  </si>
  <si>
    <t>ماكينة الليماتيك</t>
  </si>
  <si>
    <t xml:space="preserve">مطلوب تغير السيورالخاصة بالسلايسر </t>
  </si>
  <si>
    <t xml:space="preserve">تلف الموجودة وتكهينها من قبل الجودة </t>
  </si>
  <si>
    <t xml:space="preserve">تم العمل علي تغير السيور وتم التجربة والتشغيل ولكن وجد علامة في العيش من السيور </t>
  </si>
  <si>
    <t>على ابراهيم على محمد سحير</t>
  </si>
  <si>
    <t xml:space="preserve">وجود علامات في العيش من السيور الجديدة </t>
  </si>
  <si>
    <t xml:space="preserve">تم العمل علي سنفرة السيور وازالة الزائد وتم التشغيل </t>
  </si>
  <si>
    <t>إسلام دسوقى عبدالسميع</t>
  </si>
  <si>
    <t>ماكينه التاريخ (1)</t>
  </si>
  <si>
    <t xml:space="preserve">توقف التاريخ </t>
  </si>
  <si>
    <t xml:space="preserve">عدم وجود حبارة للتاريخ الارقام بالمخزن </t>
  </si>
  <si>
    <t xml:space="preserve">تم تركيب دومنو والتشغيل </t>
  </si>
  <si>
    <t>توقف ماكينة التغليف رقم 1</t>
  </si>
  <si>
    <t xml:space="preserve">عدم وجود جحبارات تاريخ في المخزن </t>
  </si>
  <si>
    <t xml:space="preserve">نتوقف الماكينة عن العمل </t>
  </si>
  <si>
    <t xml:space="preserve">بسبب عدم وضوح الرسالة علي فترات بعيدة </t>
  </si>
  <si>
    <t xml:space="preserve">تم العمل علي ضبط الرسالة مع مهندس الجودة والمتابعة علي مدار الوردية </t>
  </si>
  <si>
    <t>مجفف</t>
  </si>
  <si>
    <t xml:space="preserve">خروج سير الدراير من علي الشداد وقطع في السير </t>
  </si>
  <si>
    <t xml:space="preserve">تهالك في اجزاء من السير عمر افتراضي للسير </t>
  </si>
  <si>
    <t xml:space="preserve">تم العمل علي تركيب السير علي الشدادات وتم ازالة الوصلة التالفة واللحام والتشغيل </t>
  </si>
  <si>
    <t>محمود محمد فكرى حمزه عبدالله</t>
  </si>
  <si>
    <t>ميكسر (2)</t>
  </si>
  <si>
    <t xml:space="preserve">توقف الميكسر </t>
  </si>
  <si>
    <t>فصل G.V2</t>
  </si>
  <si>
    <t>تم عمل ريست والتشغيل</t>
  </si>
  <si>
    <t>توقف دافعة الدخول</t>
  </si>
  <si>
    <t xml:space="preserve">عدم ضبط رؤية فوتوسيل الصواني </t>
  </si>
  <si>
    <t xml:space="preserve">تم الضبط والتشغييل </t>
  </si>
  <si>
    <t xml:space="preserve">سقوط صواني من اعلي البروفر عند دخول البروفر </t>
  </si>
  <si>
    <t xml:space="preserve">بسبب عدم ضبط مستوي دخول الصواني من الدفعة الدخول </t>
  </si>
  <si>
    <t xml:space="preserve">تم العمل علي ازالة الصواني الموجودة داخل البروفر وضبط مستوي دخول الدفعة والتشغيل </t>
  </si>
  <si>
    <t xml:space="preserve">تم العمل علي ضبط ريشة البروفر في دافعة دخول </t>
  </si>
  <si>
    <t xml:space="preserve">برجاء اللحام يوم الخميس </t>
  </si>
  <si>
    <t>جزء التقطيع - OLD AMF</t>
  </si>
  <si>
    <t xml:space="preserve">توقف الماكينة عن التاريخ </t>
  </si>
  <si>
    <t xml:space="preserve">Tripعلي الانفرتر الخاص بالبامب </t>
  </si>
  <si>
    <t xml:space="preserve">تم عمل ريست والتشغيل </t>
  </si>
  <si>
    <t>توقف الماكينة عن العمل</t>
  </si>
  <si>
    <t xml:space="preserve">عدم ضبط الاوزان </t>
  </si>
  <si>
    <t xml:space="preserve">تم العمل علي فك الفلتر ونظافة وضبط الاوزان والتشغيل </t>
  </si>
  <si>
    <t xml:space="preserve">خروج الماكينة من المجري الخاصة بدخول وخروج الماكينة </t>
  </si>
  <si>
    <t>فك في جلبة الزنق</t>
  </si>
  <si>
    <t xml:space="preserve">تم تركيب الماكينة علي المجري وضبط قواعد الماكينة من الاتجاهين والتشغيل </t>
  </si>
  <si>
    <t xml:space="preserve">فصل الموتور الخاص بالعجين </t>
  </si>
  <si>
    <t xml:space="preserve">وجود شورت في المحرك </t>
  </si>
  <si>
    <t xml:space="preserve">تم تغير الروزتة باخري جديدة </t>
  </si>
  <si>
    <t xml:space="preserve">عدم العمل بشكل منتظم </t>
  </si>
  <si>
    <t xml:space="preserve">عدم رفع الحلة الي نهاية المشوار </t>
  </si>
  <si>
    <t xml:space="preserve">تم التأكد علي ان ديرة الكنترول والبوليس بهم مشاكل ولم يتم الانتهاء من العطل بسبب عدم تحديد المشكلة  الي الان </t>
  </si>
  <si>
    <t xml:space="preserve">حمل زائد علي موتور الرافعة </t>
  </si>
  <si>
    <t xml:space="preserve">تم تغير السرعة الخاصة بالموتور الي السرعة السريعة لزيادة العزم </t>
  </si>
  <si>
    <t xml:space="preserve">عدم عمل الرافعة </t>
  </si>
  <si>
    <t xml:space="preserve">عدم توصيل السيفتي وفصل الرافعة نتيجة حمل </t>
  </si>
  <si>
    <t xml:space="preserve">تم تركيب الليمت سوتش خاص بباب الرافعة وتم توصيلة </t>
  </si>
  <si>
    <t>سايلو الدقيق (5)</t>
  </si>
  <si>
    <t xml:space="preserve">قطع في قماشه السيلو بعد الفيدر </t>
  </si>
  <si>
    <t xml:space="preserve">تم تغير القماشة التالفة وتركيب اخري </t>
  </si>
  <si>
    <t>سير الصواني (1)</t>
  </si>
  <si>
    <t xml:space="preserve">وجود نتشه في سير التكنبول بعد سير خروج البروفر </t>
  </si>
  <si>
    <t>انتهاء العمر الافتراضي للكاتينة</t>
  </si>
  <si>
    <t xml:space="preserve">تم التشغيل علي الكاتينة مؤقتا لحين تغير الترس المنقاد يو الخميس </t>
  </si>
  <si>
    <t xml:space="preserve">توقف بوابة العجين عن العمل </t>
  </si>
  <si>
    <t xml:space="preserve">فصل الانفرتر نتيجة وجد حمل </t>
  </si>
  <si>
    <t xml:space="preserve">تم مراجعة البوابة وعمل ريست والتشغيل </t>
  </si>
  <si>
    <t>سمير عبدالعظيم احمد السيد عيد</t>
  </si>
  <si>
    <t>فرن دوار (1)</t>
  </si>
  <si>
    <t>توقف الفرن عن العمل قم 1</t>
  </si>
  <si>
    <t xml:space="preserve">كسر في مسمار ثبيت دوران الصينية </t>
  </si>
  <si>
    <t>فرن دوار (3)</t>
  </si>
  <si>
    <t xml:space="preserve">توقف الفرن رقم رقم 3 عن العمل </t>
  </si>
  <si>
    <t xml:space="preserve">بسبب حدوث دقرة في الصينية والترولي </t>
  </si>
  <si>
    <t xml:space="preserve">توقف الصينية عن الدوران </t>
  </si>
  <si>
    <t xml:space="preserve">عدم عمل الليمت بسبب الزراع </t>
  </si>
  <si>
    <t xml:space="preserve">تم ضبط الليمت والزراع الخاص بالباب والتشغيل مرة اخري </t>
  </si>
  <si>
    <t>ماكينة التاريخ (1)</t>
  </si>
  <si>
    <t xml:space="preserve">توقف ماكينة التاريخ </t>
  </si>
  <si>
    <t xml:space="preserve">تم ضبط الماكينة ال u.bووضع  حامل ماكينة الليماتك والتشغيل لحين استدعاء صيانة خارجية </t>
  </si>
  <si>
    <t>توقف ماكينة التاريخ عن العمل</t>
  </si>
  <si>
    <t xml:space="preserve">وجود اعطال علي الشاشة </t>
  </si>
  <si>
    <t xml:space="preserve">تم عمل فحص لخط الحبر وعمل اختبار وتنظيف الجير الخاص بالحبر </t>
  </si>
  <si>
    <t>وحيد حامد</t>
  </si>
  <si>
    <t>ماكينة التغليف (2)</t>
  </si>
  <si>
    <t xml:space="preserve">تنفيس في اللحام العرضي </t>
  </si>
  <si>
    <t xml:space="preserve">زيادة في الحرارة </t>
  </si>
  <si>
    <t xml:space="preserve">تم ضبط الحرارة مع السرعة </t>
  </si>
  <si>
    <t xml:space="preserve">توقف الماكينة عن العمل اثناء الغسيل </t>
  </si>
  <si>
    <t xml:space="preserve">تعليق في سيف الابواب </t>
  </si>
  <si>
    <t xml:space="preserve">تم الضبط والتشغيل </t>
  </si>
  <si>
    <t xml:space="preserve">كسر في قواعد المجازين </t>
  </si>
  <si>
    <t xml:space="preserve">تم العمل علي تغير عدد 10 قواعد الخاصة بالمجازين </t>
  </si>
  <si>
    <t xml:space="preserve">بسبب حدوث دقرات </t>
  </si>
  <si>
    <t xml:space="preserve">تم العمل علي تغير القواعد التالفة </t>
  </si>
  <si>
    <t xml:space="preserve">توقف عن العمل </t>
  </si>
  <si>
    <t xml:space="preserve">عطل في بروكسمتي السفتي الخاص بحركة الهد </t>
  </si>
  <si>
    <t xml:space="preserve">تم تغير البروكسمتي والتشغيل </t>
  </si>
  <si>
    <t xml:space="preserve">وقوع بوشر من الكاتينة </t>
  </si>
  <si>
    <t xml:space="preserve">كسر في القاعدة </t>
  </si>
  <si>
    <t xml:space="preserve"> </t>
  </si>
  <si>
    <t xml:space="preserve">كسر في مسامير تثبيت الدودة </t>
  </si>
  <si>
    <t xml:space="preserve">الحمل الزائد </t>
  </si>
  <si>
    <t xml:space="preserve">تم العمل علي تغير وتركيب المسامير والتشغيل </t>
  </si>
  <si>
    <t xml:space="preserve">كسر في مسمار تثبيت الدودة </t>
  </si>
  <si>
    <t xml:space="preserve">تم اخراج المسامير المكسورة وتركيب مسامير اخري والتشغيل </t>
  </si>
  <si>
    <t xml:space="preserve">حدوث دقرة في سير الدفعة خروج البروفر </t>
  </si>
  <si>
    <t xml:space="preserve">بسبب عدم ضبط الدفعة وسقوط سير الدفعة من علي الترس </t>
  </si>
  <si>
    <t xml:space="preserve">تم العمل علي تركيب السير علي الترس والتشغيل </t>
  </si>
  <si>
    <t>محمد عبدالحميد محمد عبدالحليم اغا</t>
  </si>
  <si>
    <t>الطابعة - OLD AMF</t>
  </si>
  <si>
    <t xml:space="preserve">عدم ضبط الفورمة الفرد </t>
  </si>
  <si>
    <t xml:space="preserve">يوجد جنب عالي عن الجنب الاخر </t>
  </si>
  <si>
    <t xml:space="preserve">تم ضبط الفورمة وضبط الجانبين والتشغيل </t>
  </si>
  <si>
    <t>برج التبريد (1)</t>
  </si>
  <si>
    <t xml:space="preserve">نقص في الزيت </t>
  </si>
  <si>
    <t xml:space="preserve">متابعة </t>
  </si>
  <si>
    <t xml:space="preserve">تم العمل علي تزويد الابراج بزيت غذائي </t>
  </si>
  <si>
    <t>شادى راشد محمد محروس محمد</t>
  </si>
  <si>
    <t>جزء التقطيع - AMF</t>
  </si>
  <si>
    <t xml:space="preserve">كسر احد مسامير تثبيت الجير بوكس </t>
  </si>
  <si>
    <t xml:space="preserve">عدم الرباط عليه جيدا </t>
  </si>
  <si>
    <t xml:space="preserve">تم ترتيب فاصل مع الانتاج وتركيب مسمار اخر والتشغيل </t>
  </si>
  <si>
    <t xml:space="preserve">توقف الماكينة عن العمل </t>
  </si>
  <si>
    <t xml:space="preserve">تم العمل علي فك الفلتر ونظافة والتشغيل </t>
  </si>
  <si>
    <t xml:space="preserve">توقف الماكينة عن العمل نهائيا </t>
  </si>
  <si>
    <t xml:space="preserve">عدم ضبط المقاومة الخاص بسرعة موتور طلمبة العجين </t>
  </si>
  <si>
    <t xml:space="preserve">تم ضبط المفقاومة والتشغيل </t>
  </si>
  <si>
    <t>تلف في وصلة الدقيق السوستة الموجودة عند السايلو رقم 5</t>
  </si>
  <si>
    <t xml:space="preserve">عمر افتراضي </t>
  </si>
  <si>
    <t xml:space="preserve">تم العمل علي تغير الوصلة الموجودة عند السايلو رقم 5 والتشغيل </t>
  </si>
  <si>
    <t>سير البساكت</t>
  </si>
  <si>
    <t>تلف في احد بلية السير الوصلة رقم 1</t>
  </si>
  <si>
    <t xml:space="preserve">تم العمل علي اخراج البلية التالفة وتركيب والتشغيل والمتابعة </t>
  </si>
  <si>
    <t xml:space="preserve">طول زائد في السير </t>
  </si>
  <si>
    <t xml:space="preserve">تم تقصير السير والتشغيل والمتابعة </t>
  </si>
  <si>
    <t xml:space="preserve">قطع في كابة السير اعلي دافعة منتج الفرن </t>
  </si>
  <si>
    <t xml:space="preserve">سوء نوعية الكاتينة </t>
  </si>
  <si>
    <t xml:space="preserve">تم البحث عن نصف عقلة في الورشة لعدم وجود في النخزن وتم التركيب والتشغيل </t>
  </si>
  <si>
    <t xml:space="preserve">تلف في عجلات حلة العجين </t>
  </si>
  <si>
    <t xml:space="preserve">تم تغير العجل الامامي للحلة والتشغيل </t>
  </si>
  <si>
    <t>توقف الشفاطات عن العمل (خلف الافران )</t>
  </si>
  <si>
    <t xml:space="preserve">تلف احد الشفاطات </t>
  </si>
  <si>
    <t xml:space="preserve">تم فك الشفاط وتركيب اخر مكانة </t>
  </si>
  <si>
    <t xml:space="preserve">تم متابعة تشغيل المااكينات طول الوردية </t>
  </si>
  <si>
    <t xml:space="preserve">متابعة الترحيل </t>
  </si>
  <si>
    <t xml:space="preserve">تم العمل علي متابعة ترحيل السير اثناء التشغيل </t>
  </si>
  <si>
    <t xml:space="preserve">جاري العمل علي غسيل اجزاء المكسير وتجميعة </t>
  </si>
  <si>
    <t xml:space="preserve">جاري العمل علي استكمال الميكسر </t>
  </si>
  <si>
    <t xml:space="preserve">عدم ضبط ترحيل سير الفرن </t>
  </si>
  <si>
    <t xml:space="preserve">عدم ضبط مستوي الصينية </t>
  </si>
  <si>
    <t xml:space="preserve">تم ضبط مستوي ارتفاع الصينية والتشغيل </t>
  </si>
  <si>
    <t>فرن دوار (5)</t>
  </si>
  <si>
    <t xml:space="preserve">عدم ضبط الوان المنتج في التسوية </t>
  </si>
  <si>
    <t xml:space="preserve">توقف الصينية في مرحلة تغير الاتجاه </t>
  </si>
  <si>
    <t xml:space="preserve">تم تعديل عمل الصينية من العمل في اتجاهين وبينهما فاصل الي العمل علي اتجاه واحد بدون فاصل </t>
  </si>
  <si>
    <t>ماكينة التغليف - الفيينا</t>
  </si>
  <si>
    <t xml:space="preserve">متابعة الماكينات اثناء التشغيل </t>
  </si>
  <si>
    <t xml:space="preserve">توقف الماكينة عن العمل رقم 2 </t>
  </si>
  <si>
    <t xml:space="preserve">عدم ضبط لحام الطول </t>
  </si>
  <si>
    <t xml:space="preserve">تم العمل علي فك الكفر ونظافة السلندرات وضبط الحرارة والتشغيل </t>
  </si>
  <si>
    <t>35ك هالك 
2ك اكياس</t>
  </si>
  <si>
    <t xml:space="preserve">تهوية في الباكو </t>
  </si>
  <si>
    <t xml:space="preserve">تم ضبط الحرارات مع السرعه والتشغيل </t>
  </si>
  <si>
    <t xml:space="preserve">باقي الوقت تعمل الماكينة خلال التجربة </t>
  </si>
  <si>
    <t xml:space="preserve">تهوية في اللحام العرضي </t>
  </si>
  <si>
    <t xml:space="preserve">حرارة عالية </t>
  </si>
  <si>
    <t xml:space="preserve">تم ضبط الحرارات والضغوط وتم عمل اختبار اكثر من مرة </t>
  </si>
  <si>
    <t xml:space="preserve">حدوث دقرة في المجازين </t>
  </si>
  <si>
    <t xml:space="preserve">تم تغير القواعد التالفة باخري </t>
  </si>
  <si>
    <t xml:space="preserve">مطلوب تثبيت بعض كفرات الخاصة بالماكينة </t>
  </si>
  <si>
    <t xml:space="preserve">تم العمل علي تثبيت بعض الكفرات الموجودة علي الماكينة </t>
  </si>
  <si>
    <t xml:space="preserve">سقوط السير من جميع الطنابير والشدادات </t>
  </si>
  <si>
    <t xml:space="preserve">وجود اجزاء معصية في السير </t>
  </si>
  <si>
    <t xml:space="preserve">تم تركيب وضبط السير علي الشدادات والتشغيل </t>
  </si>
  <si>
    <t>الديبانر</t>
  </si>
  <si>
    <t xml:space="preserve">تلف في وصلة هواء خاصة بالماكينة </t>
  </si>
  <si>
    <t xml:space="preserve">تم العمل علي تغير الوصلة والتشغيل </t>
  </si>
  <si>
    <t>بروفر</t>
  </si>
  <si>
    <t xml:space="preserve">مطلوب التاكد علي ستائر البروفر واستكمال النقص </t>
  </si>
  <si>
    <t xml:space="preserve">تم المراجعة علي جميع ابواب البروفر وتغير التالف واستكمال الناقص علي جميع الابواب </t>
  </si>
  <si>
    <t>سايلو الدقيق (1)</t>
  </si>
  <si>
    <t xml:space="preserve">توقف سحب الدقيق علي الخط العربي </t>
  </si>
  <si>
    <t xml:space="preserve">بسبب وجود سدة في المواسير </t>
  </si>
  <si>
    <t xml:space="preserve">تم العمل علي تسليك المواسير والتشغيل دون مشاكل </t>
  </si>
  <si>
    <t>سلايسر - الفيينا</t>
  </si>
  <si>
    <t xml:space="preserve">شوت في الماكينة </t>
  </si>
  <si>
    <t xml:space="preserve">وجود شوت في الماكينة نتيجة جرح في كابل الصينية وتم العزل جيدا وتغير فيوز 4aوتوصيل ارضي للماكينة والتشغيل </t>
  </si>
  <si>
    <t xml:space="preserve">قطع في السير الوصلة اعلي دخل البروفر في الدوران </t>
  </si>
  <si>
    <t xml:space="preserve">حدوث دقرة من الصواني بسبب قطع الكاتينة </t>
  </si>
  <si>
    <t xml:space="preserve">تم العمل علي تغير العقل التالفة وتم تغير الكاتينة وتم التشغيل بدون مشاكل </t>
  </si>
  <si>
    <t xml:space="preserve">تهويه الكاتينة </t>
  </si>
  <si>
    <t xml:space="preserve">تم العمل علي شداد الكاتينة والتشغيل والمتابعة </t>
  </si>
  <si>
    <t xml:space="preserve">توقف الاسانسير الهيدروليك </t>
  </si>
  <si>
    <t xml:space="preserve">تعلق في ليمت سويتش الباب </t>
  </si>
  <si>
    <t xml:space="preserve">تم الضبط والتشغيل والمتابعة </t>
  </si>
  <si>
    <t xml:space="preserve">مطلوب تجميع الميكسر التوري الموجود امام الورشة </t>
  </si>
  <si>
    <t xml:space="preserve">صيانة </t>
  </si>
  <si>
    <t xml:space="preserve">تم العمل علي نظافة مجموعة التروس اسفل الميكسر وتم تغير جميع البلي وتجميع المجموعه الموجودة اسفل الميكسر </t>
  </si>
  <si>
    <t>UT</t>
  </si>
  <si>
    <t>غلاية (3)</t>
  </si>
  <si>
    <t xml:space="preserve">مشكلة في عزل الغلاية </t>
  </si>
  <si>
    <t xml:space="preserve">مشكلة في العزل </t>
  </si>
  <si>
    <t xml:space="preserve">تم فصل اطراف الغلاية لامكانيه العمل فيها من قبل افراد الخدمات </t>
  </si>
  <si>
    <t xml:space="preserve">توقف دافعة خروج الفرن </t>
  </si>
  <si>
    <t xml:space="preserve">عدم ضبط اشارة ونزول الدفعة وانعواج في بعض الصواني </t>
  </si>
  <si>
    <t xml:space="preserve">تم ضبط الصواني وضبط الاشارة الفوتوسيل والتشغيل </t>
  </si>
  <si>
    <t xml:space="preserve">متابعة عمل الماكينه اثناء التشغيل </t>
  </si>
  <si>
    <t xml:space="preserve">تم تغير سكينة الماكينة وذلك لضمان عمل الماكينة جيدا </t>
  </si>
  <si>
    <t xml:space="preserve">تم ضبط الطابعة بعد تركيبها بالوردية الاولي وتجربتها مع فني الكهرباء </t>
  </si>
  <si>
    <t xml:space="preserve">تم قفل رول التغليف لعدم فك الرول اثناء التشغيل </t>
  </si>
  <si>
    <t xml:space="preserve">مشكلة في الطباعة </t>
  </si>
  <si>
    <t xml:space="preserve">فصل الهد الخاص بالرقم </t>
  </si>
  <si>
    <t xml:space="preserve">تم توصيل الهد لكهراء والتشغيل </t>
  </si>
  <si>
    <t xml:space="preserve">مطلوب تغير ماكينات التاريخ الارقام علي الماكينة </t>
  </si>
  <si>
    <t xml:space="preserve">تم تركيب ماكينات التاريخ وضبطها وتشغيلها دون مشاكل </t>
  </si>
  <si>
    <t xml:space="preserve">تنفيس وقطع باللحام العرضي </t>
  </si>
  <si>
    <t xml:space="preserve">تم ضبط الحرارات ووضع سيلكون علي الفكوك وعمل اختبار مع الجودة والتشغيل </t>
  </si>
  <si>
    <t>5ك هالك
2 عجنة</t>
  </si>
  <si>
    <t xml:space="preserve">توقف </t>
  </si>
  <si>
    <t>time out move بسبب خلل مجنتك سويتش بستم الضغط</t>
  </si>
  <si>
    <t xml:space="preserve">بالكشف وجد تلف في المجنتك الخاص بنزول البستم وتم تغير الماجيناتك </t>
  </si>
  <si>
    <t xml:space="preserve">تهنيج في اشارة الحساس علي ال plc </t>
  </si>
  <si>
    <t xml:space="preserve">تم فحص الاشارة وجاري المتابعة </t>
  </si>
  <si>
    <t xml:space="preserve">تم العمل علي فحص لاشارة وضبط الحساس والتشغيل وجاري المتابعة </t>
  </si>
  <si>
    <t xml:space="preserve">تم فك وتغير العمود التيفلون وذلك لعدم التسريب من الابر </t>
  </si>
  <si>
    <t xml:space="preserve">قطع في كاتينة السلايسر الكاتينة بسبب فك الشداد </t>
  </si>
  <si>
    <t>تم العمل علي تغير الكاتينة والتشغيل وتم تغير الكاتينة اثناء العمل علي ماكينة ub1</t>
  </si>
  <si>
    <t xml:space="preserve">صقطع الخابور النحاس ببكره لحام الجنب </t>
  </si>
  <si>
    <t xml:space="preserve">تم تركيب خابور والتشغيل دوني مشكلة </t>
  </si>
  <si>
    <t xml:space="preserve">مشكلة في قطعية السكينة </t>
  </si>
  <si>
    <t xml:space="preserve">كسر السكينة </t>
  </si>
  <si>
    <t xml:space="preserve">تم تغير السكينة باخري والتشغيل </t>
  </si>
  <si>
    <t>نتوقف ماكينة التاريخ عن العمل</t>
  </si>
  <si>
    <t xml:space="preserve">عدم ضبط الرسالة </t>
  </si>
  <si>
    <t xml:space="preserve">تم العمل مع المشغل علي معرفة ضبط الرسالة والمتابعة </t>
  </si>
  <si>
    <t xml:space="preserve">توقف الدراير عن العمل </t>
  </si>
  <si>
    <t xml:space="preserve">سقوط السير من علي الشداد </t>
  </si>
  <si>
    <t>تم العمل علي تهوية الدراير وتم تركيب السير علي الشداد والتشغيل</t>
  </si>
  <si>
    <t xml:space="preserve">سقوط السر من علي الشداد </t>
  </si>
  <si>
    <t xml:space="preserve">تم العمل علي تركيب السير والتشغيل دون مشاكل </t>
  </si>
  <si>
    <t>CH</t>
  </si>
  <si>
    <t>ماكينة تصنيع الشوكلاته</t>
  </si>
  <si>
    <t xml:space="preserve">احتراق في الموتور </t>
  </si>
  <si>
    <t xml:space="preserve">جرح الملفات الخاصة بالموتور </t>
  </si>
  <si>
    <t xml:space="preserve">تم فك الموتور لاخراجة للف </t>
  </si>
  <si>
    <t xml:space="preserve">توقف الفاكيوم عن شفط المنتج </t>
  </si>
  <si>
    <t xml:space="preserve">بالكشف لا يوجد اي مشاكل في الفاكيوم وتم التشغيل علي جمع المنتج دون مشاكل </t>
  </si>
  <si>
    <t xml:space="preserve">عدم ضبط ترحيل سير الوصلة بعد الفاكيوم </t>
  </si>
  <si>
    <t xml:space="preserve">عدم ضبط الترحيل </t>
  </si>
  <si>
    <t xml:space="preserve">تم العمل علي ضبط الترحيل والمتابعة </t>
  </si>
  <si>
    <t xml:space="preserve">تم العمل مع الميكايكا علي تجميع الرافعة وبعد ذلك توصيل الليمت سويتش الخاص بالمشوار الطلوع والنزول والمتابعة </t>
  </si>
  <si>
    <t xml:space="preserve">وجود فك فول البلية وترحيل في درفيل المنقاد الكحبير الموجود عند دخول الفرن العربي </t>
  </si>
  <si>
    <t xml:space="preserve">تم العمل علي ضبط الدرفيل وربط الفول والتشغيل دون مشاكل </t>
  </si>
  <si>
    <t xml:space="preserve">مطلوب فك البساتم الخاصة بالماكينة </t>
  </si>
  <si>
    <t xml:space="preserve">عمل نظافة </t>
  </si>
  <si>
    <t xml:space="preserve">تم العمل علي قفك البساتم دون مشاكل </t>
  </si>
  <si>
    <t xml:space="preserve">توقف سير التبريد الوصلة الموجودة قبل الليماتك </t>
  </si>
  <si>
    <t xml:space="preserve">قطع في الكاتينة </t>
  </si>
  <si>
    <t xml:space="preserve">تم العمل علي تغير الكاتينة والتشغيل دون مشاكل </t>
  </si>
  <si>
    <t>ماكينة رش السمسم</t>
  </si>
  <si>
    <t xml:space="preserve">وجود صعف في خلل الشقاقات </t>
  </si>
  <si>
    <t xml:space="preserve">ضعف في الشقاقات </t>
  </si>
  <si>
    <t xml:space="preserve">تم العمل علي نظافة وتسليك الشقاقات والتشغيل </t>
  </si>
  <si>
    <t xml:space="preserve">سقوط سير خروج البروفر من علي الترس </t>
  </si>
  <si>
    <t xml:space="preserve">توقف احد الصواني وحدوث دقرة </t>
  </si>
  <si>
    <t xml:space="preserve">تم تفادي الدقرة وتم التشغيل بدون مشاكل </t>
  </si>
  <si>
    <t xml:space="preserve">توقف سير نقل الحركة بعد الفاكيوم عن العمل </t>
  </si>
  <si>
    <t xml:space="preserve">تلف اكس السير المنقاد </t>
  </si>
  <si>
    <t xml:space="preserve">تم العمل علي تغير الاكس وتم التشغيل ومتابعة الترحيل </t>
  </si>
  <si>
    <t xml:space="preserve">ترحيل في سير التكوير </t>
  </si>
  <si>
    <t xml:space="preserve">وجود زيت تحت السير </t>
  </si>
  <si>
    <t xml:space="preserve">تم العمل مع الميكانيكا علي لحام سير الدراير والتشغيل والمتابعة </t>
  </si>
  <si>
    <t xml:space="preserve">توقف دفعة خروج الفرن عن العمل </t>
  </si>
  <si>
    <t xml:space="preserve">عدم اكمال المشوار </t>
  </si>
  <si>
    <t xml:space="preserve">تم التأكد من عمل الفوتوسيل الخاص بالدفعة وعمل zeroوعمل ريست </t>
  </si>
  <si>
    <t xml:space="preserve">تلف السير الخاص بالوصلة البيضه قبل دخول الفرن </t>
  </si>
  <si>
    <t xml:space="preserve">توقف الوصلة عن العمل </t>
  </si>
  <si>
    <t xml:space="preserve">تم العمل علي تغير الوصلة وتغير عدد 12 بلية الدرفيل </t>
  </si>
  <si>
    <t xml:space="preserve">قطع وصله دخول الفرن العربي البيضة اللي قبل الفرن </t>
  </si>
  <si>
    <t xml:space="preserve">تم العمل مع الميكانيكا علي فك والتغير والمتابعة وضبط السرعة </t>
  </si>
  <si>
    <t xml:space="preserve">ترحيل سير الفرن ناحية الجدار </t>
  </si>
  <si>
    <t xml:space="preserve">عدم ضبط الثقل الخاص بالترحيل </t>
  </si>
  <si>
    <t xml:space="preserve">تم العمل علي وضع ثقل ناحية الخط الاوروبي وتم تقفيل الكفرات والمتابعة </t>
  </si>
  <si>
    <t xml:space="preserve">كسر في بعض قواعد المجازين </t>
  </si>
  <si>
    <t xml:space="preserve">حدوث دقرة </t>
  </si>
  <si>
    <t xml:space="preserve">تم تغير القواعد التالفة والتشغيل دون مشاكل </t>
  </si>
  <si>
    <t xml:space="preserve">انعواج في احد ابر حقن الماكينة </t>
  </si>
  <si>
    <t xml:space="preserve">عدم ضبطها من قبل المشغل </t>
  </si>
  <si>
    <t xml:space="preserve">تم العمل علي ضبطها وتم التشغيل بدون مشاكل </t>
  </si>
  <si>
    <t xml:space="preserve">كسر عدد 4 قواعد مجازين </t>
  </si>
  <si>
    <t xml:space="preserve">الدقرات المتتاليه </t>
  </si>
  <si>
    <t xml:space="preserve">تم العمل علي تغير القواعد وتم التشغيل </t>
  </si>
  <si>
    <t xml:space="preserve">قطع في السير الدراير </t>
  </si>
  <si>
    <t xml:space="preserve">فك لحام بعض العقل </t>
  </si>
  <si>
    <t xml:space="preserve">تم العمل تغير الوصلة التالفه ولم بعض العقل والتشغيل والمتابعة </t>
  </si>
  <si>
    <t xml:space="preserve">حدوث دقره في سير البرج </t>
  </si>
  <si>
    <t xml:space="preserve">تم العمل علي فك الدقرة وضبط الشداد وضبط السير والتشغيل </t>
  </si>
  <si>
    <t xml:space="preserve">توقف الوصله البيضاء عن العمل </t>
  </si>
  <si>
    <t xml:space="preserve">تلف في البلية </t>
  </si>
  <si>
    <t xml:space="preserve">تم العمل علي فك الاكس وتغيره باخريى من الموجود في الورشة </t>
  </si>
  <si>
    <t>ترحيل سير النقل المنتج بعد الدريبانر</t>
  </si>
  <si>
    <t xml:space="preserve">بسبب تركيب دكر منقاد جديد </t>
  </si>
  <si>
    <t xml:space="preserve">تم العمل علي ضبط الترحيل وتم التشغيل بدون مشاكل </t>
  </si>
  <si>
    <t xml:space="preserve">توقف الابراج عن العمل </t>
  </si>
  <si>
    <t xml:space="preserve">تعليق في السيفتي </t>
  </si>
  <si>
    <t xml:space="preserve">تم الضبط </t>
  </si>
  <si>
    <t xml:space="preserve">عدم فتح الطبه </t>
  </si>
  <si>
    <t xml:space="preserve">بسبب تلف في صموله التيش </t>
  </si>
  <si>
    <t xml:space="preserve">تم ربط الصمولة واخراج الطبة والتشغيل والمتابعة </t>
  </si>
  <si>
    <t xml:space="preserve">تلف البستم الخاص بوابة حجز المنتج </t>
  </si>
  <si>
    <t xml:space="preserve">تلف الوصله الخاصة بالبستم </t>
  </si>
  <si>
    <t xml:space="preserve">تم تغير بستم اخر في الورشه والتشغيل والمتابعة </t>
  </si>
  <si>
    <t xml:space="preserve">بسبب احد اطراف المتور طلمبة العجين مفصول من الروزتة بسبب كسر في كفر الروزتة </t>
  </si>
  <si>
    <t xml:space="preserve">تم العمل علي توصيل الاطراف جيد وتم التثبيت الروزتة والتشغيل </t>
  </si>
  <si>
    <t xml:space="preserve">وجود خلل في الاوزان الخاصة بالماكينة </t>
  </si>
  <si>
    <t xml:space="preserve">عدم تحقيق الاوزان المطلوبه </t>
  </si>
  <si>
    <t xml:space="preserve">تم الكشف علي جميع الاجزاء والخاصة بالماكينة ولا يوجد اي مشكلة وتم العمل علي انزال العجين الموجود في الهويه والتشغيل </t>
  </si>
  <si>
    <t xml:space="preserve">رجوع الماكينة عن مكانها الطبيعي </t>
  </si>
  <si>
    <t xml:space="preserve">تم العمل علي ضبط الماكينة وارجاعها الي مكانها الطبيعي وتم التشغيل بدون مشاكل </t>
  </si>
  <si>
    <t xml:space="preserve">توقف الزاوية الخاص بالصواني </t>
  </si>
  <si>
    <t xml:space="preserve">فصل في موتور رفع الزاوية بسبب حمل علي الموتور </t>
  </si>
  <si>
    <t xml:space="preserve">بالكشف وجد حمل علي الموتور وتم العمل علي ضبط رجلاش الكلاتش الخاص بفرملة الموتور والتشغيل </t>
  </si>
  <si>
    <t xml:space="preserve">عدم ضبط مستوي الزاوية وارتفاعها من ناحية خط السن </t>
  </si>
  <si>
    <t xml:space="preserve">وجود عائق اسفل الترحيل القائم </t>
  </si>
  <si>
    <t xml:space="preserve">تم العمل علي ازالة العائق وتم رفع الزاوية وانزالها مرة اخري </t>
  </si>
  <si>
    <t xml:space="preserve">توقف السير بسبب الترحيل </t>
  </si>
  <si>
    <t xml:space="preserve">تم الكشف علي السير وعلي البلي </t>
  </si>
  <si>
    <t>تم ترحيل في خلال 5 دقايق ولكن فني السيفتي اوقف الانتاج للتاكد من عمل السير</t>
  </si>
  <si>
    <t xml:space="preserve">عدم ضبط ترحيل سير الفرن العربي </t>
  </si>
  <si>
    <t>ماكينة التعبئه 1</t>
  </si>
  <si>
    <t xml:space="preserve">عدم ضبط لحام الليماتك </t>
  </si>
  <si>
    <t xml:space="preserve">تم العمل علي ضبط الضغط وبعد ذلك ضبط الحرارة </t>
  </si>
  <si>
    <t xml:space="preserve">بسبب دقره في السير </t>
  </si>
  <si>
    <t xml:space="preserve">تم تغير القواعد والتشغيل والمتابعة </t>
  </si>
  <si>
    <t>عدم ضبط الاوزان</t>
  </si>
  <si>
    <t xml:space="preserve">انسدداد في الابر </t>
  </si>
  <si>
    <t xml:space="preserve">تم فك الابره وتنظيفها جيدا والتشغيل </t>
  </si>
  <si>
    <t xml:space="preserve">تاكل في الاورنجات </t>
  </si>
  <si>
    <t xml:space="preserve">تم فك البستم رقم 4 وتغير عدد 2 اورنج والتشغيل </t>
  </si>
  <si>
    <t>ماكينة الشيكر</t>
  </si>
  <si>
    <t xml:space="preserve">تم العمل علي ضبط البرنامج علي الصواني والمتابعة مع المشغل </t>
  </si>
  <si>
    <t xml:space="preserve">مسمار الكوسة الكبل الخاص بسكينة القطع واللحام </t>
  </si>
  <si>
    <t xml:space="preserve">تم ضبط وربط المسامير والتشغيل </t>
  </si>
  <si>
    <t xml:space="preserve">قلب السير وتوقف الليمت وحدوث دقرة </t>
  </si>
  <si>
    <t xml:space="preserve">تم العمل علي تفادي الدقره وتم التشغيل بدون مشاكل </t>
  </si>
  <si>
    <t>ميكسر (1)</t>
  </si>
  <si>
    <t xml:space="preserve">كسر في عدد 2 مسمار اكس التثبيت </t>
  </si>
  <si>
    <t xml:space="preserve">حمل زائد في العجين </t>
  </si>
  <si>
    <t xml:space="preserve">تم تركيب مسمار اخر واخراج الطبة والتشغيل والمتابعة </t>
  </si>
  <si>
    <t xml:space="preserve">توقف الميكسر عن العمل </t>
  </si>
  <si>
    <t xml:space="preserve">فصل الموتور اوفر لود </t>
  </si>
  <si>
    <t xml:space="preserve">تم عمل ريست للاوفرلود والتشغيل </t>
  </si>
  <si>
    <t xml:space="preserve">تلف السخان والقاعدة </t>
  </si>
  <si>
    <t xml:space="preserve">تم العمل علي التغير والمتابعة </t>
  </si>
  <si>
    <t xml:space="preserve">توقف دافعة البروفر </t>
  </si>
  <si>
    <t xml:space="preserve">عدم ضبط فوتوسيل الصواني </t>
  </si>
  <si>
    <t xml:space="preserve">تم ضبط الفوتوسيل والتشغيل </t>
  </si>
  <si>
    <t xml:space="preserve">تلف وصلة هواء الماكينة </t>
  </si>
  <si>
    <t xml:space="preserve">انتهاء العمر الافتراضي لها </t>
  </si>
  <si>
    <t xml:space="preserve">تم تركيب وضصله جديدة والتشغيل </t>
  </si>
  <si>
    <t xml:space="preserve"> عدم سقوط اللقمه اسفل الموجه وتراكم اللقم علي بعضها </t>
  </si>
  <si>
    <t>ترحيل في سكينة البستم رقم 1</t>
  </si>
  <si>
    <t xml:space="preserve">تم العمل علي ضبط السكينة والتشغيل بدون مشاكل </t>
  </si>
  <si>
    <t xml:space="preserve">تلف يد فتح الطبلة </t>
  </si>
  <si>
    <t xml:space="preserve">وجود تاكل في مجري فتح الطبة </t>
  </si>
  <si>
    <t xml:space="preserve">تم فتح الطبة والتشغيل والمتابعة </t>
  </si>
  <si>
    <t xml:space="preserve">توقف سير البساكت الطالع من الوصلة الموجودة امام الورشة </t>
  </si>
  <si>
    <t>تسريب زيت من الجير بوكس الخاص بالوصلة</t>
  </si>
  <si>
    <t xml:space="preserve">تم العمل علي فك الجير بوكس وعمل صيانة له وتم تغير جميع البلي والايوسيل الخاص بالجير بوكس </t>
  </si>
  <si>
    <t xml:space="preserve">سقوط سير الصواني من علي الترس عند نزول الصواني </t>
  </si>
  <si>
    <t>طلمبة العجين</t>
  </si>
  <si>
    <t xml:space="preserve">تسريب زيت داخل بامب العجين </t>
  </si>
  <si>
    <t xml:space="preserve">تلف اويل سيل الجير بوكس الاحمر </t>
  </si>
  <si>
    <t xml:space="preserve">تم العمل علي فك الجير بوكس وتغير الاويل سيل مؤقتا لحين عمل صيانة كاملة الي الجير بوكس </t>
  </si>
  <si>
    <t xml:space="preserve">بسبب تأخير في احد الصواني وبسبب عدم ضبط كبات الصواني </t>
  </si>
  <si>
    <t xml:space="preserve">تم العمل علي التشغيل وتفادي الدقرة </t>
  </si>
  <si>
    <t xml:space="preserve">ترحيل في السير </t>
  </si>
  <si>
    <t xml:space="preserve">تم العمل علي ضبط السير </t>
  </si>
  <si>
    <t xml:space="preserve">كسر في مسامار الخاص بصينية النزول </t>
  </si>
  <si>
    <t xml:space="preserve">حدوث دقره في النزول وجسم الفرن </t>
  </si>
  <si>
    <t xml:space="preserve">تم فك الدقرة وتركيب مسمار اخر والتشغيل </t>
  </si>
  <si>
    <t xml:space="preserve">قطع باللحام العرضي </t>
  </si>
  <si>
    <t xml:space="preserve">تم وضع سيليكون علي الفكوك وضبط الحرارات مع السرعة </t>
  </si>
  <si>
    <t xml:space="preserve">كسر في قواعد البوشرات </t>
  </si>
  <si>
    <t xml:space="preserve">تم تركيب قواعد جديدة بديل التالفة </t>
  </si>
  <si>
    <t>فصل ماتور سير الدراير</t>
  </si>
  <si>
    <t xml:space="preserve">وجود دقره علي السير </t>
  </si>
  <si>
    <t xml:space="preserve">تم حل الدقرة وعمل ريست للانفرتر والتشغيل وتم الضبط والتشغيل </t>
  </si>
  <si>
    <t xml:space="preserve">قطع السير علي الشداد </t>
  </si>
  <si>
    <t xml:space="preserve">لوجود عجينة في اليد </t>
  </si>
  <si>
    <t xml:space="preserve">تم تركيب السير والتشغيل </t>
  </si>
  <si>
    <t xml:space="preserve">اختلاف في القاعدة الخاصة بتثبيت الحلة </t>
  </si>
  <si>
    <t xml:space="preserve">ردخول الحلة بزاويه </t>
  </si>
  <si>
    <t xml:space="preserve">تم فك البستم وتغير القاعدة بالبستم وخروج التالف الي الورشة للاصلاح </t>
  </si>
  <si>
    <t xml:space="preserve">توقف ماكينة اللحام </t>
  </si>
  <si>
    <t xml:space="preserve">عدم ضبط السخان وتأكل التيفلون الحراري </t>
  </si>
  <si>
    <t xml:space="preserve">تم ضبط ووضع السخان وتغير تيفلون حراري </t>
  </si>
  <si>
    <t xml:space="preserve">عدم رفع اللقمه السبرين </t>
  </si>
  <si>
    <t>بسبب الشفط والذرة</t>
  </si>
  <si>
    <t xml:space="preserve">تم الكشف علي اجزاء الفكيوم ولا يوجد مشكلة </t>
  </si>
  <si>
    <t xml:space="preserve">تلف احدي وصلات الهواء </t>
  </si>
  <si>
    <t xml:space="preserve">بسبب سوء الاستخدام </t>
  </si>
  <si>
    <t xml:space="preserve">تم تغير الوصلة والتشغيل والمتابعة </t>
  </si>
  <si>
    <t xml:space="preserve">توقف سحب الدقيق  </t>
  </si>
  <si>
    <t xml:space="preserve">تم العمل علي فك الوصله وتنظيف المواسير والتشغيل بدون مشاكل </t>
  </si>
  <si>
    <t xml:space="preserve">اسناء المرور علي الخط وجد نتشه في السير اعلي دفعة الفرن في سير الصواني </t>
  </si>
  <si>
    <t xml:space="preserve">تلف في الترس الخاص بالوصله وتلف وصله السير </t>
  </si>
  <si>
    <t xml:space="preserve">تم العمل علي تغير الترس وتغير وصلة السير والتشغيل </t>
  </si>
  <si>
    <t>سير الصواني (2)</t>
  </si>
  <si>
    <t xml:space="preserve">توقف السير عن العمل </t>
  </si>
  <si>
    <t xml:space="preserve">حدوث حمل علي انفرتر موتور سير الرص </t>
  </si>
  <si>
    <t xml:space="preserve">توقف سير الفرن عن العمل </t>
  </si>
  <si>
    <t xml:space="preserve">تلف الانفرتر </t>
  </si>
  <si>
    <t xml:space="preserve">لا يوجد بديل نفس القدر تم تركيب اخر 4kwوالتوصيل والتشغيل </t>
  </si>
  <si>
    <t xml:space="preserve">خدوث تلف في ملفات الموتور </t>
  </si>
  <si>
    <t xml:space="preserve">تم ارسال الموتور للف </t>
  </si>
  <si>
    <t xml:space="preserve">توقف الفرن عن العمل  </t>
  </si>
  <si>
    <t xml:space="preserve">كسر مسامير تثبيت الصينية </t>
  </si>
  <si>
    <t>تم العمل علي تغير المسمار والتشغيل</t>
  </si>
  <si>
    <t xml:space="preserve">احتكاك في الصينية من جانب </t>
  </si>
  <si>
    <t xml:space="preserve">تأكل في الجلبه النحاس </t>
  </si>
  <si>
    <t xml:space="preserve">تم تغير الجلبة النحاس وتركيب اخري جديدة </t>
  </si>
  <si>
    <t xml:space="preserve">مشكلة في طابعة الرقم </t>
  </si>
  <si>
    <t xml:space="preserve">تم استبدال الماكينة 1 والتشغيل </t>
  </si>
  <si>
    <t xml:space="preserve">شكوي من فورمة تقطيع المنتج كل سير التقطيع </t>
  </si>
  <si>
    <t xml:space="preserve">تم العمل علي ضبط الفورمه والضغط عليها والتشغيل </t>
  </si>
  <si>
    <t xml:space="preserve">توقف بكرة سخان الجمب بسبب سقوط الخابور الخاص بالبكرة </t>
  </si>
  <si>
    <t xml:space="preserve">تم العمل علي تركيب الخابور والتشغيل </t>
  </si>
  <si>
    <t xml:space="preserve">وجود كسر في السكينة الصغيرة الخاصة بالماكينة ولم تقف الماكينة </t>
  </si>
  <si>
    <t xml:space="preserve">لم يتم التواصل الي السبب </t>
  </si>
  <si>
    <t>بالكشف وجد كسر في السكينة ومازاله السكينة امام الحساس والماكينة تعمل تم الاكتشاف وتم تغير السكينة والتشغيل</t>
  </si>
  <si>
    <t>ماكينة لصق الكرتون (1)</t>
  </si>
  <si>
    <t xml:space="preserve">عدم عمل ماكينة اللصق </t>
  </si>
  <si>
    <t xml:space="preserve">تم تجهيز كابل والتشغيل </t>
  </si>
  <si>
    <t>ميكسر الدو</t>
  </si>
  <si>
    <t xml:space="preserve">عطل بكلاتش الرافعة </t>
  </si>
  <si>
    <t xml:space="preserve">تلف الكلاتش </t>
  </si>
  <si>
    <t xml:space="preserve">تسبب في كسر البلي وبلتات التروس وتم احضار بلي جديد ولحام بنوز اكسات التروس </t>
  </si>
  <si>
    <t xml:space="preserve">وجود تلف في بلي المقاد للرفعة وتم ضبط التروس والتركيب وفي انتظار كلاتش للموتور </t>
  </si>
  <si>
    <t xml:space="preserve">فصل في الاوفر لود وتلف احد الفيوز نتيجه لرفع الامبير </t>
  </si>
  <si>
    <t xml:space="preserve">تم فحص الكلاتش وجد انه يعمل كهربابيا ولكن وجد تلف في فحماية الكلاتش وفي انتظار بديل </t>
  </si>
  <si>
    <t xml:space="preserve">التوقف عن العمل </t>
  </si>
  <si>
    <t xml:space="preserve">تسريب زيت في الجير </t>
  </si>
  <si>
    <t xml:space="preserve">تم فك اطراف الموتور للعمل في الجير بناء علي طلب الماكنيكا وتم تركيبه مره اخري </t>
  </si>
  <si>
    <t xml:space="preserve">تسريب زيت من الجير بوكس سير البروفر العربي </t>
  </si>
  <si>
    <t xml:space="preserve">تلف الاويل سيل الخاص بالجير بوكس </t>
  </si>
  <si>
    <t xml:space="preserve">تم العمل علي فك الجير بوكس وتغير الاويل سيل والتشغيل </t>
  </si>
  <si>
    <t xml:space="preserve">تحرك الماكينة من مكانها </t>
  </si>
  <si>
    <t xml:space="preserve">تم ضبط الهواء ودخول الماكينة وخروج والتشغيل والمتابعة </t>
  </si>
  <si>
    <t xml:space="preserve">توقف اكس التيفلون عند الزويه الاسناسير </t>
  </si>
  <si>
    <t xml:space="preserve">تم تركيب الكاتينة وضبط الشداد والتشغيل والمتابعة </t>
  </si>
  <si>
    <t xml:space="preserve">تسريب زيت داخل البامب </t>
  </si>
  <si>
    <t xml:space="preserve">ت العمل علي نظافة العجين من الخلف لعدم رجوعة الي البامب مره اخري </t>
  </si>
  <si>
    <t xml:space="preserve">تم العمل علي ضبط ترحيل الفرن بعد الانتهاء في تركيب الماتور والتشغيل والمتابعة علي مدار الوردية </t>
  </si>
  <si>
    <t xml:space="preserve">عدم توزيع الحرارة </t>
  </si>
  <si>
    <t xml:space="preserve">تم ضبط الموجهات والتشغيل بحاله جيدة </t>
  </si>
  <si>
    <t xml:space="preserve">التبليغ بعطل من الوردية الثالثة </t>
  </si>
  <si>
    <t xml:space="preserve">تم تجربة الفرن ووجد انه بحاله جيدة وتسليمه للانتاج </t>
  </si>
  <si>
    <t xml:space="preserve">تقطيع في الرسالة </t>
  </si>
  <si>
    <t xml:space="preserve">عدم ضبط الماكينة </t>
  </si>
  <si>
    <t xml:space="preserve">تم ضبط الحرارات الماكينة والتشغيل </t>
  </si>
  <si>
    <t xml:space="preserve">تنفيس باللحام العرضي </t>
  </si>
  <si>
    <t xml:space="preserve">تم ضبط الحرارات ووضع سيلكون علي الفكوك والتشغيل </t>
  </si>
  <si>
    <t>تم ضبط الحرارات مع السرعة والتشغيل وتم نقل العمل علي التايجر 1</t>
  </si>
  <si>
    <t xml:space="preserve">تلف عدد 2 مساعده مجازين </t>
  </si>
  <si>
    <t xml:space="preserve">توقف احدي حساسات ابواب الماكينة </t>
  </si>
  <si>
    <t xml:space="preserve">حدوث تلف في حساس سفتي الباب وتم تغير باخر والتشغيل </t>
  </si>
  <si>
    <t xml:space="preserve">كسر ابره الحقن </t>
  </si>
  <si>
    <t xml:space="preserve">تم تغير الابره والتشغيل </t>
  </si>
  <si>
    <t xml:space="preserve">كسر في مسمار تثبيت الماكينة مع سير المجازين مما ادي الي تحريك الماكينة من مكانها </t>
  </si>
  <si>
    <t xml:space="preserve">تم ارجاع الماكينة الي مكانها وتثبيتها عن طريق زرجينة لحين اخراج المسمار المكسور من مكانه يوم الصيانة </t>
  </si>
  <si>
    <t xml:space="preserve">تلف في احدي بكر المساعدة لدوران الحله اعلي الميكسر </t>
  </si>
  <si>
    <t xml:space="preserve">تم العمل علي تغير عدد 2 بليه والتشغيل والمتابعة </t>
  </si>
  <si>
    <t xml:space="preserve">تلف الكلاتش الخاص بموتور الرافعة </t>
  </si>
  <si>
    <t xml:space="preserve">تم فك الموتور ونسله من الزيت المتسرب المتسرب داخله وتم العمل علي التجميع مره اخري ولم يتم تركيب بسبب عدم وجود لكلاش اخر </t>
  </si>
  <si>
    <t xml:space="preserve">رافعه الاسبونج </t>
  </si>
  <si>
    <t xml:space="preserve">تلف الكلانش </t>
  </si>
  <si>
    <t xml:space="preserve">تم العمل علي تركيب وضبط الكلاتش الجديد الخاص بالرفعه وتم الانتظار حتي توريد الكلاتش الجديد وتم ضبط علي المخرطه </t>
  </si>
  <si>
    <t xml:space="preserve">عدم ضبط دخول الوصله </t>
  </si>
  <si>
    <t xml:space="preserve">اختلاف القيم </t>
  </si>
  <si>
    <t xml:space="preserve">تم ضبط القيم </t>
  </si>
  <si>
    <t xml:space="preserve">كسر الشربين المسئول علي نقل حركه كاتينة الكاريات </t>
  </si>
  <si>
    <t xml:space="preserve">تم تركيب اخر والتشغيل والمتابعة </t>
  </si>
  <si>
    <t>تسريب دقيق اسفل سيلو 1</t>
  </si>
  <si>
    <t>وائل عبدالسلام حسن</t>
  </si>
  <si>
    <t>سايلو الدقيق (2)</t>
  </si>
  <si>
    <t xml:space="preserve">توقف سحب الدقيق </t>
  </si>
  <si>
    <t xml:space="preserve">انسداد المواسر </t>
  </si>
  <si>
    <t xml:space="preserve">تم تنظيف المواسير وفك وصله مرنة للتنظيف والتشغيل </t>
  </si>
  <si>
    <t xml:space="preserve">دقره بساكت في السير الطالع في الدوران </t>
  </si>
  <si>
    <t xml:space="preserve">تم فك الدقره والتشغيل والمتابعة </t>
  </si>
  <si>
    <t xml:space="preserve">عدم ضبط الفوتوسيل </t>
  </si>
  <si>
    <t xml:space="preserve">حدوث دقره في الصواني </t>
  </si>
  <si>
    <t xml:space="preserve">مطلوب متابعة الجير بوكس الاحمر الخاص بالبامب </t>
  </si>
  <si>
    <t xml:space="preserve">تلف اويل سيل </t>
  </si>
  <si>
    <t xml:space="preserve">تم تنظيف العجين حول الجير بوكس ووجد فك مسامير تثبيت الجير بوكس وتم الربط علي الجير بوكس </t>
  </si>
  <si>
    <t xml:space="preserve">فك مسامير تثبيت الجبر بوكس الاحمر ونقص في الزيت </t>
  </si>
  <si>
    <t xml:space="preserve">تم الشد علي المسامير وتم تزويد الزيت والتشغيل والمتابعة </t>
  </si>
  <si>
    <t xml:space="preserve">تسريب زيت داخل حله البامب </t>
  </si>
  <si>
    <t xml:space="preserve">تلف في الاويل سيل الخاص بالجير بوكس الاحمر </t>
  </si>
  <si>
    <t xml:space="preserve">تم العمل علي فك الجير وتغير الاويل سيل وتجمعه والتشغيل </t>
  </si>
  <si>
    <t xml:space="preserve">دقره في البساكت علي السير الطالع للتعبئه </t>
  </si>
  <si>
    <t xml:space="preserve">تراكم بساكت </t>
  </si>
  <si>
    <t xml:space="preserve">تم فك الدقره والتشغيل بدون مشاككل </t>
  </si>
  <si>
    <t xml:space="preserve">عدم ضبط ترحيل سير الفرن الاوروبي </t>
  </si>
  <si>
    <t xml:space="preserve">توقف الماتور الخاص بالترحيل </t>
  </si>
  <si>
    <t xml:space="preserve">تم فك ذراع الترحيل من علي الموتور وترحيل سير الفرن يدوي لحين انتهاء الكهرباء من ضبط الماتور والمتابعة علي مدار الورديه </t>
  </si>
  <si>
    <t xml:space="preserve">ترحيل في سير الفرن </t>
  </si>
  <si>
    <t xml:space="preserve">تلف السير </t>
  </si>
  <si>
    <t xml:space="preserve">تم العمل علي ضبط الشدادات الخلفيه والتشغيل </t>
  </si>
  <si>
    <t xml:space="preserve">توقف الفرن عن العمل </t>
  </si>
  <si>
    <t xml:space="preserve">فك في الصاموله من الاستخدام </t>
  </si>
  <si>
    <t xml:space="preserve">وجد فك في اكس الخاص بقفل الباب وتم تركيب الاكس والتشغيل بدون مشكله </t>
  </si>
  <si>
    <t xml:space="preserve">تم النظافه والتشغيل </t>
  </si>
  <si>
    <t xml:space="preserve">مشكله في الطباعة </t>
  </si>
  <si>
    <t xml:space="preserve">عدم ضبط الرقم علي الرول </t>
  </si>
  <si>
    <t xml:space="preserve">تم ضبط وضع الرقم والتشغيل </t>
  </si>
  <si>
    <t>نزيه جيوشى السيد</t>
  </si>
  <si>
    <t xml:space="preserve">تنفيس في الباكو حسب اختبار الجودة علي 6 بساكت وتم خروج 3 باكو من كل 6بساكت </t>
  </si>
  <si>
    <t xml:space="preserve">الوقوف مع الجودة ولا يوجد اي عيب بالماكينة وتم التشغيل </t>
  </si>
  <si>
    <t xml:space="preserve">تم ضبط الحرارات مع السرعه ووضع سيلكون علي الفكوك </t>
  </si>
  <si>
    <t xml:space="preserve">كسر في قاعده البوشر </t>
  </si>
  <si>
    <t xml:space="preserve">تم تغير عدد 2 قاعدة بوشر والتشغيل دون مشاكل </t>
  </si>
  <si>
    <t xml:space="preserve">مشكله في قطع السكينة </t>
  </si>
  <si>
    <t xml:space="preserve">عدم ضبط الكابل الخاص بالسكينة </t>
  </si>
  <si>
    <t xml:space="preserve">تم التربيط جيدا علي السكينة والتشغيل </t>
  </si>
  <si>
    <t xml:space="preserve">عدم توقف الماكينة في المكان المناسب </t>
  </si>
  <si>
    <t xml:space="preserve">عدم ضبط سيول الليمت </t>
  </si>
  <si>
    <t xml:space="preserve">تم ضبط الليمت والتشغيل </t>
  </si>
  <si>
    <t xml:space="preserve">عدم دخول الحله في الرفعة بسهوله </t>
  </si>
  <si>
    <t xml:space="preserve">تم ضبط الليمت من قبل الكهرباء والتشغيل </t>
  </si>
  <si>
    <t xml:space="preserve">عدم سحب الدقيق </t>
  </si>
  <si>
    <t xml:space="preserve">تم العمل علي تسليك الموسير والتشغيل والمتابعة </t>
  </si>
  <si>
    <t xml:space="preserve">عدم ضبط الترحيل سير الفرن </t>
  </si>
  <si>
    <t xml:space="preserve">مشكله في منظم الترحيل والريلاي الخاص بالاتجاه </t>
  </si>
  <si>
    <t xml:space="preserve">تم تغير منظم الترحيل باخر كذلك تم تغير الريلاي الخاص باحد الاتجاهات </t>
  </si>
  <si>
    <t xml:space="preserve">توقف سير الفرن عن العمل وقطع في الوصله البيضه </t>
  </si>
  <si>
    <t xml:space="preserve">تم العمل علي ضبط الترحيل وتغير الوصله والتشغيل والمتابعة </t>
  </si>
  <si>
    <t xml:space="preserve">مشكله في كشف المعادن </t>
  </si>
  <si>
    <t xml:space="preserve">عدم ضبط الحساس </t>
  </si>
  <si>
    <t xml:space="preserve">تم ذبط الحساس والتشغيل </t>
  </si>
  <si>
    <t xml:space="preserve">قطع في سير الدراير </t>
  </si>
  <si>
    <t xml:space="preserve">تم العمل علي لحم السير الدراير والتشغيل والمتابعة </t>
  </si>
  <si>
    <t xml:space="preserve">كسر في الشربين </t>
  </si>
  <si>
    <t xml:space="preserve">حدوث دقره بين الكاتينة والموجهات التيفلون </t>
  </si>
  <si>
    <t xml:space="preserve">تم العمل علي تركيب شيربن وفك الدقره والتشغيل </t>
  </si>
  <si>
    <t xml:space="preserve">حدوث دقره صواني اسفل سير الشيتر </t>
  </si>
  <si>
    <t xml:space="preserve">ركوب صواني علي بعض </t>
  </si>
  <si>
    <t xml:space="preserve">تم فك الدقره والتشغيل </t>
  </si>
  <si>
    <t xml:space="preserve">سقوط احد الكابات الماكينة </t>
  </si>
  <si>
    <t xml:space="preserve">تم التركيب والتشغيل </t>
  </si>
  <si>
    <t xml:space="preserve">توقف سير السيلايسر عن العمل </t>
  </si>
  <si>
    <t xml:space="preserve">تم ترحيل الموتور جيدا والتشغيل </t>
  </si>
  <si>
    <t xml:space="preserve">قطع في سير البساكت في السير الطالع امام مكتب الانتاج </t>
  </si>
  <si>
    <t xml:space="preserve">حدوث دقره في البساكت </t>
  </si>
  <si>
    <t xml:space="preserve">تم العمل علي لحام السير والتشغيل والمتابعة </t>
  </si>
  <si>
    <t xml:space="preserve">قطع سير البساكت الوصله الاولي في السير النازل </t>
  </si>
  <si>
    <t xml:space="preserve">بسبب تراكم البساكت علي بعضها البعض </t>
  </si>
  <si>
    <t xml:space="preserve">تم فك الدقره وتوصيل السير والتشغيل </t>
  </si>
  <si>
    <t xml:space="preserve">حدوث دقره صواني في الزاويه </t>
  </si>
  <si>
    <t xml:space="preserve">تم العمل علي فك الدقره والتشغيل </t>
  </si>
  <si>
    <t xml:space="preserve">تراكم صواني عند الزاويه </t>
  </si>
  <si>
    <t xml:space="preserve">عدم ضبط السرعه </t>
  </si>
  <si>
    <t xml:space="preserve">تم ضبط حساس الموتور قبل الزاويه </t>
  </si>
  <si>
    <t xml:space="preserve">وجود صوت في اسكرو البامب </t>
  </si>
  <si>
    <t xml:space="preserve">تم تركيب فاصل مع الانتاج والكشف علي الاسكرو ولا توجد مشاكل </t>
  </si>
  <si>
    <t xml:space="preserve">توقف الصينيه الخاصه بالفرن </t>
  </si>
  <si>
    <t xml:space="preserve">كسر في مسمار الحامل للصينيه </t>
  </si>
  <si>
    <t xml:space="preserve">تم تغير المسمار المكسور وتركيب مسمار جديد والتشغيل </t>
  </si>
  <si>
    <t xml:space="preserve">توقف ماكينة التاريخ عن العمل </t>
  </si>
  <si>
    <t xml:space="preserve">مشكله في احد مفاتيح </t>
  </si>
  <si>
    <t xml:space="preserve">تم نقل لوحه المفاتيح من الماكينة البديله الخاصه بالكرتون </t>
  </si>
  <si>
    <t xml:space="preserve">حراره عاليه </t>
  </si>
  <si>
    <t xml:space="preserve">تم ضبط الحرارات والتشغيل </t>
  </si>
  <si>
    <t xml:space="preserve">ارتخاء في الكاتينة </t>
  </si>
  <si>
    <t xml:space="preserve">تم تغير القواعد وتركيب قواعد جديدة والتشغيل </t>
  </si>
  <si>
    <t xml:space="preserve">سقوط الخابور الخاص ببكره اللحام من ناحيه الحائط </t>
  </si>
  <si>
    <t xml:space="preserve">تم العمل علي تركيب الخابور والتشغيل والمتابعة </t>
  </si>
  <si>
    <t xml:space="preserve">قطع خابور بكره لحام الجنب </t>
  </si>
  <si>
    <t xml:space="preserve">تلف الخابور </t>
  </si>
  <si>
    <t xml:space="preserve">تم تركيب الخابور جديد والتشغيل </t>
  </si>
  <si>
    <t xml:space="preserve">كسر في احد موجهات سير الرص </t>
  </si>
  <si>
    <t xml:space="preserve">حدوث دقره مع بوابه حجز العيش </t>
  </si>
  <si>
    <t xml:space="preserve">تم لحم الموجهات والتشغيل </t>
  </si>
  <si>
    <t xml:space="preserve">التفاف اكياس علي بكره لحام الحنلب </t>
  </si>
  <si>
    <t xml:space="preserve">درجه حراره عاليه </t>
  </si>
  <si>
    <t xml:space="preserve">تم نظافه البكره والتشغيل </t>
  </si>
  <si>
    <t xml:space="preserve">تلف وصله هواء في الماكينة </t>
  </si>
  <si>
    <t xml:space="preserve">كسر في مسمار الاكس </t>
  </si>
  <si>
    <t xml:space="preserve">العجين حمل زائد </t>
  </si>
  <si>
    <t xml:space="preserve">تم تركيب المسمار اخر جديد </t>
  </si>
  <si>
    <t xml:space="preserve">نوعيه النحاس </t>
  </si>
  <si>
    <t xml:space="preserve">تم العمل علي تغير الشربين والتشغيل </t>
  </si>
  <si>
    <t xml:space="preserve">توقف الزاويه الخاصه بالصواني </t>
  </si>
  <si>
    <t xml:space="preserve">عدم عمل بستم تنظيم حركه السير </t>
  </si>
  <si>
    <t xml:space="preserve">جاري العمل عليها </t>
  </si>
  <si>
    <t xml:space="preserve">خلل في سيفتي باب الزاويا </t>
  </si>
  <si>
    <t xml:space="preserve">تم التاأكد علي السيفتي وعمل ريست للسفتي ريلاي </t>
  </si>
  <si>
    <t xml:space="preserve">تم العمل علي ضبط ترحيل السير من الشدادات والتشغيل </t>
  </si>
  <si>
    <t xml:space="preserve">الترحيل والتشغيل والمتابعة </t>
  </si>
  <si>
    <t xml:space="preserve">وجد مشكله في الباب </t>
  </si>
  <si>
    <t xml:space="preserve">تم العمل علي ضبط الباب والتشغيل والمتابعة </t>
  </si>
  <si>
    <t xml:space="preserve">عدم وضوح بعض ارقام الماكينة </t>
  </si>
  <si>
    <t xml:space="preserve">عدم ضبط الحرارة مع سرعه الماكينة </t>
  </si>
  <si>
    <t xml:space="preserve">تم ضبط الحرارة وعمل رجلاش لوضع الرقم وضبط السرعه والتشغيل </t>
  </si>
  <si>
    <t xml:space="preserve">في بدايه الورديه بعد الغسيل الماكينة ليست علي وضع zeroمما ادي الي توقف الماكينة </t>
  </si>
  <si>
    <t xml:space="preserve">تم عمل ريست يدوي وتصفير الماكينة </t>
  </si>
  <si>
    <t xml:space="preserve">تكسير في قواعد البوشرات </t>
  </si>
  <si>
    <t xml:space="preserve">تم تغير عدد 3 قواعد لبوشرات قاعده والتشغيل </t>
  </si>
  <si>
    <t>عدم توقف الهد في الوضع االصحيح</t>
  </si>
  <si>
    <t xml:space="preserve">انسداد في رشاشات الاسبراي وتلف وصله هواء في الماكينة </t>
  </si>
  <si>
    <t xml:space="preserve">تم تنظيف الرشاشات وتغير وصلة هواء التشغيل </t>
  </si>
  <si>
    <t xml:space="preserve">خلل في واحد شقاق </t>
  </si>
  <si>
    <t xml:space="preserve">انسداد الشقاق </t>
  </si>
  <si>
    <t xml:space="preserve">تم العمل علي تسليك السقاق والتشغيل </t>
  </si>
  <si>
    <t xml:space="preserve">خروج السير من علي الشدادات </t>
  </si>
  <si>
    <t xml:space="preserve">تم اعاده تركيب السير علي الشدادات والتشغيل بدون مشاكل </t>
  </si>
  <si>
    <t>ميكسر (3)</t>
  </si>
  <si>
    <t xml:space="preserve">كسر في كاتينة دوران اكس القلاب </t>
  </si>
  <si>
    <t xml:space="preserve">تم تغير الجزء التالف في الكاتينة والتشغيل </t>
  </si>
  <si>
    <t xml:space="preserve">عدم ضبط ترحيل حبر التكوير </t>
  </si>
  <si>
    <t xml:space="preserve">زيت تحت السير </t>
  </si>
  <si>
    <t>تسريب زيت من الجير بوكس الخاص بسير الفرد</t>
  </si>
  <si>
    <t>تم تغير اويل سيل 40*60*8</t>
  </si>
  <si>
    <t xml:space="preserve">تلف عدد 2 ماكينة في سير الصواني </t>
  </si>
  <si>
    <t xml:space="preserve">سوء نوعيه الكاتينة </t>
  </si>
  <si>
    <t xml:space="preserve">تم ترتيب فاصل مع الانتاج وتغير الكاتينة  والتشغيل </t>
  </si>
  <si>
    <t xml:space="preserve">تم العمل علي تركيب عدد 2 بروكسمتي والتوصيل وتم ضبط القيم الخاص بطلوع ونزول الزاويه بدل الفوتوسيل والمتابعة بعد ذلك </t>
  </si>
  <si>
    <t xml:space="preserve">تلف في وصله هواء في بستم حجز الصواني </t>
  </si>
  <si>
    <t xml:space="preserve">سوء العمل من الانتاج </t>
  </si>
  <si>
    <t xml:space="preserve">تم العمل علي فك الوصله وتغير وتركيب والتشغيل </t>
  </si>
  <si>
    <t xml:space="preserve">توقف صينيه الفرن </t>
  </si>
  <si>
    <t xml:space="preserve">يوجد تقطيعه في الصينيه </t>
  </si>
  <si>
    <t xml:space="preserve">تم رفع الصينيه من الجهه المائله وتم التشغيل </t>
  </si>
  <si>
    <t xml:space="preserve">تم العمل علي التغير والتششغيل </t>
  </si>
  <si>
    <t xml:space="preserve">عدم انضباط في طابعه التاريخ </t>
  </si>
  <si>
    <t xml:space="preserve">تلف سكوتش الرقم </t>
  </si>
  <si>
    <t xml:space="preserve">تم ضبط مستوي رولات الطابعة والتشغيل </t>
  </si>
  <si>
    <t xml:space="preserve">اوزان </t>
  </si>
  <si>
    <t xml:space="preserve">تأكل اورنج </t>
  </si>
  <si>
    <t>تم تغير عدد 2 ارونج بالبستم رقم 4</t>
  </si>
  <si>
    <t xml:space="preserve">استطاله في الكاتينه </t>
  </si>
  <si>
    <t xml:space="preserve">تم تغير 2 قاعده والتشغيل </t>
  </si>
  <si>
    <t xml:space="preserve">توقف لحام المنتصف </t>
  </si>
  <si>
    <t xml:space="preserve">تلف المسوره الخاصه بالسخان </t>
  </si>
  <si>
    <t xml:space="preserve">تم تغير المسوره والتشغيل </t>
  </si>
  <si>
    <t xml:space="preserve">توقف عدد 2 شقاق عن العمل </t>
  </si>
  <si>
    <t xml:space="preserve">تم العمل علي الفك الشقاق ونظافه وضبط التشغيل والمتابعه </t>
  </si>
  <si>
    <t xml:space="preserve">دقره ادت الي توقف الموتور </t>
  </si>
  <si>
    <t xml:space="preserve">تم فك الدقره وعمل ريست للانفرتر والتشغيل </t>
  </si>
  <si>
    <t>منخل دقيق</t>
  </si>
  <si>
    <t xml:space="preserve">وجود انسداد في وصله رايش الدقيق اسفل السيفتر </t>
  </si>
  <si>
    <t xml:space="preserve">رطوبه الدقيق </t>
  </si>
  <si>
    <t xml:space="preserve">تم العمل علي تغير الوصله وتم تسليك الماسورة وتم فك السفتر وفحصه من قبل الجودة وتم التشغيل بدون مشاكل </t>
  </si>
  <si>
    <t xml:space="preserve">انخفاض درجه الرطوبه </t>
  </si>
  <si>
    <t xml:space="preserve">توقف الغلايه </t>
  </si>
  <si>
    <t xml:space="preserve">بالكشف تبين توقف الغلايه وتم عمل ريست والمتابعة حتي ضبط الدرجه </t>
  </si>
  <si>
    <t xml:space="preserve">انخفاض درجه حراره البروفر </t>
  </si>
  <si>
    <t xml:space="preserve">بالكشف تبين تلف السخانات بالكامل ولا يوجد بديل نفس الطول وتم العمل علي تركيب سخانات مش نفس الطول لعدم توقف البروفر لحين التغير </t>
  </si>
  <si>
    <t>بلاور سحب الدقيق (1)</t>
  </si>
  <si>
    <t xml:space="preserve">قطع وصله الدقيق اسفل السيفتر الخاصه بهوالك الدقيق </t>
  </si>
  <si>
    <t xml:space="preserve">ضعف الوصله </t>
  </si>
  <si>
    <t xml:space="preserve">تم تركيب الوصله القديمه لعدم وجود بديل تيماش مع اهتزاز السيفتر </t>
  </si>
  <si>
    <t xml:space="preserve">وجود صوت عالي في بوابه الشيتر </t>
  </si>
  <si>
    <t xml:space="preserve">فك صواميل كونتر محبس هواء البستم </t>
  </si>
  <si>
    <t xml:space="preserve">تم تقليل هواء البستم قليلا والتشغيل بدون مشاكل </t>
  </si>
  <si>
    <t xml:space="preserve">تراكم عجين في السولونيد </t>
  </si>
  <si>
    <t xml:space="preserve">وجود عجين متراكم في مجموعه الفاكيوم وتم فك المجموعه والتنظيف والتركيب والتشغيل </t>
  </si>
  <si>
    <t xml:space="preserve">تلف كابل سيفتي باب الرافعة </t>
  </si>
  <si>
    <t xml:space="preserve">تم تغير الجزء التالف من الكابل وضبط والتشغيل </t>
  </si>
  <si>
    <t xml:space="preserve">بسبب E.stopعلي الخط </t>
  </si>
  <si>
    <t xml:space="preserve">تم فك E.stop والتشغيل </t>
  </si>
  <si>
    <t xml:space="preserve">عدم ضبط الصواني اكثر من صينيه علي بعض </t>
  </si>
  <si>
    <t xml:space="preserve">تم العمل علي تفادي الدقره والتشغيل </t>
  </si>
  <si>
    <t xml:space="preserve">وجود صوت عالي ونتشه في الوصله بجانب سلم التعبئه </t>
  </si>
  <si>
    <t xml:space="preserve">وجود طول زائد في السير والكاتينة </t>
  </si>
  <si>
    <t xml:space="preserve">تم تقصير السير وتم تقصير الكاتينة وتم الشد علي المسامير </t>
  </si>
  <si>
    <t>تم ضبط الترحيل والشدادات</t>
  </si>
  <si>
    <t xml:space="preserve">عدم ضبط صينيه الفرن </t>
  </si>
  <si>
    <t xml:space="preserve">كسر في حامل الصينيه وتأكل في الجلبه النحاس وتأكل جلبه ارتلون </t>
  </si>
  <si>
    <t xml:space="preserve">تم لحام الحامل وتغير الجلبه النحاس وتغير الجلبه ارتلون </t>
  </si>
  <si>
    <t xml:space="preserve">عدم ضبط التاريخ </t>
  </si>
  <si>
    <t xml:space="preserve">تم ضبط تأخير التاريخ وضبط الفوتوسيل </t>
  </si>
  <si>
    <t xml:space="preserve">فتح الفك الخاص باللحام الطولي </t>
  </si>
  <si>
    <t xml:space="preserve">مشكله في السيلونيد </t>
  </si>
  <si>
    <t xml:space="preserve">تم الربط علي الكويل والتشغيل </t>
  </si>
  <si>
    <t>ماكينة التقطيع</t>
  </si>
  <si>
    <t xml:space="preserve">توقف الخط العربي عن العمل </t>
  </si>
  <si>
    <t>تعلق في الليمت سويتش</t>
  </si>
  <si>
    <t xml:space="preserve">تم الضبط والتشغيل والمتابعة بعد ذلك </t>
  </si>
  <si>
    <t xml:space="preserve">تهنيج الماكينة </t>
  </si>
  <si>
    <t xml:space="preserve">تم العمل علي رست وبعد ذلك التشغيل والمتابعة بعد ذلك </t>
  </si>
  <si>
    <t xml:space="preserve">مشكله في الحساس </t>
  </si>
  <si>
    <t xml:space="preserve">تم ضبط ومعايره الماكينة والتشغيل </t>
  </si>
  <si>
    <t>تم العمل علي رست واعاده التشغيل في اقل وقت ممكن وهو 5 دقائق</t>
  </si>
  <si>
    <t xml:space="preserve">توقف الماكينة علي عطل alarm 44
وتم ضبط حساس نهايه مشوار ومتور الحقن والتشغيل </t>
  </si>
  <si>
    <t>أحمد الوكيل</t>
  </si>
  <si>
    <t xml:space="preserve">تم ضبط وضع الكابات برجوع ابر الحقن </t>
  </si>
  <si>
    <t xml:space="preserve">حمل زائد علي الموتور الخاص بالحقن </t>
  </si>
  <si>
    <t xml:space="preserve">تم تشحيم البلي وتم عمل ريست والتشغيل </t>
  </si>
  <si>
    <t xml:space="preserve">سقوط بعض تيل موجهات العيش قبل السلايسر </t>
  </si>
  <si>
    <t xml:space="preserve">تم تركيب تيل اخري والتشغيل بدون مشاكل </t>
  </si>
  <si>
    <t xml:space="preserve">شورت في الكابل </t>
  </si>
  <si>
    <t xml:space="preserve"> تم اصلاح الشورت والتشغيل </t>
  </si>
  <si>
    <t xml:space="preserve">حدوث دقره </t>
  </si>
  <si>
    <t xml:space="preserve">تم العمل علي فك الدقره وتركيب السير علي الشداد والتشغيل </t>
  </si>
  <si>
    <t xml:space="preserve">وجود قطع في الوصله المرنة </t>
  </si>
  <si>
    <t xml:space="preserve">بسبب تأكلها </t>
  </si>
  <si>
    <t xml:space="preserve">تم العمل علي تغير الوصله وتم التشغيل </t>
  </si>
  <si>
    <t xml:space="preserve">توقف البامب عن العمل </t>
  </si>
  <si>
    <t xml:space="preserve">الوير سفتي </t>
  </si>
  <si>
    <t xml:space="preserve">تم ضبط شد الوير وعمل ريست والتشغيل </t>
  </si>
  <si>
    <t xml:space="preserve">عدم ضبط مشوار العوده </t>
  </si>
  <si>
    <t xml:space="preserve">تم عمل زيرو وضبط المشوار والتشغيل </t>
  </si>
  <si>
    <t xml:space="preserve">قلب احد الكاتينات مما ادي الي كسر الشربين وحدوث دقره </t>
  </si>
  <si>
    <t>لم يتم التواصل للسبب</t>
  </si>
  <si>
    <t xml:space="preserve">تم احضار شربن من المخزن والتركيب والتشغيل وتم تسليك الدقره والتشغيل </t>
  </si>
  <si>
    <t xml:space="preserve">قطع في اللقمه 4.5مطبوع ناحيه البروفر </t>
  </si>
  <si>
    <t xml:space="preserve">وجود شد زائد علي الفورمه </t>
  </si>
  <si>
    <t>تم العمل علي التهويه والتشغيل بدون مشاكل</t>
  </si>
  <si>
    <t xml:space="preserve">عدم ضبط الاوزان علي فترات </t>
  </si>
  <si>
    <t xml:space="preserve">تم فك السيلونيد والنظافه والكشف علي البدال والاسكرو وطلمبة العجين ولا توجد اي مشاكل ميكانيكيا </t>
  </si>
  <si>
    <t xml:space="preserve">وقوع مسامير داخل البدال وكسر البدال </t>
  </si>
  <si>
    <t xml:space="preserve">تم تغير البدال وتركيب جلب جديده والتشغيل </t>
  </si>
  <si>
    <t xml:space="preserve">شكوي من عدم ضبط الاوزان </t>
  </si>
  <si>
    <t xml:space="preserve">لا يوجد عطل </t>
  </si>
  <si>
    <t xml:space="preserve">تم الكشف علي مجموعه الهواء والبدال والاسكرو وطلمبه العجين ولا توجد به مشاكل </t>
  </si>
  <si>
    <t xml:space="preserve">وجود صوت عالي في الرافعة </t>
  </si>
  <si>
    <t xml:space="preserve">لم يتم معرفه السبب </t>
  </si>
  <si>
    <t xml:space="preserve">جاري العمل علي فحص الرافعة والتأكد من جميع اجزائها برجاء استكمال العمل علي حل المشكله </t>
  </si>
  <si>
    <t>انسداد في مواسير سيلو 2</t>
  </si>
  <si>
    <t xml:space="preserve">وجود رطوبه في الدقيق </t>
  </si>
  <si>
    <t>تم تسليك المواسير والتشغيل بدون مشاكل</t>
  </si>
  <si>
    <t>ماكينات الحقن اليدوي</t>
  </si>
  <si>
    <t xml:space="preserve">عدم عمل الاكينة رقم 2 </t>
  </si>
  <si>
    <t xml:space="preserve">تلف في ريلهات الاتجاهات </t>
  </si>
  <si>
    <t xml:space="preserve">تم تغير عدد2 ريلاي والتشغيل </t>
  </si>
  <si>
    <t xml:space="preserve">توقف ماكينة التغليف </t>
  </si>
  <si>
    <t xml:space="preserve">تعليق في الفوتوسيل </t>
  </si>
  <si>
    <t xml:space="preserve">تم الضبط والمتابعة </t>
  </si>
  <si>
    <t xml:space="preserve">سقوط كاتينة سير الرص </t>
  </si>
  <si>
    <t xml:space="preserve">طول زائد في الكاتينة </t>
  </si>
  <si>
    <t xml:space="preserve">تم تركيب الكاتينة وشد الشداد والتشغيل </t>
  </si>
  <si>
    <t xml:space="preserve">توقف الماكينة باستمرار </t>
  </si>
  <si>
    <t xml:space="preserve">كشف المعادن </t>
  </si>
  <si>
    <t xml:space="preserve">تم ضبط حساس الجهاز والتشغيل </t>
  </si>
  <si>
    <t xml:space="preserve">سقوط طرف من السوكت </t>
  </si>
  <si>
    <t xml:space="preserve">تم التركيب والتوصيل </t>
  </si>
  <si>
    <t>ماكينة لصق الكرتون (2)</t>
  </si>
  <si>
    <t xml:space="preserve">بالكشف تبين فصل كابل الباور مما ادي الي توقف الماكينة </t>
  </si>
  <si>
    <t xml:space="preserve">توقف ماكينة التاريخ الخاصه بالساندوتش </t>
  </si>
  <si>
    <t xml:space="preserve">تلف لوحه المفاتيح الخاص بها ولا يوجد بديل لدينا الرجاء المتابعة مع التوكيل </t>
  </si>
  <si>
    <t xml:space="preserve">توقف المنخل الخاص بالفينا </t>
  </si>
  <si>
    <t xml:space="preserve">بالكشف وجد فصل gv2بسبب الحمل العالي علي الموتور وجاري ابلاغ الميكانيكا </t>
  </si>
  <si>
    <t xml:space="preserve">سقوط سركت البلاكر </t>
  </si>
  <si>
    <t xml:space="preserve">تم التأكد من سلامه الموتور وبعد ذلك الرفع والمتابعة بعد ذلك </t>
  </si>
  <si>
    <t>خروج الحله من البستم</t>
  </si>
  <si>
    <t xml:space="preserve">كسر مسمار قاعده البستم </t>
  </si>
  <si>
    <t xml:space="preserve">تم تغير المسمار وتثبيت القاعده وربط البستم جيدا </t>
  </si>
  <si>
    <t>كسر مسامير ماسوره القلاب</t>
  </si>
  <si>
    <t xml:space="preserve">تم تغير المسامير والتشغيل </t>
  </si>
  <si>
    <t>بلاور سحب الغبار</t>
  </si>
  <si>
    <t xml:space="preserve">توقف الخط عن العمل </t>
  </si>
  <si>
    <t xml:space="preserve">نتيجه انقطاع التيار الكهربائي </t>
  </si>
  <si>
    <t xml:space="preserve">توقف البروفر عن العمل </t>
  </si>
  <si>
    <t xml:space="preserve">كسر الشربين </t>
  </si>
  <si>
    <t xml:space="preserve">تم العمل علي اخراج الشربين القديم وتركيب اخر جديد والتشغيل والمتابعة </t>
  </si>
  <si>
    <t xml:space="preserve">حدوث كسر في الشربين </t>
  </si>
  <si>
    <t xml:space="preserve">تم العمل علي تشغيل البروفر منول الي حين تركيب الشربين وتم تشغيل البروفر </t>
  </si>
  <si>
    <t>سير التبريد (1)</t>
  </si>
  <si>
    <t>وجود صوت في سير اعلي البروفر</t>
  </si>
  <si>
    <t xml:space="preserve">الاحتكاك </t>
  </si>
  <si>
    <t xml:space="preserve">تم وضع زيت غذائي والتشغيل </t>
  </si>
  <si>
    <t xml:space="preserve">ترحيل سير الفرن ناحيه المشغل </t>
  </si>
  <si>
    <t xml:space="preserve">توقف موتور الترحيل عن العمل لوجود مشكله بالكهرباء </t>
  </si>
  <si>
    <t xml:space="preserve">اتم العمل علي ضبط الترحيل يدوي وتم التركيب والتجميع بعد حل مشكله الكهرباء </t>
  </si>
  <si>
    <t xml:space="preserve">عدم رؤيه الالتراسونتك السير </t>
  </si>
  <si>
    <t xml:space="preserve">تم العمل علي ضبط الرؤيه وبعد ذلك ضبط كامه الموتور علي الليمت سويتش الخاص بنهاية المشوار والمتابعة بعد ذلك </t>
  </si>
  <si>
    <t xml:space="preserve">كسر مسمار تثبيت الصينيه </t>
  </si>
  <si>
    <t xml:space="preserve">تم تركيب مسمار اخر والتشغيل </t>
  </si>
  <si>
    <t xml:space="preserve">توقف ماكينة حقن </t>
  </si>
  <si>
    <t xml:space="preserve">تلف فيوز الماكينة </t>
  </si>
  <si>
    <t xml:space="preserve">تم تغير الفيوز وفحص الماكينة والتشغيل </t>
  </si>
  <si>
    <t xml:space="preserve">تلف اجزاء من جايط كاتينة العساكر </t>
  </si>
  <si>
    <t xml:space="preserve">تم تصنيع جايط والتركيب والعمل علي ضبط الجايط مع العساكر </t>
  </si>
  <si>
    <t xml:space="preserve">بسبب عطل overtravel
</t>
  </si>
  <si>
    <t xml:space="preserve">تم تحريك الهد يدويا والتشغيل </t>
  </si>
  <si>
    <t>عدم ضبط حقن ابره رقم 1</t>
  </si>
  <si>
    <t xml:space="preserve">تم الكشف ووجد مجموعه من بنورالفروله وتم النظافه والتركيب </t>
  </si>
  <si>
    <t xml:space="preserve">تلف في الجايد الخاص بسير المجازين وتلف بستم الحدافه وارتخاء في كاتينة المجازين </t>
  </si>
  <si>
    <t xml:space="preserve">تم تركيب جايد بديل وتطويل مجره الشد الخاصه بسير المجازين لضبط شد الكاتينة وتغير بستم الحدافه رقم 2 </t>
  </si>
  <si>
    <t xml:space="preserve">تأكل الجايد التيفلون </t>
  </si>
  <si>
    <t xml:space="preserve">تم العمل علي استكمال اصلاح العطل وتم تركيب جايد مؤقت والتشغيل </t>
  </si>
  <si>
    <t xml:space="preserve">تم العمل علي تغير عدد اثنين بروكسمتي الخاص بمشوار الحقن وعدد اثنين فوتوسويتش اللي علي بستم الدافعه الخاص بالعطل رقم G2وتم الضبط والمتابعة بعد ذلك ويعمل بحاله جيدة </t>
  </si>
  <si>
    <t xml:space="preserve">ثني ابر الحقن </t>
  </si>
  <si>
    <t>تم فك الابره واستعدالها</t>
  </si>
  <si>
    <t xml:space="preserve">كسر في القواعد البوشرات </t>
  </si>
  <si>
    <t>دقره في الجايد</t>
  </si>
  <si>
    <t>تم ضبط الجايد وتركيب قواعد بديله للتالف</t>
  </si>
  <si>
    <t xml:space="preserve">انسداد احد الشقاقات </t>
  </si>
  <si>
    <t>عدم نظافه الفلتر</t>
  </si>
  <si>
    <t xml:space="preserve">تم نظافه الفلتر وتسليك الشقاق والتشغيل </t>
  </si>
  <si>
    <t xml:space="preserve">توقف دافعه خروج الفرن </t>
  </si>
  <si>
    <t xml:space="preserve">عدم ضبط مشوار الصعود والهبوط </t>
  </si>
  <si>
    <t xml:space="preserve">تم ضبط مشوار الصعود والنزول والتشغيل </t>
  </si>
  <si>
    <t xml:space="preserve">تم ضبط رجلاش كلاتش دافعه دخول الفرن </t>
  </si>
  <si>
    <t xml:space="preserve">كسر مسامير تثبيت الصينيه </t>
  </si>
  <si>
    <t xml:space="preserve">تم العمل علي تغير المسامير والتشغيل </t>
  </si>
  <si>
    <t>تم عمل الصيانه الاسبوعيه</t>
  </si>
  <si>
    <t>عدم شفط لقم السوبريم</t>
  </si>
  <si>
    <t xml:space="preserve">الشق الموجود علي المنتج والذره </t>
  </si>
  <si>
    <t xml:space="preserve">تم العمل مع المشغل علي ضبط الفاكيوم قدر المستطاع </t>
  </si>
  <si>
    <t xml:space="preserve">بسبب الاوزان وطلمبه العجين </t>
  </si>
  <si>
    <t xml:space="preserve">عند الوصول للماكينة وجدت الماكينة تعمل بدون مشاكل </t>
  </si>
  <si>
    <t xml:space="preserve">تم فك شفاط العجين ولا يوجد به اي مشاكل </t>
  </si>
  <si>
    <t xml:space="preserve">عدم وجود اوزان </t>
  </si>
  <si>
    <t xml:space="preserve">العجين </t>
  </si>
  <si>
    <t xml:space="preserve">تم الكشف علي اجزاء الماكينة وتعمل بحاله جيده وتم ابلاغ مهندس الانتاج </t>
  </si>
  <si>
    <t xml:space="preserve">انسداد في مواسير سحب الدقيق </t>
  </si>
  <si>
    <t xml:space="preserve">تم تسليك المواسير والتشغيل والمتابعة </t>
  </si>
  <si>
    <t xml:space="preserve">ترحيل سير الفرن </t>
  </si>
  <si>
    <t xml:space="preserve">تم ضبط الترحيل يددويا لحين حل العطل من قبل الكهرباء والتشغيل </t>
  </si>
  <si>
    <t xml:space="preserve">تم ضبط والترحيل والتشغيل </t>
  </si>
  <si>
    <t xml:space="preserve">فصل كابل الشاشه </t>
  </si>
  <si>
    <t xml:space="preserve">وجد سقوط كابل الداتا الخاص بالشاشه وتم تركيب والتشغيل </t>
  </si>
  <si>
    <t xml:space="preserve">احتكاك في القواعد والجايط </t>
  </si>
  <si>
    <t xml:space="preserve">تم قطع 2مم من القواعد وذلك لعدم احتكاكها بالجايط الجديد وتوقف الماكينة </t>
  </si>
  <si>
    <t xml:space="preserve">فصل اشاره بروكسمتي الزيرو </t>
  </si>
  <si>
    <t xml:space="preserve">وجود عمل زيرو للماكينة وتم فصل الكهرباء وعمل ريست والتشغيل </t>
  </si>
  <si>
    <t xml:space="preserve">كسر بعض قواعد العساكر </t>
  </si>
  <si>
    <t xml:space="preserve">حدوث دقره في الجزء الفارغ بين الترس المنقاد والجايد </t>
  </si>
  <si>
    <t xml:space="preserve">تم تركيب قواعد اخري والتشغيل </t>
  </si>
  <si>
    <t xml:space="preserve">السيفتي ريلاي </t>
  </si>
  <si>
    <t xml:space="preserve">تم العمل علي ضبط اشارات السيفتي ريلاي وتم غعمل بردج علي السيفتي والتشغيل لحين وجود فاصل للعمل علي تأكد اشاره السيفتي </t>
  </si>
  <si>
    <t xml:space="preserve">وجود قطع في سيلك رقم 1 45 الخاص ب E.stopالخاص بسير فرز المنتج وتم التشغيل </t>
  </si>
  <si>
    <t xml:space="preserve">فصل هواء سخان اللحام الاوسط </t>
  </si>
  <si>
    <t xml:space="preserve">وجد فصل في وصله هواء السخان العلوي وتم ربط والتشغيل </t>
  </si>
  <si>
    <t xml:space="preserve">وجود نتشه في الرول السفلي بعد سكينة القطع  </t>
  </si>
  <si>
    <t xml:space="preserve">تم الكشف علي جميع اجزاء سحب الرول وتزويد الهواء علي الكلاتش وتم ربط مسامير تثبيت درفيل الرول العلوي والتشغيل  </t>
  </si>
  <si>
    <t xml:space="preserve">فصل خط الحبر </t>
  </si>
  <si>
    <t xml:space="preserve">تم عمل غسيل للماكينة والتشغيل </t>
  </si>
  <si>
    <t>فصل السيفتي</t>
  </si>
  <si>
    <t xml:space="preserve">وجود فصل في سيفتي البرج وتم الضبط والتشغيل </t>
  </si>
  <si>
    <t xml:space="preserve">حدوث دقره في دافعه دخول البروفر </t>
  </si>
  <si>
    <t xml:space="preserve">سقوط صينيه اسفل الطبليه مما ادي الي انعواج عدد 2 ريشه من الطبليه و2ريشه من الكاريه </t>
  </si>
  <si>
    <t xml:space="preserve">تم العمل علي فك الدقره واستعدال الريش الموجوده في الكاريه واستعدال الريش الموجوده في الطبليه مؤقت لحين التغير </t>
  </si>
  <si>
    <t xml:space="preserve">تم العمل علي تحويل البروفر منول وتركيب الشربين والتشغيل </t>
  </si>
  <si>
    <t xml:space="preserve">كسر في الشربين الخاص بالبروفر الاوروبي </t>
  </si>
  <si>
    <t>عدم ضبط الشفط علي منتج السوبريم</t>
  </si>
  <si>
    <t xml:space="preserve">بسبب الشق والزورا يعمل فراغات في الحلامات </t>
  </si>
  <si>
    <t>عند انخفاض الشفط يؤدي الي تهليك منتج السوبريم</t>
  </si>
  <si>
    <t xml:space="preserve">شكوي من عدم ضبط الشفط </t>
  </si>
  <si>
    <t>عدم فتح الهواء علي الاقر</t>
  </si>
  <si>
    <t xml:space="preserve">عند الكشف وجد عدم فتح الهواء علي الاقر وتم فتح الهواء وتم ضبط مستوي سير الفاكيوم </t>
  </si>
  <si>
    <t xml:space="preserve">عدم ضبط الاوزان الخاصه بالماكينة </t>
  </si>
  <si>
    <t xml:space="preserve">تم العمل علي فك جميع اجزاء الماكينة والنظر عليها ولا يوجد بها اي مشاكل ووضع جزء صغير الي الماكينة والتشغيل </t>
  </si>
  <si>
    <t xml:space="preserve">شكوي من اوزان الماكينة </t>
  </si>
  <si>
    <t xml:space="preserve">العجين  </t>
  </si>
  <si>
    <t xml:space="preserve">تم الكشف علي الماكينة ولا يوجد مشاكل </t>
  </si>
  <si>
    <t xml:space="preserve">ارتخاء في الكاتينة الخاصه بدوران الاكسات المساعده في زاويه التكنبول </t>
  </si>
  <si>
    <t xml:space="preserve">تم الشد علي الكاتينة </t>
  </si>
  <si>
    <t xml:space="preserve">توقف موتور قبل الزاويا عن العمل </t>
  </si>
  <si>
    <t xml:space="preserve">سقوط الكتينة من علي الترس </t>
  </si>
  <si>
    <t xml:space="preserve">تم العمل مع الميكانيكا علي تركيب والتشغيل </t>
  </si>
  <si>
    <t>ترحيل في سير الفرن العربي</t>
  </si>
  <si>
    <t>فصل الولاعه رقم 1</t>
  </si>
  <si>
    <t xml:space="preserve">عدم ضبط ترحيل السير </t>
  </si>
  <si>
    <t xml:space="preserve">تم ضبط الترحيل اكثر من مره والمتابعه لحين الضبط والتشغيل والمتابعه </t>
  </si>
  <si>
    <t xml:space="preserve">حرارة زائده </t>
  </si>
  <si>
    <t xml:space="preserve">تم ضبط الحرارات مع السرعه </t>
  </si>
  <si>
    <t xml:space="preserve">عدم العمل بصوره جيدة </t>
  </si>
  <si>
    <t xml:space="preserve">وجود شحم علي بروكسمتي سير الرص </t>
  </si>
  <si>
    <t xml:space="preserve">تم عمل نظافه والتشغيل </t>
  </si>
  <si>
    <t xml:space="preserve">كسر في القواعد  </t>
  </si>
  <si>
    <t xml:space="preserve">تم تغير القواعد </t>
  </si>
  <si>
    <t>ظهور رساله s3</t>
  </si>
  <si>
    <t xml:space="preserve">مشكله في وضع السير </t>
  </si>
  <si>
    <t xml:space="preserve">تم عمل زيرو للماكينة والتشغيل </t>
  </si>
  <si>
    <t xml:space="preserve">كسر في اكس لحام النصف </t>
  </si>
  <si>
    <t xml:space="preserve">عدم ضبط الاكس في سنتر البليه مما ادي الي احتكاك الاكس في البليه </t>
  </si>
  <si>
    <t xml:space="preserve">تم تعديل مكان شداد السير وذلك الامكانه شد السير من الاكس المكسور ولتشغيل واخراج الاكس المخرطه </t>
  </si>
  <si>
    <t>مشكله في لحام النصف</t>
  </si>
  <si>
    <t xml:space="preserve">احتراق السخان القديم </t>
  </si>
  <si>
    <t xml:space="preserve">تم تغير السخان باخر والتشغيل </t>
  </si>
  <si>
    <t xml:space="preserve">مطلوب تجميع اكس لحام المنتصف </t>
  </si>
  <si>
    <t xml:space="preserve">تم العمل علي تركيب الاكس وارجاع الشداد لماكنه والتشغيل بدون مشاكل </t>
  </si>
  <si>
    <t xml:space="preserve">عدم وجود ارقام للطباعه الحروف وتم توصيل ماكينة تاريخ 2 </t>
  </si>
  <si>
    <t xml:space="preserve">تم توصيل وتثبيت ماكينة تاريخ دمينو 1 علي ماكينة التغليف 2 ووجود تلف ازرار الكاي بورد </t>
  </si>
  <si>
    <t>حدوث دقره في الكباه</t>
  </si>
  <si>
    <t xml:space="preserve">بالكشف وجد قلب في عدد 2 كاريه داخل البروفر مما ادي الي حدوث دقره بسبب الصواني والكاريه وتم العمل علي فك الدقره وضبط التشغيل </t>
  </si>
  <si>
    <t xml:space="preserve">تسريب عجين من غطاء البدال </t>
  </si>
  <si>
    <t xml:space="preserve">تهويه في المسامير </t>
  </si>
  <si>
    <t xml:space="preserve">تم الشد وربط المسامير جيدا وتم التشغيل دون مشاكل </t>
  </si>
  <si>
    <t xml:space="preserve">تم فك وش الاسكرو والبدال والنظر علي جميع اجزاء الماكينة ولا يوجد مشكله بالماكينة الضغط علي العجين والتشغيل </t>
  </si>
  <si>
    <t xml:space="preserve">توقف الماكينة بسبب عدم وجود اوزان </t>
  </si>
  <si>
    <t xml:space="preserve">تم فك الشفط والنظافه والتشغيل </t>
  </si>
  <si>
    <t xml:space="preserve">وجود ارتفاع سير الصواني عند نزول الصواني عن اسانسير الصواني </t>
  </si>
  <si>
    <t xml:space="preserve">عند متابعه الخط </t>
  </si>
  <si>
    <t>تم العمل علي ضبط ارتفاع السير والتشغيل</t>
  </si>
  <si>
    <t xml:space="preserve">تلف عجل عربه الصواني </t>
  </si>
  <si>
    <t xml:space="preserve">العمر الافتراضي </t>
  </si>
  <si>
    <t xml:space="preserve">توقف سير الفرن </t>
  </si>
  <si>
    <t xml:space="preserve">تنيجه ترحيل السير </t>
  </si>
  <si>
    <t xml:space="preserve">تم الضبط من قبل الميكانيكا واعاده التشغيل </t>
  </si>
  <si>
    <t xml:space="preserve">كسر في مسمار الصينيه عن الدوران </t>
  </si>
  <si>
    <t xml:space="preserve">تم تغير المسمار وتم التشغيل </t>
  </si>
  <si>
    <t>توقف الصينيه عن العمل</t>
  </si>
  <si>
    <t>دقره بين الترولي وجسم الفرن رقم 3 عدم ضبط الترول علي البليه</t>
  </si>
  <si>
    <t xml:space="preserve">تم العمل علي قفك الدقره والتشغيل بدون مشاكل </t>
  </si>
  <si>
    <t xml:space="preserve">توقف الصينيه عن العمل </t>
  </si>
  <si>
    <t xml:space="preserve">توقف الصينيه عن الدوران </t>
  </si>
  <si>
    <t>دخول ترولي بطريقه خطأ</t>
  </si>
  <si>
    <t xml:space="preserve">تم تركيب الترولي بطريقه سليمه والتشغيل </t>
  </si>
  <si>
    <t xml:space="preserve">توقف سخان النص عن العمل </t>
  </si>
  <si>
    <t xml:space="preserve">بسبب تلف السخان </t>
  </si>
  <si>
    <t xml:space="preserve">تم العمل علي التثبيت بعد ذلك المتابعة </t>
  </si>
  <si>
    <t xml:space="preserve">زياده في المشوار هد الحقن </t>
  </si>
  <si>
    <t xml:space="preserve">تم ضبط علي وضع الزيرو والتشغيل </t>
  </si>
  <si>
    <t>موتور الحقن Trip</t>
  </si>
  <si>
    <t xml:space="preserve">زياده في مشوار الهد </t>
  </si>
  <si>
    <t xml:space="preserve">تم العمل علي الضبط والتشغيل </t>
  </si>
  <si>
    <t xml:space="preserve">كسر في قواعد الماكينة </t>
  </si>
  <si>
    <t xml:space="preserve">تم العمل علي ازاله 2م من القاعدة واعاده التركيب والتشغيل </t>
  </si>
  <si>
    <t xml:space="preserve">كسر قواعد البوشرات </t>
  </si>
  <si>
    <t xml:space="preserve">مشكله في وضع المجازين </t>
  </si>
  <si>
    <t xml:space="preserve">خروج المجازين عن وضعها مما ادي الي الاصطدام بالرافعه تم ضبطها ووضع المجازين والحدافه والتشغيل مره اخري </t>
  </si>
  <si>
    <t xml:space="preserve">خروج المجازين عن مكلنها </t>
  </si>
  <si>
    <t xml:space="preserve">تم العمل علي ضبط المجازين في المجره الخاصه بها وضبط الدافعه رقم 2 والتشغيل </t>
  </si>
  <si>
    <t xml:space="preserve">توقف اللحام النص عن العمل </t>
  </si>
  <si>
    <t xml:space="preserve">تم تغير السخان والتشغيل </t>
  </si>
  <si>
    <t xml:space="preserve">تلف احد وصلات الهواء </t>
  </si>
  <si>
    <t xml:space="preserve">تم العمل علي ضبط تغير الوصله وضبط اللحام مع فني الكهرباء </t>
  </si>
  <si>
    <t xml:space="preserve">توقف ماكينة اللصق عن العمل </t>
  </si>
  <si>
    <t xml:space="preserve">حمل علي الماتور </t>
  </si>
  <si>
    <t xml:space="preserve">تم الفحص الماكينة والتشغيل ولا يوجد مشكله </t>
  </si>
  <si>
    <t xml:space="preserve">تم تشغيل الماكينة الاخري نظرا لطول الكابل </t>
  </si>
  <si>
    <t xml:space="preserve">عدم ضبط الرساله بالكشف تبين تقطيع في الرساله </t>
  </si>
  <si>
    <t>تم عمل غسيل للراس وبعذلك التشغيل</t>
  </si>
  <si>
    <t xml:space="preserve">بالكشف وجد دقره بين سير الدراير وسر البرج </t>
  </si>
  <si>
    <t xml:space="preserve">تم العمل علي فك الدقره مع افرادج الميكانيكا وعمل ريست للانفرتر والتشغيل </t>
  </si>
  <si>
    <t xml:space="preserve">توقف دافعه الدخول </t>
  </si>
  <si>
    <t xml:space="preserve">عدم ضبط اشاره فوتوسيل الدافعه </t>
  </si>
  <si>
    <t xml:space="preserve">توقف دافعه الدخول عن العمل </t>
  </si>
  <si>
    <t xml:space="preserve">عدم وصول الدافعه الي نهايه المشوار </t>
  </si>
  <si>
    <t>بالكشف تبين تهيج في قيم الانكودر مما ادي ذلك وتم الضبط والمتابعه</t>
  </si>
  <si>
    <t xml:space="preserve">كسر في شربين البروفر </t>
  </si>
  <si>
    <t xml:space="preserve">دقرات سابقه ادد اضعاف الشربين </t>
  </si>
  <si>
    <t xml:space="preserve">تم ازاله الشربين القديم وتركيب شربين جديد والتشغيل بدون مشاكل </t>
  </si>
  <si>
    <t>سايلو الدقيق (4)</t>
  </si>
  <si>
    <t xml:space="preserve">انسداد في مواسير السايلو </t>
  </si>
  <si>
    <t xml:space="preserve">تم العمل علي تنظيف المواسير والتشغيل </t>
  </si>
  <si>
    <t xml:space="preserve">ترحيل سير الفرن العربي </t>
  </si>
  <si>
    <t xml:space="preserve">تم العمل علي ضبط ترحيل السير والتشغيل </t>
  </si>
  <si>
    <t xml:space="preserve">كسر مسمار الصينيه </t>
  </si>
  <si>
    <t xml:space="preserve">تم تغير مسمار المكسور والتشغيل </t>
  </si>
  <si>
    <t xml:space="preserve">تفتيح اللحام الطولي </t>
  </si>
  <si>
    <t>عيب من المشغل ( ضغط حرارة )</t>
  </si>
  <si>
    <t xml:space="preserve">تم رفع درجه الحرارة للحام الطولي والتشغيل </t>
  </si>
  <si>
    <t>توقف الماكينة رقم 2 عن العمل</t>
  </si>
  <si>
    <t xml:space="preserve">وجود تنفيس </t>
  </si>
  <si>
    <t xml:space="preserve">بالكشف وجد ان مهندس الجودة بضغط علي الاكياس في اختبار الماء ضغط شديد مما ادي الي تنفيس الاكياس وتم ضبط الحراره والسرعه والتشغيل </t>
  </si>
  <si>
    <t xml:space="preserve">توقف عن العمل نهائيا </t>
  </si>
  <si>
    <t xml:space="preserve">خطأ في انفرتر موتور الحقن </t>
  </si>
  <si>
    <t xml:space="preserve">تم عمل ريست وضبط وضع الزيرو والتشغيل </t>
  </si>
  <si>
    <t xml:space="preserve">كسر في القواعد </t>
  </si>
  <si>
    <t xml:space="preserve">ظهور رساله خاصه بترحيل السير والحساس الخاص بالزيرو </t>
  </si>
  <si>
    <t xml:space="preserve">تم عمل زيرو للماكينة وعمل ريست والتشغيل مره اخري </t>
  </si>
  <si>
    <t xml:space="preserve">بالكشف تبين انسداد انبوب تصريف خط الحبر </t>
  </si>
  <si>
    <t xml:space="preserve">تم تنظيف مسار الحبر وغسيل الماكينة وتم التشغيل بدون مشاكل والمتابعه </t>
  </si>
  <si>
    <t xml:space="preserve">عدم ضبط الرشاشات </t>
  </si>
  <si>
    <t xml:space="preserve">وجود رواسب داخل الرشاشات </t>
  </si>
  <si>
    <t xml:space="preserve">تم العمل علي فك الرشاشات والتسليك والتركيب والتشغيل </t>
  </si>
  <si>
    <t xml:space="preserve">انسداد في شقاقات الماكينة </t>
  </si>
  <si>
    <t xml:space="preserve">املاح المياه </t>
  </si>
  <si>
    <t xml:space="preserve">تم تنظيف الشقاق وتنظيف شقاق اخر للطوارئ </t>
  </si>
  <si>
    <t xml:space="preserve">تم العمل علي تبريد الدراير وازاله الجزء التالف من السير وتركيب ولحام جزء اخر والتشغيل </t>
  </si>
  <si>
    <t xml:space="preserve">توقف بوابه الاسبونج عن العمل </t>
  </si>
  <si>
    <t xml:space="preserve">بالكشف وجد قطع في سلك الماجنتاك  المسئول عن فتح البوابه </t>
  </si>
  <si>
    <t xml:space="preserve">تم توصيل السلك والتشغيل بدون مشاكل </t>
  </si>
  <si>
    <t xml:space="preserve">تم العمل علي تغير الشربين وضبط التشغيل والمتابعه </t>
  </si>
  <si>
    <t xml:space="preserve">توقف الوصله بعد الفاكيوم </t>
  </si>
  <si>
    <t xml:space="preserve">تلف في البليه الخاصه بالدرفيل المنقاد </t>
  </si>
  <si>
    <t xml:space="preserve">تم العمل علي تغير اكس والتشغيل والمتابعه </t>
  </si>
  <si>
    <t xml:space="preserve">توقف البخار عن العمل </t>
  </si>
  <si>
    <t xml:space="preserve">توقف ولاعه الغلايه عن العمل </t>
  </si>
  <si>
    <t xml:space="preserve">تم عمل ريست وتم الانتظار حتي تحقيق درجه الرطوبه </t>
  </si>
  <si>
    <t xml:space="preserve">بسبب خلل في ولاعه الغلايه </t>
  </si>
  <si>
    <t xml:space="preserve">تم عمل صيانة للولاعه والمتابعه </t>
  </si>
  <si>
    <t>ترحيل في سكينة التقطيع رقم 4</t>
  </si>
  <si>
    <t xml:space="preserve">فك في المسامير </t>
  </si>
  <si>
    <t xml:space="preserve">تم ضبط ترحيل السكينة والربط علي المسامير والتشغيل والمتابعه </t>
  </si>
  <si>
    <t xml:space="preserve">مكسر الحامل الخاص بالهواء </t>
  </si>
  <si>
    <t xml:space="preserve">سوء استخدام </t>
  </si>
  <si>
    <t xml:space="preserve">تم فك القاعدة وتم لحامها وتركيبها </t>
  </si>
  <si>
    <t xml:space="preserve">دقره في البساكت </t>
  </si>
  <si>
    <t xml:space="preserve">تم العمل علي فك الدقره وضبط التشغيل والمتابعه </t>
  </si>
  <si>
    <t xml:space="preserve">مطلوب العمل علي تقفيل الميكسر الموجود امام الورشه </t>
  </si>
  <si>
    <t>دخوله لخطة الانتاج</t>
  </si>
  <si>
    <t xml:space="preserve">تم العمل علي تقفيل اجزاء الميكسر وفي انتظار التجربه </t>
  </si>
  <si>
    <t xml:space="preserve">بسبب الترحيل </t>
  </si>
  <si>
    <t xml:space="preserve">تم العمل علي ضبط الترحيل </t>
  </si>
  <si>
    <t xml:space="preserve">وجود صوت عالي في السير </t>
  </si>
  <si>
    <t xml:space="preserve">عدم ضبط الشداد </t>
  </si>
  <si>
    <t xml:space="preserve">تم العمل علي ضبط الشداد والتشغيل </t>
  </si>
  <si>
    <t xml:space="preserve">كسر في حمل الصينيه </t>
  </si>
  <si>
    <t xml:space="preserve">تم العمل علي لحم الحمل والتشغيل والمتابعه </t>
  </si>
  <si>
    <t xml:space="preserve">لسعه في الاكياس </t>
  </si>
  <si>
    <t xml:space="preserve">تم العمل علي وضع سيلكون حراري علي الفك والتشغيل </t>
  </si>
  <si>
    <t xml:space="preserve">تنفيس في الاكياس </t>
  </si>
  <si>
    <t xml:space="preserve">تم العمل علي ضبط الحراره والسرعه والتشغيل </t>
  </si>
  <si>
    <t xml:space="preserve">تم ضبط الضغوط والحرارات </t>
  </si>
  <si>
    <t xml:space="preserve">توقف الماكينة بعد الرجوع </t>
  </si>
  <si>
    <t xml:space="preserve">تم العمل علي ضبط المشوار الخاص بالموتور والمتابعه </t>
  </si>
  <si>
    <t>ظهور رساله 44</t>
  </si>
  <si>
    <t xml:space="preserve">تم ضبط الزيرو بوزيشن والتشغيل </t>
  </si>
  <si>
    <t>ماكينة الفرد</t>
  </si>
  <si>
    <t xml:space="preserve">توقف سير الفراده نهائيا </t>
  </si>
  <si>
    <t xml:space="preserve">بسبب ترحيل السير </t>
  </si>
  <si>
    <t xml:space="preserve">تم العمل علي ضبط الترحيل والمتابعه </t>
  </si>
  <si>
    <t xml:space="preserve">كسر في مسامير القلاب القائم </t>
  </si>
  <si>
    <t xml:space="preserve">حمل زائد </t>
  </si>
  <si>
    <t xml:space="preserve">تم تغير المسامير وتركيب بديل عنها وتم نزول المسامير المكسوره الي الورشه </t>
  </si>
  <si>
    <t xml:space="preserve">حدوث دقره تحت موجهات سير الفاكيوم </t>
  </si>
  <si>
    <t xml:space="preserve">تراكم الصواني اسفل السير </t>
  </si>
  <si>
    <t xml:space="preserve">تم العمل علي فك الدقره والتشغيل وضبط موجهات الصواني والمتابعه </t>
  </si>
  <si>
    <t>الطابعة - AMF</t>
  </si>
  <si>
    <t xml:space="preserve">شكوي من ضبط الطابعه </t>
  </si>
  <si>
    <t xml:space="preserve">عدم الضغط علي الطابعه </t>
  </si>
  <si>
    <t xml:space="preserve">تم ضبط ضغط الفرن والتشغيل والمتابعه وتم متابعه العمل طول فتره التشغيل </t>
  </si>
  <si>
    <t xml:space="preserve">الوصله البيضاء </t>
  </si>
  <si>
    <t xml:space="preserve">توقف سير الوصله البيضاء </t>
  </si>
  <si>
    <t xml:space="preserve">ترحيل السير </t>
  </si>
  <si>
    <t xml:space="preserve">تم ضبط الترحيل وعمل ريست للانفرتر والتشغيل </t>
  </si>
  <si>
    <t xml:space="preserve">ترحيل في سير الوصله </t>
  </si>
  <si>
    <t xml:space="preserve">تم ضبط الترحيل الوصله والمتابعه </t>
  </si>
  <si>
    <t xml:space="preserve">وجد زيت اسفل السير </t>
  </si>
  <si>
    <t xml:space="preserve">تم ضبط الترحيل والمتابعه </t>
  </si>
  <si>
    <t xml:space="preserve">عدم تحقيق اوزان </t>
  </si>
  <si>
    <t xml:space="preserve">تم نظافه الفلتر والكشف علي اجزاء الماكينة وتم الضبط علي العجين من قبل مشغل الماكينة والتشغيل </t>
  </si>
  <si>
    <t xml:space="preserve">عدم ضبط العجين </t>
  </si>
  <si>
    <t xml:space="preserve">تم نظافه الفلتر والضغط علي العجين والتشغيل من قبل الانتاج </t>
  </si>
  <si>
    <t xml:space="preserve">حدوث دقره صواني بين سير الصواني وسير التبريد في الدوران اعلي ماكينة السمسم </t>
  </si>
  <si>
    <t xml:space="preserve">صواني الفينا </t>
  </si>
  <si>
    <t xml:space="preserve">عدم ضبط شوار الدافعه </t>
  </si>
  <si>
    <t xml:space="preserve">تم عمل زيرو وريست والتشغيل </t>
  </si>
  <si>
    <t xml:space="preserve">توقف سير وصله التوزيع عن العمل وخروج السير من علي الترس وترحيل السير </t>
  </si>
  <si>
    <t xml:space="preserve">قطع في احد اسياخ وحدوث دقره عند الترس </t>
  </si>
  <si>
    <t xml:space="preserve">تم العمل علي استعدال الوصله وتم العمل علي لحام السيخ وارجاع الترس الي مكانه والتشغيل </t>
  </si>
  <si>
    <t>الترحيل</t>
  </si>
  <si>
    <t xml:space="preserve">تم العمل علي تشغيل السير والمتابعه وضبط الترحيل </t>
  </si>
  <si>
    <t xml:space="preserve">تنفيس في الكيس </t>
  </si>
  <si>
    <t xml:space="preserve">حرارات </t>
  </si>
  <si>
    <t xml:space="preserve">تم ضبط الضغوط والحراره </t>
  </si>
  <si>
    <t xml:space="preserve">تلف قاعده الابره </t>
  </si>
  <si>
    <t xml:space="preserve">تم فك القاعده وتغيرها باخري جديده والتشغيل </t>
  </si>
  <si>
    <t xml:space="preserve">زياده في شوار الهد </t>
  </si>
  <si>
    <t xml:space="preserve">تم عمل زيرو والتشغيل </t>
  </si>
  <si>
    <t xml:space="preserve">تم تغير 3 قواعد </t>
  </si>
  <si>
    <t xml:space="preserve">خطأ44في وضع هيد الحقن </t>
  </si>
  <si>
    <t xml:space="preserve">تم تعديل وضع هيد الحقن يدويا وعمل ريست والتشغيل </t>
  </si>
  <si>
    <t xml:space="preserve">تم تغير عدد 4 قواعد ولحام في بوشر الاستانلس </t>
  </si>
  <si>
    <t xml:space="preserve">تلف في وصله هواء استوير دخول الصواني </t>
  </si>
  <si>
    <t xml:space="preserve">تم تغير الوصله والمتابعه </t>
  </si>
  <si>
    <t xml:space="preserve">تلف في وصله هواء خاصه بالهزاز الزجزاج </t>
  </si>
  <si>
    <t xml:space="preserve">تم العمل علي تغير الوصله والتشغيل </t>
  </si>
  <si>
    <t xml:space="preserve">عام تلف في تثبيت ماسوره الهواء بعد الفاكيوم شيتر الدقيق </t>
  </si>
  <si>
    <t xml:space="preserve">كسر قفيز تثبيت الماسوره </t>
  </si>
  <si>
    <t xml:space="preserve">تم تصنيع قفيز وتثبيت الماسورة </t>
  </si>
  <si>
    <t xml:space="preserve">وجود مياه اسفل السير </t>
  </si>
  <si>
    <t xml:space="preserve">تم تنظيف المياه وضبط الترحيل والتشغيل والمتابعه </t>
  </si>
  <si>
    <t>عدم ضبط الاوزان علي الماكينة اكثر من مره</t>
  </si>
  <si>
    <t xml:space="preserve">تم الكشف علي جميع اجزاء الماكينة وفك الاسكرو والبدال والطلمبه والكشف عليهمم وتم فك الفاكيوم وتنظيف مسمار الهواء ولا يوجد اي مشاكل بها </t>
  </si>
  <si>
    <t>640هالك
160تالف</t>
  </si>
  <si>
    <t xml:space="preserve">تم العمل علي تفادي الدقره </t>
  </si>
  <si>
    <t xml:space="preserve">حدوث دقره في السير والبساكت </t>
  </si>
  <si>
    <t xml:space="preserve">وجود بساكت كثيره تحتاج للتعبئه الاوروبي وبسبب توقف الاسانسير من قبل السيفتي </t>
  </si>
  <si>
    <t xml:space="preserve">تم العمل علي لحام السير وازاله العقل التالفه وتم التشغيل بدون مشاكل </t>
  </si>
  <si>
    <t xml:space="preserve">توقف ولاعه الفرن عن العمل </t>
  </si>
  <si>
    <t xml:space="preserve">تم العمل علي اعاده التشغيل وعمل ريست والمتابعه </t>
  </si>
  <si>
    <t xml:space="preserve">ترحيل في سير الفرن العربي </t>
  </si>
  <si>
    <t xml:space="preserve">عدم رفع الحراره علي الفرن </t>
  </si>
  <si>
    <t xml:space="preserve">تم رفع الحراره وضبط ترحيل السير والتشغيل </t>
  </si>
  <si>
    <t xml:space="preserve">توقف سير الفرن العربي عن العمل </t>
  </si>
  <si>
    <t xml:space="preserve">فك الفول الخاصه بالدرفيل السير الامامي الدرفيل الكبير ناحيه خروج الفرن وسقوط الكاتينة من علي الترس </t>
  </si>
  <si>
    <t xml:space="preserve">تم العمل علي ضبط الدرفيل وربط الفول وتركيب الكاتينة والتشغيل دون مشاكل </t>
  </si>
  <si>
    <t xml:space="preserve">كسر سوكت الوصله البيضاء اللي قبل الفرن العربي </t>
  </si>
  <si>
    <t>ترحيل سير الفرن العربي مما تسبب في اوفر لود</t>
  </si>
  <si>
    <t xml:space="preserve">تم العمل علي تغير السوكت وبعد ذلك المتابعه </t>
  </si>
  <si>
    <t xml:space="preserve">صيانه دوريه </t>
  </si>
  <si>
    <t xml:space="preserve">تم العمل علي تأكد رباط جميع كابلات الباور </t>
  </si>
  <si>
    <t>ماكينة اللحام</t>
  </si>
  <si>
    <t xml:space="preserve">توقف ماكينة اللحام عن العمل </t>
  </si>
  <si>
    <t xml:space="preserve">تم فحص الماكينة وتم توصيله السخانات مباشر من الامرجني برجاء المتابعه وتوصيله علي كويل الهواء </t>
  </si>
  <si>
    <t xml:space="preserve">لم يتم معرفه الوصل لسبب </t>
  </si>
  <si>
    <t xml:space="preserve">تم العمل علي الكشف علي جميع اجزاء الماكينة ولا يوجد بها مشاكل وتم ابلاغ المشغل برفع العجنه من الهوبر وتقطيع العجنه الي قطع صغيره وتعمل بدون مشاكل </t>
  </si>
  <si>
    <t>4عجنات</t>
  </si>
  <si>
    <t xml:space="preserve">تم وضع قطع عجين والضغط عليها وتشغيل السكاكين وبعد ذلك تم التوقف من قبل الجودة والامن الصناعي </t>
  </si>
  <si>
    <t xml:space="preserve">تم عمل صيانة لمجموعه الفاكيوم وتم تغير مجموعه الاسكرو وتم عمل صيانه لطلمبه العجين والتجربه والتشغيل </t>
  </si>
  <si>
    <t xml:space="preserve">توقف سير البساكت عن العمل </t>
  </si>
  <si>
    <t xml:space="preserve">حدوث دقرات متتاليه بسبب قطع السير اكثر من مره وذلك بسبب توقف الاسانسير عن العمل من قبل السيفتي مما ادي الي وضع بساكت كثيره علي السير للتعبئه </t>
  </si>
  <si>
    <t xml:space="preserve">تم العمل علي تفادي الدقرات وتم العمل علي تغير العقل التالفه وتم التشغيل بدون مشاكل </t>
  </si>
  <si>
    <t xml:space="preserve">توقف دفعه دخول الفرن </t>
  </si>
  <si>
    <t xml:space="preserve">خلل في السيفتي </t>
  </si>
  <si>
    <t>تم فحص اشارة السيفتي وتم عمل ريست للسيفتي ريلاي والتشغيل</t>
  </si>
  <si>
    <t xml:space="preserve">توقف الماتور عن العمل </t>
  </si>
  <si>
    <t xml:space="preserve">تم العمل علي ترحيل السير يدوي لحين انتهاء الكهربائين من تشغيل الماتور والمتابعه </t>
  </si>
  <si>
    <t xml:space="preserve">عدم ضبط الحساس وعدم ضبط حاجه الحساس </t>
  </si>
  <si>
    <t xml:space="preserve">تم احكام الصاجه علي السير </t>
  </si>
  <si>
    <t xml:space="preserve">ماكينة التاريخ لا تعمل </t>
  </si>
  <si>
    <t xml:space="preserve">عدم العمل نهائيا </t>
  </si>
  <si>
    <t xml:space="preserve">تم العمل علي ضبط الماكينة والتشغيل </t>
  </si>
  <si>
    <t xml:space="preserve">ابر مكسوره </t>
  </si>
  <si>
    <t xml:space="preserve">تم تغير عدد 2 ابره </t>
  </si>
  <si>
    <t xml:space="preserve">عدم ضبط اللحام </t>
  </si>
  <si>
    <t xml:space="preserve">تم المراجعه علي الهد </t>
  </si>
  <si>
    <t xml:space="preserve">وجد عدم ضبط مستوي السخان +وجود طرف غير محكم في توصيل السخان الخلفي </t>
  </si>
  <si>
    <t xml:space="preserve">عدم ضبط لحام المنتصف </t>
  </si>
  <si>
    <t>خلل في ماسوره سخان النص</t>
  </si>
  <si>
    <t xml:space="preserve">تم العمل علي ضبط مسوره سخان النص </t>
  </si>
  <si>
    <t xml:space="preserve">توقف الشقاق رقم 1 عن العمل في منتج  هـ 4" </t>
  </si>
  <si>
    <t xml:space="preserve">انسداد في الشقاق </t>
  </si>
  <si>
    <t xml:space="preserve">تم تنظيف الشقاق وتم الضبط والمتابعه </t>
  </si>
  <si>
    <t>خلل في شقاق 1/2</t>
  </si>
  <si>
    <t xml:space="preserve">تم العمل علي ضبط الشقاقات والتشغيل </t>
  </si>
  <si>
    <t xml:space="preserve">حدوث دقره في البروفر </t>
  </si>
  <si>
    <t xml:space="preserve">بسبب نزول الكاريه علي الصواني </t>
  </si>
  <si>
    <t xml:space="preserve">تم فك الدقره والتشغيل والمتابعه </t>
  </si>
  <si>
    <t xml:space="preserve">توقف دافعه دخول الفرن </t>
  </si>
  <si>
    <t xml:space="preserve">وجود رساله طوارئ  نتيجه كسر المفتاح وعند التشغيل وجد مشكله في مشوار عربه دخول البروفر </t>
  </si>
  <si>
    <t xml:space="preserve">تم ضبط المشوار والتشغيل </t>
  </si>
  <si>
    <t xml:space="preserve">حدوث دقره بين الكاريه ودافعه الخروج </t>
  </si>
  <si>
    <t xml:space="preserve">ارتفاع في ريشه كاريه </t>
  </si>
  <si>
    <t xml:space="preserve">تم فك الدقره والتشغيل واستعدال ريشه كاريه </t>
  </si>
  <si>
    <t xml:space="preserve">كسر الشربين  </t>
  </si>
  <si>
    <t xml:space="preserve">توقف السكينة عن العمل </t>
  </si>
  <si>
    <t xml:space="preserve">تم العمل علي فك الدقره واستعدال الكابات </t>
  </si>
  <si>
    <t xml:space="preserve">انحناء في بعض كابات الماكينة </t>
  </si>
  <si>
    <t xml:space="preserve">تم العمل علي استعدال الكابات والتركيب ووجد تعليق من الكاتينة وخروجها من مكانها تم التهويه علي الشدادات وتركيب الكاتينة والتشغيل وتم تزيت الكاتينة </t>
  </si>
  <si>
    <t xml:space="preserve">انعواج اكسات الكبات بسبب الدقره </t>
  </si>
  <si>
    <t xml:space="preserve">بسبب الدقره </t>
  </si>
  <si>
    <t xml:space="preserve">تم العمل علي استعدالها وتم التشغيل </t>
  </si>
  <si>
    <t xml:space="preserve">وجود نتشه في السير قبل الاسانسير </t>
  </si>
  <si>
    <t xml:space="preserve">تلف التروس </t>
  </si>
  <si>
    <t xml:space="preserve">تم تغير عدد 2 تروس وتركيب السير والتشغيل بدون مشاكل </t>
  </si>
  <si>
    <t xml:space="preserve">دافعه الدخول </t>
  </si>
  <si>
    <t xml:space="preserve">قطع في خرطوم البستم </t>
  </si>
  <si>
    <t>تم الكشف في العطل بعد البحث وتم تغير الوصله من قبل فني الميكانيكا</t>
  </si>
  <si>
    <t xml:space="preserve">سقوط ثقل الشداد </t>
  </si>
  <si>
    <t xml:space="preserve">تم العمل علي ضبط الترحيل وتم تقفيل الكفرات والتشغيل والمتابعه </t>
  </si>
  <si>
    <t xml:space="preserve">تسيل الحبر </t>
  </si>
  <si>
    <t xml:space="preserve">وجد تسريب في حبر الخاص بتصريف الحبر وتم تنظيفه </t>
  </si>
  <si>
    <t xml:space="preserve">مشكله في طابعه الارقام </t>
  </si>
  <si>
    <t xml:space="preserve">تم ضبط حراره الهد ومراجعه التواصل والارقام وضبط المسافه بين الهد والرول </t>
  </si>
  <si>
    <t xml:space="preserve">تم ضبط الحرارات ووضع سيلكون علي الفك السفلي </t>
  </si>
  <si>
    <t xml:space="preserve">بسبب تفليت في بكره الارقام </t>
  </si>
  <si>
    <t xml:space="preserve">تم العمل علي ضبط البكره الموجوده ولا يوجد بديل في المخزن وتم نقل التشغيل علي الماكينة رقم 1 وبرجاء المتابعه في بدايه الورديه الثالثه عند بدء التشغيل </t>
  </si>
  <si>
    <t xml:space="preserve">وجود خلل في عدد 2 شقاق </t>
  </si>
  <si>
    <t xml:space="preserve">وجود رواسب في المياه </t>
  </si>
  <si>
    <t xml:space="preserve">تم تسليك الشقاقات والتشغيل </t>
  </si>
  <si>
    <t xml:space="preserve">بالكشف وجد فصل الميكسر اوفر لود بسبب الحمل العالي عليه من الانتاج </t>
  </si>
  <si>
    <t xml:space="preserve">كسر في المفصله الخاص بالميكسر </t>
  </si>
  <si>
    <t xml:space="preserve">فك في لحام المفصله </t>
  </si>
  <si>
    <t>تم عمل فصل ولحم المفصله والتشغيل والمتابعه</t>
  </si>
  <si>
    <t xml:space="preserve">عدم فتح اللوك الخاص بمكسير </t>
  </si>
  <si>
    <t xml:space="preserve">بسبب تلف في خرطوم الزيت </t>
  </si>
  <si>
    <t xml:space="preserve">تم العمل علي تغير الخرطوم والتشغيل والمتابعه </t>
  </si>
  <si>
    <t xml:space="preserve">مشكله في حركه الميكسر </t>
  </si>
  <si>
    <t xml:space="preserve">عدم استقرار البستم مما يؤدي الي اهتزاز حساس النزول </t>
  </si>
  <si>
    <t xml:space="preserve">تم ضبط البستم والحساس </t>
  </si>
  <si>
    <t xml:space="preserve">تأكل في الوصله البيضاء الموجودة بعد الفاكيوم </t>
  </si>
  <si>
    <t xml:space="preserve">تم العمل علي فك الوصله وتغيرها وتم تغير مسامير تثبيت الدرفيل والشدادات وتم التشغيل والمتابعه برجاء متابعه الترحيل </t>
  </si>
  <si>
    <t xml:space="preserve">توقف مجموعه نقل الحركه بعد سير التوزيع </t>
  </si>
  <si>
    <t xml:space="preserve">تم فك مجموعه الكاتينة برجاء الاستعدال والتركيب </t>
  </si>
  <si>
    <t xml:space="preserve">وجود صوت عالي في الوصله الموجوده بجانب سلم التعبئه </t>
  </si>
  <si>
    <t>وجود طول زائد في الكاتينة</t>
  </si>
  <si>
    <t xml:space="preserve">تم العمل علي تقصير الكاتينة وتم التشغيل بدون مشاكل </t>
  </si>
  <si>
    <t xml:space="preserve">وجود نتشه في السير الموجود بعد دافعه الخروج </t>
  </si>
  <si>
    <t xml:space="preserve">طول في السير </t>
  </si>
  <si>
    <t xml:space="preserve">تم العمل علي تقصير السير  والتشغيل </t>
  </si>
  <si>
    <t>خطأ في حساس سيفتي الباب</t>
  </si>
  <si>
    <t xml:space="preserve">تم ضبط الترحيل ومتابعه </t>
  </si>
  <si>
    <t xml:space="preserve">توقف عدد 2 مجاميع نقل الحركه بعد سير كشف المعادن وقبل الليماتك </t>
  </si>
  <si>
    <t xml:space="preserve">انعواج ترس وصاجه الشداد وتلف في تروس المجموعه التيفلون </t>
  </si>
  <si>
    <t xml:space="preserve">تم العمل علي عمل تعديل في بالته تثبيت الترس القائد لاكسات المجموعه وتم تغير تروس مجموعه نقل الحركه بعد سير كشف المعادن وتم التشغيل بدون مشاكل </t>
  </si>
  <si>
    <t xml:space="preserve">تلف في البستم الخاص بالسكينة في سن اكس البستم </t>
  </si>
  <si>
    <t xml:space="preserve">تم العمل علي تغير البستم باخر من الدور الثالث والتشغيل والمتابعه </t>
  </si>
  <si>
    <t xml:space="preserve">تم ضبط مستوي البستم والتربيط علي الكوسه </t>
  </si>
  <si>
    <t xml:space="preserve">كسر مسامير الدوده </t>
  </si>
  <si>
    <t xml:space="preserve">تم العمل علي تغير المسامير وتم التجربه والتشغيل بدون مشاكل </t>
  </si>
  <si>
    <t>برج التبريد</t>
  </si>
  <si>
    <t xml:space="preserve">نقص في زيت الجير بوكس </t>
  </si>
  <si>
    <t>تم العمل علي تزويد الجير بوكس زيت 150</t>
  </si>
  <si>
    <t xml:space="preserve">ترحيل سير </t>
  </si>
  <si>
    <t>تم ضبط ترحيل سير الفرمة</t>
  </si>
  <si>
    <t xml:space="preserve">تم العمل علي تسليك المواسير والتشغيل والمتابعه </t>
  </si>
  <si>
    <t xml:space="preserve">كسر في اكس مجموعه نقل الحركه عن سير التوزيع قبل الليماتك </t>
  </si>
  <si>
    <t xml:space="preserve">تم العمل علي نقل مجوعه من علي سير ماكينة ubrرقم 1 والتشغيل </t>
  </si>
  <si>
    <t>فاصل مخطط</t>
  </si>
  <si>
    <t>تم الكشف على جلب الجير الاحمر</t>
  </si>
  <si>
    <t xml:space="preserve">ترحيل في سير الفرن مما ادي الي توقف السير </t>
  </si>
  <si>
    <t>عدم ضبط ترحيل سير الفرن</t>
  </si>
  <si>
    <t>تم العمل على ضبط الترحيل  والمتابعة والتشغيل</t>
  </si>
  <si>
    <t>توقف الولاعة رقم 2</t>
  </si>
  <si>
    <t>بسبب عدم رفع الحرارة</t>
  </si>
  <si>
    <t>تم العمل عللى ضبط الترحيل بعد ارتفاع درجة الحرارة</t>
  </si>
  <si>
    <t xml:space="preserve">عدم استجابه الماكينة للعمل </t>
  </si>
  <si>
    <t xml:space="preserve">عدم وجود كود حبر </t>
  </si>
  <si>
    <t xml:space="preserve">تم ادخال كود الحبر والتشغيل </t>
  </si>
  <si>
    <t>عدم عمل 2 اكس فى مجموعة نقل المنتج</t>
  </si>
  <si>
    <t>بسبب بعد التروس عن الاخر</t>
  </si>
  <si>
    <t>تم العمل على ترتيب التروس</t>
  </si>
  <si>
    <t>تهوية فى اللحام العرضى</t>
  </si>
  <si>
    <t>تم ضبط الحرارة والشغيل</t>
  </si>
  <si>
    <t>عدم قفل درقيل الفردلاتجاة الاخر</t>
  </si>
  <si>
    <t>تم ضبط الضرفيل وقفلة على الاخر والتشغيل</t>
  </si>
  <si>
    <t>وجود ضبل فيس على غطاء السمسم</t>
  </si>
  <si>
    <t>تم ازالة الضبل فيس وعدم وضع ضبل فيس علية نهائى</t>
  </si>
  <si>
    <t>احتراق ملفات موتور الحلة</t>
  </si>
  <si>
    <t>تم الفك وارسالة للف</t>
  </si>
  <si>
    <t xml:space="preserve">عدم استجابه البوابه للعمل </t>
  </si>
  <si>
    <t xml:space="preserve">عدم ضبط المجنتك </t>
  </si>
  <si>
    <t xml:space="preserve">تم ضبط الحساس والتشغيل </t>
  </si>
  <si>
    <t>حدوث دارة فى دفعة دخول البروفر</t>
  </si>
  <si>
    <t xml:space="preserve">تم العمل على استعدال الريش </t>
  </si>
  <si>
    <t>عدم ضبط لاصاجة الموجودة فى خرج الفرن</t>
  </si>
  <si>
    <t>تم العمل على ضبط الصاجة</t>
  </si>
  <si>
    <t>توقف سير الفرن</t>
  </si>
  <si>
    <t>حدوث حمل فى المتور وتم عمل رست والتشغيل</t>
  </si>
  <si>
    <t>وجود نتشة شديدة فى سير التوزيع</t>
  </si>
  <si>
    <t>وجد تحرك الترس عن الترس القائد من ناحية المشغل تم ارجاع الترس الى مكانة وضبط التيلة امام الترس والتشغيل ووجد خروج وتلف قطع بلاستك فى السير وتم ضبط القطع وزالة التالف</t>
  </si>
  <si>
    <t>توقف وصلة نقل الحركة على سير التوزيع</t>
  </si>
  <si>
    <t>تم العمل على مجموعة نقل الحركة من على ub2 الى سير التوزيع</t>
  </si>
  <si>
    <t>انسداد فى عدد 2 شقاق</t>
  </si>
  <si>
    <t>تم العمل على تنظيف الشفاف والتشغيل</t>
  </si>
  <si>
    <t>كسر فى مسمار الاكس السابت</t>
  </si>
  <si>
    <t>تم العمل على تركيب مسمار اخر</t>
  </si>
  <si>
    <t>عدم رؤية فوتوسيل السفتى</t>
  </si>
  <si>
    <t>تم ضبط لافوتوسيل والتشغيل</t>
  </si>
  <si>
    <t>وجود اهتزاز فى فتوسيل سفتى البروفر</t>
  </si>
  <si>
    <t>تم التسبيت والتشغيل</t>
  </si>
  <si>
    <t>تلف الوصلة الزقاء المجودة بعد الفاكيوم</t>
  </si>
  <si>
    <t>بسبب عدم وجود وصلات فى المخزن وتم الصلاح الوصلة مؤقتا</t>
  </si>
  <si>
    <t>توقف ولاعة الفرن</t>
  </si>
  <si>
    <t>بالكشف وجد سقوط الكاتينة من على الترس وتم التركيب</t>
  </si>
  <si>
    <t>خروج الكاتينة من مكانها بسبب فك المجازين مرة واحدة للتنظيف وتم تركيبها مرة اخرى</t>
  </si>
  <si>
    <t>تلف فى الحد صماويل الابر النحاس</t>
  </si>
  <si>
    <t>تم تغير الصمولة باخرى والتشغيل</t>
  </si>
  <si>
    <t>عدم ضبط الحقن</t>
  </si>
  <si>
    <t>عدم ضبط مشوار الحقن</t>
  </si>
  <si>
    <t>تم ضبط قيمة مسافة المجازين والتشغيل</t>
  </si>
  <si>
    <t>الحقن غير منتظم</t>
  </si>
  <si>
    <t>تم ضبط الابر وضبط القيم والتشغيل</t>
  </si>
  <si>
    <t>قطع فى كابل السكينة</t>
  </si>
  <si>
    <t>وجد قطع فى كابل السكينة وتم التغير والتشغيل</t>
  </si>
  <si>
    <t>وجود تسيل فى الحبر</t>
  </si>
  <si>
    <t>تم تغير الماكينة باخرى وتم عمل صيانة للماكينة</t>
  </si>
  <si>
    <t>توقف الماكينة</t>
  </si>
  <si>
    <t>بالكشف وجد مياة اسفل السير</t>
  </si>
  <si>
    <t xml:space="preserve">توقف التكنوبول </t>
  </si>
  <si>
    <t>بسبب خلل فى اشارة سفتى ريلية دفعة الخول</t>
  </si>
  <si>
    <t>تم عمل بريدج على طرف A1للسفتى ريلية لحين فحص الشارة</t>
  </si>
  <si>
    <t>صوت عالى فى بلاور تقليب الفرن</t>
  </si>
  <si>
    <t>صوت عالى بموتور تبريد السير</t>
  </si>
  <si>
    <t>وجود تلف فى كوتش الكوبلن وتم التغير</t>
  </si>
  <si>
    <t>كسر فى مسمار الخاص بالدوران</t>
  </si>
  <si>
    <t>تم تغير المسمار باخر والتشغيل</t>
  </si>
  <si>
    <t>عدم ضبط قطع المنتج</t>
  </si>
  <si>
    <t>تم العمل على ضبط الفرمة والتشغيل والمتابعة</t>
  </si>
  <si>
    <t>وجد توقف مجموعة نقل الحركة وتم الاصلاح والتشغيل</t>
  </si>
  <si>
    <t>بسبب شورط فى الاطراف</t>
  </si>
  <si>
    <t>وجد اثار مياة على روزتات التوصيل وتم صيانتها وقياس المواتير والتشغيل</t>
  </si>
  <si>
    <t xml:space="preserve">حدوث دقرة فى طبلية دخول البروفر </t>
  </si>
  <si>
    <t>تم العمل على اعادة استعدال الطبلية والتشغيل</t>
  </si>
  <si>
    <t>توقف متكرر للبروفر</t>
  </si>
  <si>
    <t>بسبب تعليق فى فوتوسيل عد الصوانى</t>
  </si>
  <si>
    <t>بالكشف وجد تلف فى الريلية وتم تغبرة والتشغيل</t>
  </si>
  <si>
    <t xml:space="preserve">قطع فى الوصلة الزرقاء </t>
  </si>
  <si>
    <t>تم العمل على تجميع وصلة واعادة التركيب</t>
  </si>
  <si>
    <t>عدم وجود ستائر مما ادى الى تسريب البخار</t>
  </si>
  <si>
    <t>تم تغير الستائر</t>
  </si>
  <si>
    <t>وجد عدم وصول الهواء للبرشروتم الضبط والتشغيل</t>
  </si>
  <si>
    <t xml:space="preserve">كسر فى مسمار حامل الترولات </t>
  </si>
  <si>
    <t>تم العمل على لحام الحامل والتشغيل</t>
  </si>
  <si>
    <t>كاشف المعادن (2)</t>
  </si>
  <si>
    <t>عدم عمل الجهاز</t>
  </si>
  <si>
    <t>عدم ضبط الحاساسية</t>
  </si>
  <si>
    <t>تم العمل على ضبط الحساسية والتشغيل</t>
  </si>
  <si>
    <t>تم العمل على ضبط الحساسية والتشغيل والختبار كل 15 دقيقة</t>
  </si>
  <si>
    <t>وجد عدم ضبط فى الحرارة وتم الضبط والتشغيل</t>
  </si>
  <si>
    <t xml:space="preserve">وجود تنفيس في الاكياس في  اللحام الطولي </t>
  </si>
  <si>
    <t>وجد عدم ضبط فى الحرارة وتم عمل نظافة للسلندرات وضبط الحرارة وتشغيل الماكينة على سرعة 100</t>
  </si>
  <si>
    <t>تم العمل على فك الابر وتنظيف ولاكن دون جدوى وتم تغير البستم الخاص باخر والتشغيل والمتابعة</t>
  </si>
  <si>
    <t>تم ضبط الماكينة والتشغيل</t>
  </si>
  <si>
    <t>توقف الوصلة</t>
  </si>
  <si>
    <t>تم العمل على على ضبط الترحيل</t>
  </si>
  <si>
    <t>هبوط البخار</t>
  </si>
  <si>
    <t>وجود توقف الغلاية</t>
  </si>
  <si>
    <t>تم ضبط الولاعة والتشغيل</t>
  </si>
  <si>
    <t>حدوث دكرة فى دورن الطلوع وقطع السير</t>
  </si>
  <si>
    <t>تم فك الدقرة ولحام السير والتشغيل</t>
  </si>
  <si>
    <t>كسر فى قائم صنية الترولى</t>
  </si>
  <si>
    <t>تم العمل على تبريد الفرن ولحام القائم والتشغيل</t>
  </si>
  <si>
    <t>توقف ماكينة التاريخ</t>
  </si>
  <si>
    <t xml:space="preserve">بسبب عدم ضبط انبوبة التصريف </t>
  </si>
  <si>
    <t>تم عمل نظافة وتسليك مسار الحبر والتشغيل</t>
  </si>
  <si>
    <t>ماكينة التاريخ (3)</t>
  </si>
  <si>
    <t>عدم عمل الماكينة</t>
  </si>
  <si>
    <t>فصل الماكينة من قبل المشغل</t>
  </si>
  <si>
    <t>تم التشغيل مرة اخرى من قبل المشغل</t>
  </si>
  <si>
    <t>وجود كسرة فى الكيس فى اللحام الطولى بسبب عدم ضبط السلندرات</t>
  </si>
  <si>
    <t>تم العمل على ضبط السلندرات ونظافتها وضبط السرعة والتشغيل</t>
  </si>
  <si>
    <t>بسبب عدم ضبط اللحام الطولى</t>
  </si>
  <si>
    <t>تم قياس السخانات وضبط المسافات بين قواعد السخانات وجارى المتابعة من خلال فنى الميكانيكة</t>
  </si>
  <si>
    <t>تم العمل على ضبط الحرارة والسرعة</t>
  </si>
  <si>
    <t>تم الكشف على السخانات والحساسات</t>
  </si>
  <si>
    <t>فصل السخان الطولى</t>
  </si>
  <si>
    <t>تم اختبار السخانات وتوصيلها مرة اخرى</t>
  </si>
  <si>
    <t>قطع فى المجازين بسبب حدوث دقرة وقطع فى الكاتينة</t>
  </si>
  <si>
    <t>تم العمل على تركيب الكاتينة وتم لحامها والتجميع مرة اخرى</t>
  </si>
  <si>
    <t>وجود خلل فى الشقاقات</t>
  </si>
  <si>
    <t>تم العمل على تسليك الشقاقات والتشغيل</t>
  </si>
  <si>
    <t>توقف بكرة الحلة</t>
  </si>
  <si>
    <t>تم الكشف على جميع التروس والسيور ومجموعة الهيدرولك</t>
  </si>
  <si>
    <t>توقف الوصلة قبل اسانسير الصوانى</t>
  </si>
  <si>
    <t>تلف فى الكاتينة</t>
  </si>
  <si>
    <t>تم تغير الكاتينة باخرى</t>
  </si>
  <si>
    <t>قطع فى الوصلة الزرقاء بعد الفاكيوم</t>
  </si>
  <si>
    <t>تم العمل على تجميع وصلة اخرى والتركيب</t>
  </si>
  <si>
    <t>تم العمل على ترحيل السير</t>
  </si>
  <si>
    <t>حدوث حريق فى الفرن</t>
  </si>
  <si>
    <t>توقف السير</t>
  </si>
  <si>
    <t>تم اخماد الحريق وقياس امبير الموتور وتشغيل الفرن وهو يعمل جيدا</t>
  </si>
  <si>
    <t>تم عمل غسيل للهد والتشغيل</t>
  </si>
  <si>
    <t>تم تركيب ماكينة تاريخ على ماكينة تغليف 1</t>
  </si>
  <si>
    <t>تم احضار ماكينة تاريخ الوربى لطباعة الكرتون</t>
  </si>
  <si>
    <t>تم وضع سيلكون على الفكوك والتشغيل</t>
  </si>
  <si>
    <t>تم العمل على نظافة السلندرات وضبط الحرارة والتشغيل</t>
  </si>
  <si>
    <t>بسبب عطل 43 فى السرفو الخاص بالحقن</t>
  </si>
  <si>
    <t>خطأ فى حساس الهد</t>
  </si>
  <si>
    <t>تم فصل الماكينة وعمل ريست والتشغيل</t>
  </si>
  <si>
    <t>ميكسر</t>
  </si>
  <si>
    <t>توقف الميكسر</t>
  </si>
  <si>
    <t>كسر فى مسامير تثبيت الدودة</t>
  </si>
  <si>
    <t>تم العمل على اخراج المسامير التالفة وتركيب مسامير اخرى</t>
  </si>
  <si>
    <t>تم العمل على شداد المسامير الخاص بالخراطيم والتشغيل</t>
  </si>
  <si>
    <t>كسر فى الشربن</t>
  </si>
  <si>
    <t>تم العمل على تغير الشربن والتشغيل</t>
  </si>
  <si>
    <t>كسر فى حامل بستم دفعة الدخول</t>
  </si>
  <si>
    <t>تم عمل فاصل وتم لحام الحامل والتشغيل</t>
  </si>
  <si>
    <t>توقف الوصلة البيضاء</t>
  </si>
  <si>
    <t>سقوط فازة فى سوكت الموتور</t>
  </si>
  <si>
    <t>تم ضبط السوكت وضبط الاتجاة والتشغيل</t>
  </si>
  <si>
    <t>توقف سير الفرن بسبب الترحيل</t>
  </si>
  <si>
    <t>تم العمل على ضبط الترحيل  والمتابعة وتم ايقاف الخط من قيبل السفتى لحين التاكيد من ترحيل السير لعدم الوقوف مرة اخرى</t>
  </si>
  <si>
    <t>كسر مسمار الصنية</t>
  </si>
  <si>
    <t>كسر فى حامل الصنية</t>
  </si>
  <si>
    <t>تم لحام حامل الصنية وتجميعة فى الفرن</t>
  </si>
  <si>
    <t>بسبب تشوة الطباعة</t>
  </si>
  <si>
    <t>مشكلة فى الرسالة</t>
  </si>
  <si>
    <t>عدم ضبط اعدادت الرسالة</t>
  </si>
  <si>
    <t>تم الضبط والتشغيل</t>
  </si>
  <si>
    <t>وجود تنفيس في الاكياس في  اللحام العرضى</t>
  </si>
  <si>
    <t>تم الهمل على وضع سيلكون والتشغيل</t>
  </si>
  <si>
    <t>تم تركيب ماكينة تاريخ الحروف</t>
  </si>
  <si>
    <t>ظهور رسالة 46</t>
  </si>
  <si>
    <t>وجود مشكلة فى احد الابابواب وتم الضبط والتشغيل</t>
  </si>
  <si>
    <t xml:space="preserve">كسر فى مسامير الدودة </t>
  </si>
  <si>
    <t>بسبب تاكل فى كرسى اكس الدودة</t>
  </si>
  <si>
    <t>تم تغير المسامير لحين تجهيز كرسى اخر</t>
  </si>
  <si>
    <t>وجود تسريب بزيت بستم رفع الهد</t>
  </si>
  <si>
    <t>وجود تلف فى اويل سيل البستم وتم تغير البستم باخر من الميكسر الموجود خلف المصنع</t>
  </si>
  <si>
    <t>عدم رفع الهد وعدم سحب الحلة وجود نقص فى زيت الميكسر</t>
  </si>
  <si>
    <t>تم تزويد الزيت والتشغيل</t>
  </si>
  <si>
    <t>ميكسر (4)</t>
  </si>
  <si>
    <t>توقف ميكسر الجبنة</t>
  </si>
  <si>
    <t>بسبب سقوط فازة من سوكت التشغيل</t>
  </si>
  <si>
    <t>تم تغير السوكت والكابل</t>
  </si>
  <si>
    <t>توقف الغلاية</t>
  </si>
  <si>
    <t>انقاع التيار الكهربى</t>
  </si>
  <si>
    <t>تم تشغيل المولد والمتابعة</t>
  </si>
  <si>
    <t>تلف فى تيش الشداد</t>
  </si>
  <si>
    <t>تم على التغير والتشغيل</t>
  </si>
  <si>
    <t>توقف عن العمل</t>
  </si>
  <si>
    <t>تشوة الطباعة</t>
  </si>
  <si>
    <t>تم العمل على غسيل الهد والتشغيل</t>
  </si>
  <si>
    <t>تنفيس فى اللحام</t>
  </si>
  <si>
    <t>دقرة بين الابر ةالمجازين</t>
  </si>
  <si>
    <t>تم اعادة سير المجازين وتغير الابر والتشغيل</t>
  </si>
  <si>
    <t>توقف الشيكر عن العمل</t>
  </si>
  <si>
    <t>بسبب تلف فى سلونيد فالف الهزاز</t>
  </si>
  <si>
    <t>تم فك السلونيد ولاكن لايعمل وجارى العمل على تشغيلة او وجود البديل</t>
  </si>
  <si>
    <t>وجود مشكلة فى سلنيد هز الصوانى وتم الاصلاح والتشغيل</t>
  </si>
  <si>
    <t>عدم عمل سخان الوسط</t>
  </si>
  <si>
    <t>بسبب تلف ماسورة السخان</t>
  </si>
  <si>
    <t>تم تغير الماسورة باخرى والتشغيل</t>
  </si>
  <si>
    <t xml:space="preserve">عدم عمل الماكينة </t>
  </si>
  <si>
    <t>تلف عاكس قبل السكينة</t>
  </si>
  <si>
    <t>تم تغير العاكس والتشغيل</t>
  </si>
  <si>
    <t>شكوى الجودة من قطع بالوصلة</t>
  </si>
  <si>
    <t>توقف الرطوبة</t>
  </si>
  <si>
    <t>بسبب توقف ولاعة الغلاية</t>
  </si>
  <si>
    <t>وجد تلف فى حساس الولاعة وتركيب حساس اخر وعمل تعديل له</t>
  </si>
  <si>
    <t>وجود مسمار مكسور داخل الهوبر</t>
  </si>
  <si>
    <t>تم العمل على فك الاسكرو وتم اخراج العجين ووجود المسمار والتجميع واتشغيل</t>
  </si>
  <si>
    <t>وجود قطع فى بلاستك وتيش فى منطقة الاسكرو والبدال</t>
  </si>
  <si>
    <t>تم اخراج القطع البلاستك والنظافة والتشغيل</t>
  </si>
  <si>
    <t>انسداد فى سحب الدقيق</t>
  </si>
  <si>
    <t>تم تسليك الخط</t>
  </si>
  <si>
    <t>توقف السلايسر</t>
  </si>
  <si>
    <t>بسبب فصل فى احد اطراف الموتور</t>
  </si>
  <si>
    <t>تم التوصيل والتشغيل</t>
  </si>
  <si>
    <t>فصل انفرتر السير</t>
  </si>
  <si>
    <t>ترحيل اسير الزائد</t>
  </si>
  <si>
    <t>تم عمل ريست وضبط ترحيل السير</t>
  </si>
  <si>
    <t>بسبب عدم وجود مخفف بالمخزن</t>
  </si>
  <si>
    <t>تم التركيب بعد توريد المخفف</t>
  </si>
  <si>
    <t>تلف فى بلى مجموعة نقل الحركة</t>
  </si>
  <si>
    <t>تم ترتيب فاصل مع الانتاج ووالكشف عللى البلية ووضع شحم غذائى</t>
  </si>
  <si>
    <t xml:space="preserve">بسبب قلب فى السير </t>
  </si>
  <si>
    <t>تم العمل على تفادى قلب السير والتشغيل</t>
  </si>
  <si>
    <t>وجود قطع فى سيفتر الدقيق</t>
  </si>
  <si>
    <t>تم تغير السفتر باخر</t>
  </si>
  <si>
    <t>تلف فى بلية الدرفيل المنقاد</t>
  </si>
  <si>
    <t>تم فك البلية وارسال الدرفيل الى ورشة الخراطة</t>
  </si>
  <si>
    <t>توقف البوابة عن العمل</t>
  </si>
  <si>
    <t>وجود ضعف فى الهواء تم ضبط الهواء والتشغيل</t>
  </si>
  <si>
    <t>عدم عمل رشاش رقم 3</t>
  </si>
  <si>
    <t>تم العمل على تغير الرشاش</t>
  </si>
  <si>
    <t xml:space="preserve">بسبب اشتعال العيش </t>
  </si>
  <si>
    <t>تم الاطفاء وعمل نظافة والتشغيل</t>
  </si>
  <si>
    <t>جزء الفرد - OLD AMF</t>
  </si>
  <si>
    <t xml:space="preserve">عدم نزول القطعة بالصينية </t>
  </si>
  <si>
    <t>بسبب ترحيل الفرمة</t>
  </si>
  <si>
    <t>انسداد فى الماسير</t>
  </si>
  <si>
    <t>تم التسليك والتشغيل</t>
  </si>
  <si>
    <t>عدم عمل سلايسر</t>
  </si>
  <si>
    <t xml:space="preserve">سقوط اللوحة </t>
  </si>
  <si>
    <t>وجود قطع فى بعض الاسلاك وتم التوصيل والتشغيل</t>
  </si>
  <si>
    <t>كسر فى مسمار الصينية</t>
  </si>
  <si>
    <t>تم العمل على تغير المسمار والتشغيل</t>
  </si>
  <si>
    <t>كسر فى قائم الصينية</t>
  </si>
  <si>
    <t>توقف ماكينة التاريخ الارقام</t>
  </si>
  <si>
    <t>بسبب كسر فى قاعدة الهد</t>
  </si>
  <si>
    <t>تم تركيب ماكينة تاريخ دومينو</t>
  </si>
  <si>
    <t>بسبب خلل فى الاوزان</t>
  </si>
  <si>
    <t>تم العمل على فك الابر وعمل نظافة والتشغيل</t>
  </si>
  <si>
    <t>عدم عمل الشيكر بانتظام</t>
  </si>
  <si>
    <t>بسبب خلل فى الهواء</t>
  </si>
  <si>
    <t>تم العمل على تنظيف السلونيد وبرجاء توفير البديل</t>
  </si>
  <si>
    <t>عدم ضبط دوران المنتج</t>
  </si>
  <si>
    <t>تم ضبط البراميتر الخاص بالمنتج والتشغيل</t>
  </si>
  <si>
    <t>احتراق عزل الدراير</t>
  </si>
  <si>
    <t>تم توقف الدراير من قبل السفتى</t>
  </si>
  <si>
    <t xml:space="preserve">توقف الانفرتر </t>
  </si>
  <si>
    <t>جارى توفير انفرتر اخر</t>
  </si>
  <si>
    <t>تم ضبط الزواية ووضع سيلكون والتشغيل والمتابعة</t>
  </si>
  <si>
    <t>بسبب كسر فى مسمار تسبيت الاسكرو وتم التسبيت</t>
  </si>
  <si>
    <t>بسبب قطع فى الاطراف</t>
  </si>
  <si>
    <t>حمل على بستم الدفعة</t>
  </si>
  <si>
    <t>تم عمل تشحيم للبستم</t>
  </si>
  <si>
    <t>توقف الصنية</t>
  </si>
  <si>
    <t>تم تغير المسمار والتشغيل</t>
  </si>
  <si>
    <t>توقف الجهاز</t>
  </si>
  <si>
    <t>شورت فى البوردة</t>
  </si>
  <si>
    <t>تم لحام الاطراف وعمل ريلية خارجى والتشغيل</t>
  </si>
  <si>
    <t>فصل انفرتر الحقن</t>
  </si>
  <si>
    <t>تم فحص الكبلات والسوكت</t>
  </si>
  <si>
    <t>تم انتظار مسئول المشتريات بسلونيد اخر والتركيب</t>
  </si>
  <si>
    <t>توقف سخان الوسط</t>
  </si>
  <si>
    <t>عدم ضبط ماسورة السخان</t>
  </si>
  <si>
    <t xml:space="preserve">كسر فى عدد 2 مسمار </t>
  </si>
  <si>
    <t>تم تغير عدد 2 مسمار بالاكس السابت والتشغيل</t>
  </si>
  <si>
    <t xml:space="preserve">تلف فى وصلة هواء </t>
  </si>
  <si>
    <t>تم العمل على تغير وصلة الهواء</t>
  </si>
  <si>
    <t>قطع فى سير التبريد</t>
  </si>
  <si>
    <t>بسبب خرود السير من المسار</t>
  </si>
  <si>
    <t>تم العمل على لحام السير واصلاح الوصلة والتشغيل</t>
  </si>
  <si>
    <t xml:space="preserve">توقف سير التكنوبول </t>
  </si>
  <si>
    <t>بسبب قطع فى الكاتينة</t>
  </si>
  <si>
    <t>تم عمل ازالة العقلة المكسورة وتركيب الكاتينة والتشغيل</t>
  </si>
  <si>
    <t>بسبب العمر الافتراضى للكتينة</t>
  </si>
  <si>
    <t>سقوط سي الصوانى من على الترس</t>
  </si>
  <si>
    <t>تم العمل على التركيب واتشغيل</t>
  </si>
  <si>
    <t>توقف الولاعة</t>
  </si>
  <si>
    <t>تسريب فى الابر</t>
  </si>
  <si>
    <t>تم العمل على نتغير الجونات والتشغيل</t>
  </si>
  <si>
    <t>تسريب شكولاتة من الابر</t>
  </si>
  <si>
    <t>تم تغير عدد 2 قاعدة تسبيت الابر والتشغيل</t>
  </si>
  <si>
    <t>خلل فى عدد 2 رشاش</t>
  </si>
  <si>
    <t>تم العمل على تسليك الرشاشات والتشغيل</t>
  </si>
  <si>
    <t>تلف فى انفرتر موتور بلاور 3</t>
  </si>
  <si>
    <t>تم العمل على تركيب انفرتر اخر والتشغيل</t>
  </si>
  <si>
    <t>قطع فى وصلة نقل الحركة</t>
  </si>
  <si>
    <t>تم العمل على تجميع وصلة والتركيب</t>
  </si>
  <si>
    <t>عدم تحقيق الاوزان</t>
  </si>
  <si>
    <t>تم نظافة وصلات الفاكيوم</t>
  </si>
  <si>
    <t>سقوط الكاتينة من على الترس</t>
  </si>
  <si>
    <t xml:space="preserve">تم العمل على تركيب الكاتينة  </t>
  </si>
  <si>
    <t>عدم ضبط لوحة السلايسر</t>
  </si>
  <si>
    <t>تم العمل على تغير اللوحة ولحامها بجسم السليسر وتسليمة للانتاج</t>
  </si>
  <si>
    <t xml:space="preserve">توقف الفرن </t>
  </si>
  <si>
    <t>بسبب وجود دقرة</t>
  </si>
  <si>
    <t>بالكشف وجد دقرة فى التورلى</t>
  </si>
  <si>
    <t>عدم غلق الباب</t>
  </si>
  <si>
    <t>تم تعديل اليد والتشغيل</t>
  </si>
  <si>
    <t>بسبب كسر فى قاعدة السخانات</t>
  </si>
  <si>
    <t>تم تركيب قاعة جديدة والتشغيل</t>
  </si>
  <si>
    <t>وجود تنفيس فى اللحام الطولى</t>
  </si>
  <si>
    <t>تم عمل نظافة للسلندرات والتشغيل</t>
  </si>
  <si>
    <t xml:space="preserve">توقف العمل </t>
  </si>
  <si>
    <t>خطا فى انفرتر الحقن</t>
  </si>
  <si>
    <t>مشكلة فى المنتج</t>
  </si>
  <si>
    <t>عدم ضبط المغناطيس</t>
  </si>
  <si>
    <t>تم العمل على ضبط المغناطيس مع فنى الميكانيكا</t>
  </si>
  <si>
    <t>حدوث دقرة فى السير</t>
  </si>
  <si>
    <t>تم العمل على فك الدقرة</t>
  </si>
  <si>
    <t xml:space="preserve">توقف الغلاية </t>
  </si>
  <si>
    <t>بسبب تلف فى جزء من الجسم الداخلى</t>
  </si>
  <si>
    <t>تم اعمل على تصنيع جزء ولحامة والتشغيل</t>
  </si>
  <si>
    <t>Utilities</t>
  </si>
  <si>
    <t>أحمد عبدالباقى عفيفى يوسف</t>
  </si>
  <si>
    <t>بسبب نترحيل السير ودخولة تحت الفرمة</t>
  </si>
  <si>
    <t>بالكشف وجد عدم تسبيت مسامير الدرفيل تم التسبيت والتشغيل</t>
  </si>
  <si>
    <t>عدم عمل السير رقم 1</t>
  </si>
  <si>
    <t>تلف فى بلى الموتور</t>
  </si>
  <si>
    <t>تم تغير البلى الخاص بالموتور</t>
  </si>
  <si>
    <t xml:space="preserve">توقف الولاعة  </t>
  </si>
  <si>
    <t xml:space="preserve">عدم ضبط الفلاب </t>
  </si>
  <si>
    <t>تم ضبط الفلاب</t>
  </si>
  <si>
    <t>عدم عمل التاريخ</t>
  </si>
  <si>
    <t>انسداد فى خراطيم الحبر</t>
  </si>
  <si>
    <t>تم تسليك الخراطيم</t>
  </si>
  <si>
    <t>وجود بلاستك على السخانات</t>
  </si>
  <si>
    <t>تم تنظيف السخانات والتشغيل</t>
  </si>
  <si>
    <t>بسبب كسر فى 8 ابر حقن بسبب خروج المسطرة من مكانها</t>
  </si>
  <si>
    <t>تم العمل على تغير الابر والتشغيل</t>
  </si>
  <si>
    <t>وجود تسريب فرولة من الابر</t>
  </si>
  <si>
    <t>بسبب تلف فى الصمولة النحاس</t>
  </si>
  <si>
    <t>تم العمل على تغير الصمولة والتشغيل</t>
  </si>
  <si>
    <t>مطلوب تغير قواعد ماكينة الحقن</t>
  </si>
  <si>
    <t>تم العمل على تغير القواعد وتم العمل على تغير المجازين</t>
  </si>
  <si>
    <t>عدم عمل الشيكر بشكل طبيعى</t>
  </si>
  <si>
    <t>تم العمل على مستوى الهواء والتشغيل</t>
  </si>
  <si>
    <t>عدم ضبط الشيكر</t>
  </si>
  <si>
    <t>تم العمل على الضبط والتشغيل</t>
  </si>
  <si>
    <t>نزول عدد 2 طلب فى هوبر الميكسر</t>
  </si>
  <si>
    <t>تعليق فى البوابة</t>
  </si>
  <si>
    <t>تم ضبط البوابة والتشغيل</t>
  </si>
  <si>
    <t>توقف الرفعة عن العمل</t>
  </si>
  <si>
    <t>وجد خروج التيش من مكانة تم العمل على على تركيب تيش والتركيب لحين عمل صيانة الخميس</t>
  </si>
  <si>
    <t>حدوث دقرة فى سير الصوانى بعد الفاكيوم</t>
  </si>
  <si>
    <t>بسبب عدم ضبط فى صوانى الفينا الكبيرة</t>
  </si>
  <si>
    <t xml:space="preserve">توقف سيور التكنوبول </t>
  </si>
  <si>
    <t>تم العمل على ضبط حساس الزوية والتشغيل</t>
  </si>
  <si>
    <t>عدم ضبط رسالة التاريخ</t>
  </si>
  <si>
    <t>عدم نظافة الهد</t>
  </si>
  <si>
    <t>تم عمل نظافة للهد والتشغيل</t>
  </si>
  <si>
    <t>بسبب وجود لسعة فى الاكياس</t>
  </si>
  <si>
    <t>تم العمل على وضع سيلكون على الفكوك والتشغيل</t>
  </si>
  <si>
    <t>توقيف الماكينة من قبل الجودة</t>
  </si>
  <si>
    <t>شكوى من تنفيس بالاكباس</t>
  </si>
  <si>
    <t>تم فحص الماكينة ولا يوجد بها مشاكل واتوقف من قبل الجودة</t>
  </si>
  <si>
    <t>بسبب عدم وجود ارقام وحروف</t>
  </si>
  <si>
    <t>تم تشغيل ماكينة التاريخ دومينو بدلا من الارفام والتشغيل</t>
  </si>
  <si>
    <t>قطع فى احد اطراف السكينة</t>
  </si>
  <si>
    <t>تم تغير الكابل باخر والتشغيل</t>
  </si>
  <si>
    <t>قطع فى سير الدراير عند الدخول</t>
  </si>
  <si>
    <t>تم العمل على تبريد الدراير وخراج القطع خارج الدرارير ولحام السير والتشغيل</t>
  </si>
  <si>
    <t>لا يوجد سير للدراير</t>
  </si>
  <si>
    <t>تم العمل على صبط مستوى السخانات وضبط الحرارة والتشغيل</t>
  </si>
  <si>
    <t>بالكشف وجد فك فى صمولة بساتم اللحام وتم الرباط والتشغيل</t>
  </si>
  <si>
    <t>جزء الفرد - AMF</t>
  </si>
  <si>
    <t>ترحيل سير الشيتر</t>
  </si>
  <si>
    <t>بالكشف وجد حمل على سير الشيتر بسبب الفرمة وتم الترحيل والتشغيل</t>
  </si>
  <si>
    <t>عدم عمل موتور سير السلايسر</t>
  </si>
  <si>
    <t>وجود خطأ فى جهاز السرعة</t>
  </si>
  <si>
    <t>تم توصيل السير على 380 بدلامن جهاز السرعة</t>
  </si>
  <si>
    <t xml:space="preserve">توقف السير الازرق </t>
  </si>
  <si>
    <t>بالكشف وجد سقوط احد الفازات الخاصة بالسوكت وتم الضبط والتشغيل</t>
  </si>
  <si>
    <t xml:space="preserve">تم العمل على تجربة اجزاء الماكينة ووجد مشكلة فى كويل فتح اللحام الطولى </t>
  </si>
  <si>
    <t>وجود تسريب فى الابر</t>
  </si>
  <si>
    <t>وجود تلف فى جوانات والصامولة</t>
  </si>
  <si>
    <t>وجود تلف فى جلبة بستم رفع الهد</t>
  </si>
  <si>
    <t>تم العمل على تغير الجلبة والتشغيل</t>
  </si>
  <si>
    <t>بسبب بطئ فى سير السحب وقطع عدد 2 سير</t>
  </si>
  <si>
    <t>تم توصيل السيور بعضها على والتركيب والتشغيل</t>
  </si>
  <si>
    <t>تم العمل على نظافة الجزاء الميكانيكية والتشغيل</t>
  </si>
  <si>
    <t>قطع فى كاتينة سير بجوار سلم التعبئة</t>
  </si>
  <si>
    <t>تم تغير الكاتينة والتشغيل</t>
  </si>
  <si>
    <t>توقف كمروسر رقم 2</t>
  </si>
  <si>
    <t>ت عمل ريست والتشغيل مما تسبب فى توقف ماكينة الليمتك</t>
  </si>
  <si>
    <t>توقف متكرر لكشف المعادن</t>
  </si>
  <si>
    <t>تم العمل ضبط الحساسية وضبط المنتج والتشغيل والمتابعة</t>
  </si>
  <si>
    <t>تم تركيب الكويل الخاص باللحام الطولى بعد احضارة من العبور</t>
  </si>
  <si>
    <t>عدم ضبط الهد على منتج البيج ماك</t>
  </si>
  <si>
    <t>تم رفع وستوى الكفر الخاص بالهد لتفادى اصتدام المنتج بالهد والتشغيل</t>
  </si>
  <si>
    <t>بسبب دكرة فى الاسكرو</t>
  </si>
  <si>
    <t>تم العمل على التأكد من سلامة الموتور وعمل ريست والتشغيل</t>
  </si>
  <si>
    <t>وجود مشكلة فى عدد 3 كبات عجين</t>
  </si>
  <si>
    <t>كثرة الفك والنظافة</t>
  </si>
  <si>
    <t>تم فك الكبات واستعدلها</t>
  </si>
  <si>
    <t>تم العمل على ضبط الترحيل</t>
  </si>
  <si>
    <t>توقف دفعة الخروج</t>
  </si>
  <si>
    <t>توقف اللحام الطولى</t>
  </si>
  <si>
    <t>تم العمل على نظافة السندرات والتشغيل والمتابعة</t>
  </si>
  <si>
    <t>توقف سكينة اللحام</t>
  </si>
  <si>
    <t>تم العمل على تغير كابل السكينة والتشغيل</t>
  </si>
  <si>
    <t>عدم عمل لحام الوسط</t>
  </si>
  <si>
    <t>كسر فى ماسورة الهواء</t>
  </si>
  <si>
    <t>تم تغير الماسورة والتشغيل</t>
  </si>
  <si>
    <t>بالكشف وجد فصل فى انفرتر السير تم عمل ريست والتشغيل</t>
  </si>
  <si>
    <t>كسر فى عمود الثابت للقلاب</t>
  </si>
  <si>
    <t>تم العمل على التغير والتشغيل</t>
  </si>
  <si>
    <t>عدم ضبط فورمة الفينا الكبير</t>
  </si>
  <si>
    <t>تلف فى سن مسامير التثبيت</t>
  </si>
  <si>
    <t>تم ضبط الفرمة وتم تركيب المسامير الناقصة</t>
  </si>
  <si>
    <t>خروج موتور السير من مكانة</t>
  </si>
  <si>
    <t xml:space="preserve">تم تركيب مسمار تسبيت لعدم خروجة مرة اخرى </t>
  </si>
  <si>
    <t xml:space="preserve">توقف الولاعة عن العمل </t>
  </si>
  <si>
    <t>وجود اهتزاز فى برشر الهواء</t>
  </si>
  <si>
    <t xml:space="preserve">تم العمل على ضبط ترحيل السير </t>
  </si>
  <si>
    <t>فصل فى اللحام</t>
  </si>
  <si>
    <t>تلف فى السخان</t>
  </si>
  <si>
    <t>بسبب خلل فى رؤية بروكسمتى السير</t>
  </si>
  <si>
    <t>تم ضبط وضع البروكسمتى</t>
  </si>
  <si>
    <t xml:space="preserve">كسر فى مقدمة الميكسر </t>
  </si>
  <si>
    <t>تم العمل على اللحام والتشغيل</t>
  </si>
  <si>
    <t xml:space="preserve">توقف الولاعة </t>
  </si>
  <si>
    <t>بسبب تعليق فى ليمت الفلاب</t>
  </si>
  <si>
    <t>بتعليملت من السفتى</t>
  </si>
  <si>
    <t>تم العمل على تزيت البلى مؤقتا ليتم عمل صيانة كاملة يوم الخميس</t>
  </si>
  <si>
    <t>عدم ضبط الحرارة</t>
  </si>
  <si>
    <t>تم ضيبط الموجهات والتشغيل</t>
  </si>
  <si>
    <t>عدم ضبط الوزن</t>
  </si>
  <si>
    <t>تم العملعلى تغير البستم والتشغيل</t>
  </si>
  <si>
    <t xml:space="preserve">وحود مشكلة فى الاوزان </t>
  </si>
  <si>
    <t>بسبب اللزوجة العالية لمادة الحقن</t>
  </si>
  <si>
    <t>تم العمل على تغير البساتم مرة اخرى</t>
  </si>
  <si>
    <t>توقف الفرن</t>
  </si>
  <si>
    <t>بسبب عدم ضبط الحرارة</t>
  </si>
  <si>
    <t>تم العمل على ضبط ستاير التوزيع</t>
  </si>
  <si>
    <t>بسبب تلف فى سوكت التشغيل</t>
  </si>
  <si>
    <t>تم ضيبط السوكت والتشغيل</t>
  </si>
  <si>
    <t>بسبب انسداد الابر</t>
  </si>
  <si>
    <t>كسر فى مسمار الدودة</t>
  </si>
  <si>
    <t>بسبب الحمل الزائد</t>
  </si>
  <si>
    <t>تم العمل على تغير المسامير</t>
  </si>
  <si>
    <t>تم العمل على ضبط القيم الخاصة بالانكودر بعد العمل مع الميكانيكا</t>
  </si>
  <si>
    <t>تم ضبط الاوزان والتشغيل</t>
  </si>
  <si>
    <t>مشكلة فى لحام الوسط</t>
  </si>
  <si>
    <t>تلف فى سخان الوسط</t>
  </si>
  <si>
    <t>تم التغير والتشغيل</t>
  </si>
  <si>
    <t>تم فك الدكرة والتشغيل</t>
  </si>
  <si>
    <t>وجد تلف فى الانكودر وجارى شراء جديد</t>
  </si>
  <si>
    <t>ماكينة التغليف (3)</t>
  </si>
  <si>
    <t>قطع فى سخان بالفك</t>
  </si>
  <si>
    <t>دكرة فى رول الحقن</t>
  </si>
  <si>
    <t>وجود أحد البساتم فى رول الحقن وتم الاخراج والتشغيل</t>
  </si>
  <si>
    <t>عدم ضبط الوزان</t>
  </si>
  <si>
    <t>تم العمل على ضبط الاوزان والتشغيل</t>
  </si>
  <si>
    <t>عدم ضبط الموجهات</t>
  </si>
  <si>
    <t>بسبب فصل سرفو الهوت دوج</t>
  </si>
  <si>
    <t>تم العمل على ضبط الحرارة من قبل المشعل</t>
  </si>
  <si>
    <t xml:space="preserve">عدم ضبط الصورة </t>
  </si>
  <si>
    <t>تم العمل العمل على ضبط الفوتوسيل</t>
  </si>
  <si>
    <t>تلف الكاتينة</t>
  </si>
  <si>
    <t>تم ترتيب فاصل وتم التغير</t>
  </si>
  <si>
    <t>كسر فى الصنية</t>
  </si>
  <si>
    <t>تم اللحام والتشغيل</t>
  </si>
  <si>
    <t>كسر فى مسمار الصنية</t>
  </si>
  <si>
    <t>تم التشغيل لحين فك الصنية</t>
  </si>
  <si>
    <t>تم العمل عل ضبط الحساس والتشغيل</t>
  </si>
  <si>
    <t>توقف لحام الوسط</t>
  </si>
  <si>
    <t>كسر فى وصلة الهواء</t>
  </si>
  <si>
    <t>توقف دفعة الدخول</t>
  </si>
  <si>
    <t>جزء التكوير - OLD AMF</t>
  </si>
  <si>
    <t>وجد كسر فى سكينة السير تم الضبط والتشغيل</t>
  </si>
  <si>
    <t>انسداد مسار الحبر</t>
  </si>
  <si>
    <t>تم العمل على غسيل الماكينة والتشغيل</t>
  </si>
  <si>
    <t xml:space="preserve">عدم ضبط </t>
  </si>
  <si>
    <t>تم العمل على ضبط الفوتوسيل</t>
  </si>
  <si>
    <t>توقف ماكينة الليمتك</t>
  </si>
  <si>
    <t>توقف لحام النصف</t>
  </si>
  <si>
    <t>تم العمل على تجهيز مواسي السخانات</t>
  </si>
  <si>
    <t>توقف البرج</t>
  </si>
  <si>
    <t>خلل فى ليمت السفتى</t>
  </si>
  <si>
    <t>انخفاض المخفف</t>
  </si>
  <si>
    <t>تم تزويد المخفف وعمل غسيل والتشغيل</t>
  </si>
  <si>
    <t>تم ضبط الحرارة والتشغيل</t>
  </si>
  <si>
    <t>توقف موتور الشفط</t>
  </si>
  <si>
    <t>بسبب حمل زائد</t>
  </si>
  <si>
    <t>تم فك الموتور ووجد كتل اوساخ بالبلور وتم تنضيف البلور والتجميع والتشغيل</t>
  </si>
  <si>
    <t>توقف عدد 2 رشاش عن العل</t>
  </si>
  <si>
    <t>انسداد فى الفلتر</t>
  </si>
  <si>
    <t>تم التنظيف والتشغيل</t>
  </si>
  <si>
    <t>كسر فى جلبة البمب</t>
  </si>
  <si>
    <t>تم التركيب بعد حضور الجلبة من المخرطة</t>
  </si>
  <si>
    <t>تم تركيب مسمار اخر</t>
  </si>
  <si>
    <t>دكرة فى الصنية</t>
  </si>
  <si>
    <t>كسر فى المواسير وقطع كابل برشر الهواء</t>
  </si>
  <si>
    <t>تم العمل على تركيب الماسورة</t>
  </si>
  <si>
    <t>توقف الصلة عن العمل</t>
  </si>
  <si>
    <t>تم العمل على ضبط الترحيل والتشغيل</t>
  </si>
  <si>
    <t>توقف وصلة التوزيع عن العمل</t>
  </si>
  <si>
    <t>بسبب اعوجاج بعض الاسياخ وحريك الترس</t>
  </si>
  <si>
    <t>تم عودة الترس الى الوضع الطبيعى وضبط التيلة</t>
  </si>
  <si>
    <t>انسداد فى الابر</t>
  </si>
  <si>
    <t>تم العمل على تسليك الابر والتشغيل</t>
  </si>
  <si>
    <t>وجود مشكلة فى الابرة رقم 9</t>
  </si>
  <si>
    <t>تم العمل على فك البستم والتشغيل</t>
  </si>
  <si>
    <t>تم العمل على ضبط المواسير والتشغيل</t>
  </si>
  <si>
    <t>تم ضبط القيم والتشغيل</t>
  </si>
  <si>
    <t>حدوث شورط فى اللوحة</t>
  </si>
  <si>
    <t>تم رفع الكهرباء والتشغيل</t>
  </si>
  <si>
    <t>عدم عمل دفعة الدخول</t>
  </si>
  <si>
    <t>تلف المجنتك</t>
  </si>
  <si>
    <t>تم تغير المجنتك والتشغيل</t>
  </si>
  <si>
    <t xml:space="preserve">تكدس الصوانى على السير </t>
  </si>
  <si>
    <t>تم ضبط الترحيل والمتابعة</t>
  </si>
  <si>
    <t>كسر فى مسمار تثبيت الصنية</t>
  </si>
  <si>
    <t>تم تغير المسمار</t>
  </si>
  <si>
    <t>تم العمل على ضبط الحرارة</t>
  </si>
  <si>
    <t>تلف ترس الموتور والاورنج</t>
  </si>
  <si>
    <t>تم تغير الترس ولاورنج</t>
  </si>
  <si>
    <t>تم اخراج الابر الى الورشة الخارجية</t>
  </si>
  <si>
    <t>كسر فى مسامير الاكس الثابت</t>
  </si>
  <si>
    <t>تم تغير المسامير المكسورة</t>
  </si>
  <si>
    <t>سقوط كارية</t>
  </si>
  <si>
    <t>وجود دكرة بسبب سقوط الكارية تم فك الدكرة وضبط القيم والتشغيل</t>
  </si>
  <si>
    <t>تم ضبط مستوى الفلاب والتشغيل</t>
  </si>
  <si>
    <t>كاشف المعادن (1)</t>
  </si>
  <si>
    <t>كسر فى الاكس المنقاد لسير السيف لاين</t>
  </si>
  <si>
    <t>تم العمل على لحام الاكس مؤقتا لحين صيانة الخميس</t>
  </si>
  <si>
    <t>عدم ضبط لحام الوسط</t>
  </si>
  <si>
    <t>اهتزاز ماسورة لحام الوسط</t>
  </si>
  <si>
    <t>تم فك السخان وضبط الماسورة والتشغيل</t>
  </si>
  <si>
    <t>شكوى من لحام الوسط</t>
  </si>
  <si>
    <t>وجد نزول فى البستم وتم تسبيت البكرة السفلية والتشغيل</t>
  </si>
  <si>
    <t>حدوث دكرة فى دفعة خروج البروفر</t>
  </si>
  <si>
    <t>تم فك الدكلرة والتشغيل</t>
  </si>
  <si>
    <t>تم ضبط مستوى السلايسر والتشغيل</t>
  </si>
  <si>
    <t>تهوية فى مسامير الاكس الثابت</t>
  </si>
  <si>
    <t>تم التربيط والتشغيل</t>
  </si>
  <si>
    <t>توقف الروترى عن العمل</t>
  </si>
  <si>
    <t xml:space="preserve">توقف السير والصنية </t>
  </si>
  <si>
    <t>تم العمل على ضبط الحرارة والمتابعة والتشغيل</t>
  </si>
  <si>
    <t>حدوث دكرة وكسر فى الشربن</t>
  </si>
  <si>
    <t>تم العمل على تركيب شربن اخر وفك الدكرة  والتشغيل</t>
  </si>
  <si>
    <t>قطع فى سير وصلة بعد الفاكيوم</t>
  </si>
  <si>
    <t>جارى العمل على الاصلاح</t>
  </si>
  <si>
    <t>قطع فى كاتينة سير دخول الفرن</t>
  </si>
  <si>
    <t>تم العمل على تغير الكاتينة والتشغيل</t>
  </si>
  <si>
    <t xml:space="preserve">ترحيل بسير الفرن </t>
  </si>
  <si>
    <t>تم فك الترحيل وضبط السير وعودة بعد الضبط الاوتماتيك</t>
  </si>
  <si>
    <t>مشفى لحام الفك</t>
  </si>
  <si>
    <t>تلف فى سخانات الفك العلوى</t>
  </si>
  <si>
    <t>تم تغير السخانات والتشغيل</t>
  </si>
  <si>
    <t>قطع فى خرطوم بستم الرفع</t>
  </si>
  <si>
    <t>تم تغير الخرطوم والتشغيل</t>
  </si>
  <si>
    <t>تم العمل على تركيب شربن اخر والتشغيل</t>
  </si>
  <si>
    <t>توقف الوصلة بعد الفاكيوم</t>
  </si>
  <si>
    <t>بسبب عدم وجود قطع غيار</t>
  </si>
  <si>
    <t>تم الترحيل والتشغيل</t>
  </si>
  <si>
    <t>توقف البرفر</t>
  </si>
  <si>
    <t>عدم عمل البخار</t>
  </si>
  <si>
    <t>تم تشغيل الغلاية</t>
  </si>
  <si>
    <t>خلل فى ليمت سويتش الفلاب</t>
  </si>
  <si>
    <t>تم ضبط القيم للانكودر والتشغيل</t>
  </si>
  <si>
    <t>توقف البدال والاسكرو</t>
  </si>
  <si>
    <t>كسر فى البدال</t>
  </si>
  <si>
    <t>تم الكشف على البدال والاسكرو والتشغيل</t>
  </si>
  <si>
    <t>تم عمل غسيل والتشغيل</t>
  </si>
  <si>
    <t>توقف متكرر</t>
  </si>
  <si>
    <t>عدم فتح رولات السحب</t>
  </si>
  <si>
    <t>وجد بلاستك على الكاتينة</t>
  </si>
  <si>
    <t>كسر فى الهد</t>
  </si>
  <si>
    <t>تم لحام الهد والتشغيل</t>
  </si>
  <si>
    <t>قطع فى سير المجفف</t>
  </si>
  <si>
    <t>وجود اهتزاز فى بروكسمتى الصعود</t>
  </si>
  <si>
    <t>سقوط الهواء</t>
  </si>
  <si>
    <t>وجد فصل فى الكمبروسر بسبب هزة كهربية</t>
  </si>
  <si>
    <t>خلل فى بساتم الشد  مما ادى الى خلل الانكودر</t>
  </si>
  <si>
    <t>تم ضبط الخالفة وضبط القيم والتشغيل</t>
  </si>
  <si>
    <t>توقف بوابة حجز العجين</t>
  </si>
  <si>
    <t>ضعف الهواء</t>
  </si>
  <si>
    <t>تم ضبط الهواء والشغيل</t>
  </si>
  <si>
    <t>بسبب تلف كاوتشة الكوبلان</t>
  </si>
  <si>
    <t>تم تغير الكاوتشة والتشغيل</t>
  </si>
  <si>
    <t>انسداد فى الجتر</t>
  </si>
  <si>
    <t>تم عمل نظافة والتشغيل</t>
  </si>
  <si>
    <t>قطع بكابل السكينة</t>
  </si>
  <si>
    <t>تم التغير باخر جديد</t>
  </si>
  <si>
    <t>توقف احد الرشاشات</t>
  </si>
  <si>
    <t>فصل فى مفتاح الطوارئ</t>
  </si>
  <si>
    <t>بسبب حدوث دكرة</t>
  </si>
  <si>
    <t>بسبب قطع فى السير الازرق</t>
  </si>
  <si>
    <t>تم العمل على تغير العقلة التالفة والتشغيل</t>
  </si>
  <si>
    <t>توقف وصلة قبل البرج الاول</t>
  </si>
  <si>
    <t>تلف فى الاكس المنقاد</t>
  </si>
  <si>
    <t>تم تجهيز وصلة اخرى من الدور الثالث والاتركيب</t>
  </si>
  <si>
    <t>وجد بواقى عجين بطلمبة الفاكيوم وتم عمل نظافة والتشغيل</t>
  </si>
  <si>
    <t>عجنة</t>
  </si>
  <si>
    <t>وجود تنفيس</t>
  </si>
  <si>
    <t>عدم ضبط الضغوط</t>
  </si>
  <si>
    <t>تم الضغط على الفك من جهة المشغل ووضع سيلكون والتشغيل</t>
  </si>
  <si>
    <t>عدم ضبط الماكينة</t>
  </si>
  <si>
    <t>تم ضبط القيم مع المشغل والتشغيل</t>
  </si>
  <si>
    <t>تم عمل ريست وتشغيل الموتور يدوى والتشغيل</t>
  </si>
  <si>
    <t>توقف سير السمسم</t>
  </si>
  <si>
    <t>بسبب تلف البلى الخاص بالسير</t>
  </si>
  <si>
    <t>تم ترتيب فاصل وتغير البللى</t>
  </si>
  <si>
    <t>حدوث دكرة فى السير</t>
  </si>
  <si>
    <t>وجود قطع بالسير</t>
  </si>
  <si>
    <t>تم فك الدكرة ولحام السير والتشغيل</t>
  </si>
  <si>
    <t>تلف جلبة فى سير قبل التقطيع</t>
  </si>
  <si>
    <t>تم العمل تركيب جلبة استالس والتشغيل</t>
  </si>
  <si>
    <t>وجد ارتفاع الحمل على الموتور وتم عمل غسيل للهوبر  ووضع الشكولاتة من جديد والتشغيل</t>
  </si>
  <si>
    <t>توقف الماكينة بسبب دكرة فى المجاذين</t>
  </si>
  <si>
    <t>تم العمل على فك الدكرة والتشغيل</t>
  </si>
  <si>
    <t>فصل موتور الحقن</t>
  </si>
  <si>
    <t>وجود زيادة لزوجة الشكولاتة</t>
  </si>
  <si>
    <t>تلف فلى سيور المحبب</t>
  </si>
  <si>
    <t>تم العمل على تغير عدد 5 سيور</t>
  </si>
  <si>
    <t>عدم عمل سكينة القطع</t>
  </si>
  <si>
    <t>وجد فصل الكمبروسر</t>
  </si>
  <si>
    <t>تم عمل ريست للكمبروسر والتشغيل</t>
  </si>
  <si>
    <t>توقف ميكسر الدو</t>
  </si>
  <si>
    <t>تسريب دقيق</t>
  </si>
  <si>
    <t>تم محاولة الاصلاح وتم تغير البوابة مع الميكسر الاخر</t>
  </si>
  <si>
    <t>Slicer 2</t>
  </si>
  <si>
    <t>توقف سحب الدقيق</t>
  </si>
  <si>
    <t>انسداد فى المواسير</t>
  </si>
  <si>
    <t>تم العمل على تسليك المواسير والتشغيل</t>
  </si>
  <si>
    <t>بسبب خلل فى الطباعة</t>
  </si>
  <si>
    <t>عدم ضبط اللحام</t>
  </si>
  <si>
    <t>تم العمل على تغير سخان طولى بسبب تلف الاخر</t>
  </si>
  <si>
    <t>يوجد تنفيس فى اللحام</t>
  </si>
  <si>
    <t>تم العمل على ضبط السرعة والتشغيل</t>
  </si>
  <si>
    <t>فصل لحام الوسط</t>
  </si>
  <si>
    <t xml:space="preserve">تلف السخان  </t>
  </si>
  <si>
    <t>تم تغيلا=ر السخان والتشغيل</t>
  </si>
  <si>
    <t>كسر مسامير الصنية</t>
  </si>
  <si>
    <t>تم تغير البوابة من الميكسر الاخر والتشغيل</t>
  </si>
  <si>
    <t>توقف الديبانر</t>
  </si>
  <si>
    <t>قطع فى سير الوصلة البيضاء</t>
  </si>
  <si>
    <t>الزجزاج - OLD AMF</t>
  </si>
  <si>
    <t>وجد مسمار بالبدال</t>
  </si>
  <si>
    <t xml:space="preserve">تم العمل على اخراج المسمار والتجميع والتشغيل </t>
  </si>
  <si>
    <t>توقف سير الصوانى</t>
  </si>
  <si>
    <t>وجود خلل فى حساس الزوية</t>
  </si>
  <si>
    <t>تم العمل على غسيل التنك الخاص بالحبر وتركيبة والتشغيل</t>
  </si>
  <si>
    <t>وجد عدم ضبط فى الضغط وتم العمل على ضبط الضغط والتشغيل</t>
  </si>
  <si>
    <t>كسر فى مسمار القايم</t>
  </si>
  <si>
    <t>تلف فى الكونتاكتور</t>
  </si>
  <si>
    <t>تم تغيرة باخر والتشغيل</t>
  </si>
  <si>
    <t>تم ضبطالقيم والتشغيل</t>
  </si>
  <si>
    <t>توقف اللحام</t>
  </si>
  <si>
    <t>بسب بستم الهد</t>
  </si>
  <si>
    <t>تم العمل على تغير بستم الهد والتشغيل</t>
  </si>
  <si>
    <t>كسر فى قاعدةتسبيت بستم رفع الهد</t>
  </si>
  <si>
    <t>تم استبدال الميكسر باخر من الفينا</t>
  </si>
  <si>
    <t>تم تغير كونتاكتور الاستار والتشغيل</t>
  </si>
  <si>
    <t>slicer 1</t>
  </si>
  <si>
    <t>فك فى احد اقفيز مواسير السحب</t>
  </si>
  <si>
    <t>تم العمل على تركيب الاقفيز والتشغيل</t>
  </si>
  <si>
    <t>قطع فى سير بلاور السحب</t>
  </si>
  <si>
    <t>تم العمل على تغير السير بمقاس اصغر لعدم توافر المقاس</t>
  </si>
  <si>
    <t>قطع فى مجموعة نقل الحركة</t>
  </si>
  <si>
    <t>تم العمل على تغير الوصلة والتشغيل</t>
  </si>
  <si>
    <t>بسبب كسر الاسكرو</t>
  </si>
  <si>
    <t>بالكشف وجدمسمار داخل الاسكرو وتم تغير الاسكرو والتشغيل</t>
  </si>
  <si>
    <t>بسبب عدم تحقيق الاوزان</t>
  </si>
  <si>
    <t>تم العمل على نظافة فلتر الفاكيوم وتركيب الجزنات ومنع التسريب والتشغيل</t>
  </si>
  <si>
    <t>توقف الخط</t>
  </si>
  <si>
    <t>عدم وصوصول الاشارة الخاصة بالتشغيل</t>
  </si>
  <si>
    <t>تم ضبط الشارة والتشغيل</t>
  </si>
  <si>
    <t xml:space="preserve">تحتاج الى صيانة خارجية </t>
  </si>
  <si>
    <t>وجود حبر على الهد</t>
  </si>
  <si>
    <t>سقوط برنامج  PLC</t>
  </si>
  <si>
    <t>تم تغير ال PLC باخر والتشغيل</t>
  </si>
  <si>
    <t>تم فك الدقرة والتشغيل  وتركيب السير</t>
  </si>
  <si>
    <t>ارتفاع درجة حرارة الموتور</t>
  </si>
  <si>
    <t>توقف سب الدقيق</t>
  </si>
  <si>
    <t>تلف فى سير الوصلة</t>
  </si>
  <si>
    <t>تم العمل على فك وتغير الوصلة والتشغيل</t>
  </si>
  <si>
    <t>بسبب انسداد الانبوبة</t>
  </si>
  <si>
    <t>تم عمل محازاة والتشغيل</t>
  </si>
  <si>
    <t>تم العمل على نظافة الهد والتشغيل</t>
  </si>
  <si>
    <t>عدم ضبط طول الكيس</t>
  </si>
  <si>
    <t>تم العمل على ضبط صول الكيس</t>
  </si>
  <si>
    <t>تم العمل على ضبط الصورة والتشغيل</t>
  </si>
  <si>
    <t>قطع فى كابل سلونيد الهوبر</t>
  </si>
  <si>
    <t>تمة العمل على اصلاح الكابل والتشغيل</t>
  </si>
  <si>
    <t>تلف البستم والتغير</t>
  </si>
  <si>
    <t>تم تغبر البستم والتشغيل وارجاع الميكسر الى الفينا</t>
  </si>
  <si>
    <t>تم العمل على ضبط بوابة تفريغ الدقيق وعمل معايرات والتشغيل</t>
  </si>
  <si>
    <t>عدم ضبط الهواء</t>
  </si>
  <si>
    <t>تم العمل على ضبط الهواء والتشغيل</t>
  </si>
  <si>
    <t>تم ضبط الحرارة ووضع سيلكون على الفكوك والتشغيل</t>
  </si>
  <si>
    <t>بسبب تلف فى كابل السكينة</t>
  </si>
  <si>
    <t>عدم عمل الاكس الخاص بسير الدراير</t>
  </si>
  <si>
    <t>تم العمل على تغير كراسى البلى والتشغيل</t>
  </si>
  <si>
    <t>توقف الفاكيوم عن العمل</t>
  </si>
  <si>
    <t>خلل فى ربط التشغيل</t>
  </si>
  <si>
    <t>انخفاض الرطوبة</t>
  </si>
  <si>
    <t>فصل بالغلاية</t>
  </si>
  <si>
    <t>خلل فى الاوزان</t>
  </si>
  <si>
    <t>تم العمل على الكشف على حساس ضغط العجين</t>
  </si>
  <si>
    <t>توقف الفرن عن العمل</t>
  </si>
  <si>
    <t>تم العمل غلى تعير المسمار والتشغيل</t>
  </si>
  <si>
    <t>تم العمل ضبط السكينة والتشغيل</t>
  </si>
  <si>
    <t>بسبب تلف الشربون</t>
  </si>
  <si>
    <t>تم العمل على تغير الشربون</t>
  </si>
  <si>
    <t>تم العمل على ضبط الحرارة وضبط الضغط</t>
  </si>
  <si>
    <t>تم العمل على ضبط الحرارة وتغير السكينة والتشغيل</t>
  </si>
  <si>
    <t>تم العمل على تنظيف الشقاقات والتشغيل</t>
  </si>
  <si>
    <t>تم العمل على ضبط الحرارة والسرعة وضبط الضغط والتشغيل</t>
  </si>
  <si>
    <t>عدم ضبط فى اللحام الطولى</t>
  </si>
  <si>
    <t>تم ضبط قاعدة السخان والتشغيل</t>
  </si>
  <si>
    <t>Line Name
خط الإنتاج</t>
  </si>
  <si>
    <t>Production Line</t>
  </si>
  <si>
    <t>Up Time</t>
  </si>
  <si>
    <t>Number of Failures</t>
  </si>
  <si>
    <t>Down Time</t>
  </si>
  <si>
    <t>MTBF</t>
  </si>
  <si>
    <t>MTTR</t>
  </si>
  <si>
    <t>Availability</t>
  </si>
  <si>
    <t>Machine Name</t>
  </si>
  <si>
    <t>Sum of Duration</t>
  </si>
  <si>
    <t>Count of Duration
وقت التوقف2</t>
  </si>
  <si>
    <t>Cause</t>
  </si>
  <si>
    <t>Total Hours</t>
  </si>
  <si>
    <t>Number Of Hours</t>
  </si>
  <si>
    <t>Number Of Days</t>
  </si>
  <si>
    <t>Total Time</t>
  </si>
  <si>
    <t>1`</t>
  </si>
  <si>
    <t>Count of Duration</t>
  </si>
  <si>
    <t>Grand Total</t>
  </si>
  <si>
    <t>Modern Allied Bakeries</t>
  </si>
  <si>
    <t>Engineering Team - Sadat</t>
  </si>
  <si>
    <t>European Production Line (EU)
List of Equipments</t>
  </si>
  <si>
    <t>Manufacturer coordinator :AMS-Kohl GMBH</t>
  </si>
  <si>
    <t>sr.</t>
  </si>
  <si>
    <t xml:space="preserve">Name </t>
  </si>
  <si>
    <t>Equipment Description</t>
  </si>
  <si>
    <t>Machine Code</t>
  </si>
  <si>
    <t xml:space="preserve">Brand </t>
  </si>
  <si>
    <t xml:space="preserve">S.N </t>
  </si>
  <si>
    <t xml:space="preserve">Data </t>
  </si>
  <si>
    <t xml:space="preserve">Model </t>
  </si>
  <si>
    <t>Manufacturer Contact</t>
  </si>
  <si>
    <t>Criticality</t>
  </si>
  <si>
    <t>Flour Silo (4)</t>
  </si>
  <si>
    <t>EU-SLO-004</t>
  </si>
  <si>
    <t xml:space="preserve">Agri flex  </t>
  </si>
  <si>
    <t>ESIL</t>
  </si>
  <si>
    <t>info@agriflex.it</t>
  </si>
  <si>
    <t>HIGH</t>
  </si>
  <si>
    <t>Flour Silo (5)</t>
  </si>
  <si>
    <t>EU-SLO-005</t>
  </si>
  <si>
    <t>Agri flex Italy</t>
  </si>
  <si>
    <t>Flour Dischargin Feeder (4)</t>
  </si>
  <si>
    <t>فيدر تفريغ الدقيق (4)</t>
  </si>
  <si>
    <t>EU-FED-004</t>
  </si>
  <si>
    <t>Italvibras g.silingardi</t>
  </si>
  <si>
    <t>MTF 15/200 S02</t>
  </si>
  <si>
    <t>parts@italvibrasusa.com</t>
  </si>
  <si>
    <t>Flour Dischargin Feeder (5)</t>
  </si>
  <si>
    <t>فيدر تفريغ الدقيق (5)</t>
  </si>
  <si>
    <t>EU-FED-005</t>
  </si>
  <si>
    <t>Italvibras g.silingard</t>
  </si>
  <si>
    <t>MTF 15/200-SO2</t>
  </si>
  <si>
    <t>Flour Vacuum Blower (1)</t>
  </si>
  <si>
    <t>EU-BLW-001</t>
  </si>
  <si>
    <t>Mapner</t>
  </si>
  <si>
    <t>SEM 11.5 TRC.GCABV</t>
  </si>
  <si>
    <t>TEL:+34943335100</t>
  </si>
  <si>
    <t>Flour Bag Filter</t>
  </si>
  <si>
    <t>فلتر الدقيق</t>
  </si>
  <si>
    <t>EU-BAG-001</t>
  </si>
  <si>
    <t>AGRIFLEX</t>
  </si>
  <si>
    <t>medium</t>
  </si>
  <si>
    <t>Flour Vacuum Blower (2)</t>
  </si>
  <si>
    <t>بلاور سحب الدقيق (2)</t>
  </si>
  <si>
    <t>EU-BLW-002</t>
  </si>
  <si>
    <t>SEM 11 TRCB.GCA</t>
  </si>
  <si>
    <t>Heat Exchanger</t>
  </si>
  <si>
    <t>مبادل حراري</t>
  </si>
  <si>
    <t>EU-HEX-001</t>
  </si>
  <si>
    <t>Flour Cooling Chiller</t>
  </si>
  <si>
    <t>شيلر تبريد الدقيق</t>
  </si>
  <si>
    <t>EU-CHI-001</t>
  </si>
  <si>
    <t>EMICON</t>
  </si>
  <si>
    <t>14D134</t>
  </si>
  <si>
    <t>RAE 822 KC</t>
  </si>
  <si>
    <t>emiconac@emiconac.it</t>
  </si>
  <si>
    <t>Flour De-Humidifer</t>
  </si>
  <si>
    <t>نازع رطوبة الدقيق</t>
  </si>
  <si>
    <t>EU-DEH-001</t>
  </si>
  <si>
    <t>Agri flex</t>
  </si>
  <si>
    <t>Medium</t>
  </si>
  <si>
    <t>Flour Sifter</t>
  </si>
  <si>
    <t>EU-SIF-001</t>
  </si>
  <si>
    <t>great western manufacturing</t>
  </si>
  <si>
    <t xml:space="preserve">QA24 Tru-Balance In-Line Sifter </t>
  </si>
  <si>
    <t>sifter@gwmfg.com</t>
  </si>
  <si>
    <t>Sponge Mixer</t>
  </si>
  <si>
    <t>ميكسر الإسبونج</t>
  </si>
  <si>
    <t>EU-MIX-001</t>
  </si>
  <si>
    <t>peerless</t>
  </si>
  <si>
    <t>hs 13-75</t>
  </si>
  <si>
    <t>kcurtner@peerlessfood.com</t>
  </si>
  <si>
    <t>Dough Mixer</t>
  </si>
  <si>
    <t>EU-MIX-002</t>
  </si>
  <si>
    <t>hs 8-060</t>
  </si>
  <si>
    <t>Ice Maker</t>
  </si>
  <si>
    <t>ماكينة تصنيع الثلج</t>
  </si>
  <si>
    <t>EU-ICE-001</t>
  </si>
  <si>
    <t xml:space="preserve">Flender </t>
  </si>
  <si>
    <t>FP100</t>
  </si>
  <si>
    <t>flender.en.ecplaza.net</t>
  </si>
  <si>
    <t>Dough Screw Pump</t>
  </si>
  <si>
    <t>EU-DSP-001</t>
  </si>
  <si>
    <t>AMF</t>
  </si>
  <si>
    <t>Mixer Cooling Chiller</t>
  </si>
  <si>
    <t>شيلر تبريد الميكسرات</t>
  </si>
  <si>
    <t>EU-CHI-002</t>
  </si>
  <si>
    <t>Dough Water Cooling chiller</t>
  </si>
  <si>
    <t>شيلر تبريد مياه العجين</t>
  </si>
  <si>
    <t>EU-CHI-003</t>
  </si>
  <si>
    <t>Divider</t>
  </si>
  <si>
    <t>EU-DVD-001</t>
  </si>
  <si>
    <t>Rounder</t>
  </si>
  <si>
    <t>EU-RON-001</t>
  </si>
  <si>
    <t xml:space="preserve">amf 
 </t>
  </si>
  <si>
    <t>cn 14002a</t>
  </si>
  <si>
    <t>www.amf bakery.com</t>
  </si>
  <si>
    <t>High</t>
  </si>
  <si>
    <t>ZigZag</t>
  </si>
  <si>
    <t>الزجزاج - AMF</t>
  </si>
  <si>
    <t>EU-ZIG-001</t>
  </si>
  <si>
    <t>First Proofer</t>
  </si>
  <si>
    <t>المخمر - AMF</t>
  </si>
  <si>
    <t>EU-PRF-001</t>
  </si>
  <si>
    <t>Sheeter</t>
  </si>
  <si>
    <t>EU-SHE-001</t>
  </si>
  <si>
    <t>Printer</t>
  </si>
  <si>
    <t>EU-PRN-001</t>
  </si>
  <si>
    <t>Shaker</t>
  </si>
  <si>
    <t>EU-SHK-001</t>
  </si>
  <si>
    <t xml:space="preserve">Burford corp </t>
  </si>
  <si>
    <t>579ep</t>
  </si>
  <si>
    <t>info@burford.com</t>
  </si>
  <si>
    <t>Pan Conveyor (1)</t>
  </si>
  <si>
    <t>EU-PAC-001</t>
  </si>
  <si>
    <t>techno pool</t>
  </si>
  <si>
    <t>EU-TEC</t>
  </si>
  <si>
    <t>info@tecnopool.it</t>
  </si>
  <si>
    <t>Proofer</t>
  </si>
  <si>
    <t>EU-PRF-002</t>
  </si>
  <si>
    <t xml:space="preserve">Alit+C23:D25ech </t>
  </si>
  <si>
    <t xml:space="preserve">alitch </t>
  </si>
  <si>
    <t>Proofer with infeed &amp;out feed</t>
  </si>
  <si>
    <t>info@alitech-online.it</t>
  </si>
  <si>
    <t>Water Split &amp; Spray</t>
  </si>
  <si>
    <t>ماكينة رش المياه</t>
  </si>
  <si>
    <t>EU-WSP-001</t>
  </si>
  <si>
    <t>Burford</t>
  </si>
  <si>
    <t>Seeder</t>
  </si>
  <si>
    <t>EU-SED-001</t>
  </si>
  <si>
    <t xml:space="preserve">Burford  </t>
  </si>
  <si>
    <t>ESE</t>
  </si>
  <si>
    <t>Baking Oven</t>
  </si>
  <si>
    <t>EU-OVN-001</t>
  </si>
  <si>
    <t xml:space="preserve">J4/sro pred merice nad laben </t>
  </si>
  <si>
    <t>ppp3,85 69,3.221.du</t>
  </si>
  <si>
    <t>verner@j4.cz</t>
  </si>
  <si>
    <t>De-Panner</t>
  </si>
  <si>
    <t>EU-DEP-001</t>
  </si>
  <si>
    <t xml:space="preserve">cap way system automa tienU7
 </t>
  </si>
  <si>
    <t>cad -4-24 D33004</t>
  </si>
  <si>
    <t>www.capwayuse.com</t>
  </si>
  <si>
    <t>Pan Conveyor (2)</t>
  </si>
  <si>
    <t>EU-PAC-002</t>
  </si>
  <si>
    <t>techno pool 2</t>
  </si>
  <si>
    <t>A H-122 700</t>
  </si>
  <si>
    <t>Spiral tw 4 700 1721 cooling</t>
  </si>
  <si>
    <t>Cooling Conveyor (1)</t>
  </si>
  <si>
    <t>EU-COC-001</t>
  </si>
  <si>
    <t>Cooling Tower (1)</t>
  </si>
  <si>
    <t>EU-COT-001</t>
  </si>
  <si>
    <t>Cooling Tower (2)</t>
  </si>
  <si>
    <t>برج التبريد (2)</t>
  </si>
  <si>
    <t>EU-COT-002</t>
  </si>
  <si>
    <t>Cooling Tower (3)</t>
  </si>
  <si>
    <t>برج التبريد (3)</t>
  </si>
  <si>
    <t>EU-COT-003</t>
  </si>
  <si>
    <t>Metal Detector (1)</t>
  </si>
  <si>
    <t>EU-MTD-001</t>
  </si>
  <si>
    <t xml:space="preserve">ceia </t>
  </si>
  <si>
    <t>20800 214 020</t>
  </si>
  <si>
    <t xml:space="preserve">THS </t>
  </si>
  <si>
    <t>info@ceia-usa.com</t>
  </si>
  <si>
    <t>Slicer (1)</t>
  </si>
  <si>
    <t>EU-SLC-001</t>
  </si>
  <si>
    <t>2000 le</t>
  </si>
  <si>
    <t>Packing Machine (1)</t>
  </si>
  <si>
    <t>EU-PCM-001</t>
  </si>
  <si>
    <t xml:space="preserve">ibon hart </t>
  </si>
  <si>
    <t>2745/a</t>
  </si>
  <si>
    <t>ib520</t>
  </si>
  <si>
    <t>nfo@ibonhart.co.uk</t>
  </si>
  <si>
    <t>Strapping Machine (1)</t>
  </si>
  <si>
    <t>ماكينة الرباط1</t>
  </si>
  <si>
    <t>EU-STR-001</t>
  </si>
  <si>
    <t>united bakay equipment ube</t>
  </si>
  <si>
    <t>991S/100</t>
  </si>
  <si>
    <t>olfers@gbtrnbh.de</t>
  </si>
  <si>
    <t>Date Coding Machine (1)</t>
  </si>
  <si>
    <t>EU-DCD-001</t>
  </si>
  <si>
    <t>Slicer (2)</t>
  </si>
  <si>
    <t>EU-SLC-002</t>
  </si>
  <si>
    <t>Packing Machine (2)</t>
  </si>
  <si>
    <t>ماكينة التعبئه 2</t>
  </si>
  <si>
    <t>EU-PCM-002</t>
  </si>
  <si>
    <t>Strapping Machine (2)</t>
  </si>
  <si>
    <t>ماكينة الرباط 2</t>
  </si>
  <si>
    <t>EU-STR-002</t>
  </si>
  <si>
    <t>991S/101</t>
  </si>
  <si>
    <t>Date Coding Machine (2)</t>
  </si>
  <si>
    <t>EU-DCD-002</t>
  </si>
  <si>
    <t>LeMatich Packing Machine</t>
  </si>
  <si>
    <t>EU-PCM-003</t>
  </si>
  <si>
    <t xml:space="preserve">lematicinc </t>
  </si>
  <si>
    <t>bf-25w</t>
  </si>
  <si>
    <t>jhankins@lematic.com</t>
  </si>
  <si>
    <t>Metal Detector (2)</t>
  </si>
  <si>
    <t>EU-MTD-002</t>
  </si>
  <si>
    <t>Date Coding Machine (3)</t>
  </si>
  <si>
    <t>EU-DCD-003</t>
  </si>
  <si>
    <t xml:space="preserve">domino </t>
  </si>
  <si>
    <t>ax 15oi</t>
  </si>
  <si>
    <t>service@domino-uk.com</t>
  </si>
  <si>
    <t>EU-BSK-001</t>
  </si>
  <si>
    <t>Senn - Crumbs Production Line (SC)
List of Equipments</t>
  </si>
  <si>
    <t xml:space="preserve">Manufacturer coordinator : ELIN </t>
  </si>
  <si>
    <t>Flour Silo (1)</t>
  </si>
  <si>
    <t>SC-SLO-001</t>
  </si>
  <si>
    <t>Agriflex</t>
  </si>
  <si>
    <t>AS1</t>
  </si>
  <si>
    <t>Flour Silo (2)</t>
  </si>
  <si>
    <t>SC-SLO-002</t>
  </si>
  <si>
    <t>AS2</t>
  </si>
  <si>
    <t>Flour Dischargin Feeder (1)</t>
  </si>
  <si>
    <t>فيدر تفريغ الدقيق (1)</t>
  </si>
  <si>
    <t>SC-FED-001</t>
  </si>
  <si>
    <t>DMN WESTINGHOUSE</t>
  </si>
  <si>
    <t>RV103518</t>
  </si>
  <si>
    <t>BL 200 3C</t>
  </si>
  <si>
    <t>T +31 252 361 800</t>
  </si>
  <si>
    <t>Flour Dischargin Feeder (2)</t>
  </si>
  <si>
    <t>فيدر تفريغ الدقيق (2)</t>
  </si>
  <si>
    <t>SC-FED-002</t>
  </si>
  <si>
    <t>RV183518</t>
  </si>
  <si>
    <t>SC-SIF-001</t>
  </si>
  <si>
    <t>AS3</t>
  </si>
  <si>
    <t>info@elincom.gr</t>
  </si>
  <si>
    <t>SC-BLW-001</t>
  </si>
  <si>
    <t>DVP vacumme technology</t>
  </si>
  <si>
    <t>AB1</t>
  </si>
  <si>
    <t>Flour Main Filter (1)</t>
  </si>
  <si>
    <t>فلتر الدقيق (1)</t>
  </si>
  <si>
    <t>SC-BAG-001</t>
  </si>
  <si>
    <t>Flour Bag Filter (2)</t>
  </si>
  <si>
    <t>فلتر الدقيق (2)</t>
  </si>
  <si>
    <t>SC-BAG-002</t>
  </si>
  <si>
    <t>ABF</t>
  </si>
  <si>
    <t>MEDIUM</t>
  </si>
  <si>
    <t>Scaling Unit</t>
  </si>
  <si>
    <t>وحدة الوزن</t>
  </si>
  <si>
    <t>SC-SCL-001</t>
  </si>
  <si>
    <t>SC-MIX-001</t>
  </si>
  <si>
    <t xml:space="preserve">Elin </t>
  </si>
  <si>
    <t>AM</t>
  </si>
  <si>
    <t>Dough Unloader</t>
  </si>
  <si>
    <t>SC-UNL-001</t>
  </si>
  <si>
    <t>MO</t>
  </si>
  <si>
    <t>Senn - Divider</t>
  </si>
  <si>
    <t>SC-DVD-001</t>
  </si>
  <si>
    <t>APF</t>
  </si>
  <si>
    <t>Senn - Sheeter</t>
  </si>
  <si>
    <t>SC-SHT-001</t>
  </si>
  <si>
    <t xml:space="preserve">AS </t>
  </si>
  <si>
    <t>Senn - Forming</t>
  </si>
  <si>
    <t>SC-FRM-001</t>
  </si>
  <si>
    <t>AF</t>
  </si>
  <si>
    <t>SC-PRF-001</t>
  </si>
  <si>
    <t xml:space="preserve">AP </t>
  </si>
  <si>
    <t>SC-OVN-001</t>
  </si>
  <si>
    <t>TO10000</t>
  </si>
  <si>
    <t>Bread Dryer</t>
  </si>
  <si>
    <t>SC-DRY-001</t>
  </si>
  <si>
    <t>AD</t>
  </si>
  <si>
    <t>Cooling Tower</t>
  </si>
  <si>
    <t>SC-COT-001</t>
  </si>
  <si>
    <t>Bread Conveying Belt</t>
  </si>
  <si>
    <t>سير نقل االمنتج</t>
  </si>
  <si>
    <t>SC-BEL-001</t>
  </si>
  <si>
    <t>Packing Machine</t>
  </si>
  <si>
    <t>ماكينة التعبئة</t>
  </si>
  <si>
    <t>SC-PAC-001</t>
  </si>
  <si>
    <t>AP</t>
  </si>
  <si>
    <t>Welding Machine</t>
  </si>
  <si>
    <t>SC-WEL-001</t>
  </si>
  <si>
    <t>AW</t>
  </si>
  <si>
    <t>SC-DCD-001</t>
  </si>
  <si>
    <t>Crumb Crashing Machine (1)</t>
  </si>
  <si>
    <t>ماكينة طحن البقسماط (1)</t>
  </si>
  <si>
    <t>SC-CRS-001</t>
  </si>
  <si>
    <t>voran</t>
  </si>
  <si>
    <t>Crumb Crashing Machine (2)</t>
  </si>
  <si>
    <t>ماكينة طحن البقسماط (2)</t>
  </si>
  <si>
    <t>SC-CRS-002</t>
  </si>
  <si>
    <t>Dust Collecting Blower</t>
  </si>
  <si>
    <t>SC-BLW-002</t>
  </si>
  <si>
    <t>AB2</t>
  </si>
  <si>
    <t>Senn Package Welding Machine</t>
  </si>
  <si>
    <t>ماكينة لحام السن</t>
  </si>
  <si>
    <t>SC-PAC-002</t>
  </si>
  <si>
    <t>SC-DCD-002</t>
  </si>
  <si>
    <t>SC-BEL-002</t>
  </si>
  <si>
    <t>Sandwich Production Line (SA)
List of Equipments</t>
  </si>
  <si>
    <t>Douhg Water Cooling Chiller</t>
  </si>
  <si>
    <t>SA-CHI-001</t>
  </si>
  <si>
    <t>ايس ميكر</t>
  </si>
  <si>
    <t>SA-ICE-001</t>
  </si>
  <si>
    <t>FLD</t>
  </si>
  <si>
    <t>wenxingabc@163.com</t>
  </si>
  <si>
    <t>SA-SIF-001</t>
  </si>
  <si>
    <t>MORCOS</t>
  </si>
  <si>
    <t>FS800</t>
  </si>
  <si>
    <t>morcosmachinery.com</t>
  </si>
  <si>
    <t>Dough Mixer (1)</t>
  </si>
  <si>
    <t>SA-MIX-001</t>
  </si>
  <si>
    <t>Turri</t>
  </si>
  <si>
    <t>SM1</t>
  </si>
  <si>
    <t>turrisrl@turri-srl.com</t>
  </si>
  <si>
    <t>Dough Mixer (2)</t>
  </si>
  <si>
    <t>SA-MIX-002</t>
  </si>
  <si>
    <t>SM2</t>
  </si>
  <si>
    <t>Dough Mixer (3)</t>
  </si>
  <si>
    <t>SA-MIX-003</t>
  </si>
  <si>
    <t>TURRI</t>
  </si>
  <si>
    <t>SM3</t>
  </si>
  <si>
    <t>Dough Mixer (4)</t>
  </si>
  <si>
    <t>SA-MIX-004</t>
  </si>
  <si>
    <t>SA-UNL-001</t>
  </si>
  <si>
    <t>scledense</t>
  </si>
  <si>
    <t>SR 265</t>
  </si>
  <si>
    <t>OLD AMF - Divider</t>
  </si>
  <si>
    <t>SA-DVD-001</t>
  </si>
  <si>
    <t>OLD AMF - Rounder</t>
  </si>
  <si>
    <t>SA-RON-001</t>
  </si>
  <si>
    <t>OLD AMF - Zigzag</t>
  </si>
  <si>
    <t>SA-ZIG-001</t>
  </si>
  <si>
    <t>OLD AMF - Proofer</t>
  </si>
  <si>
    <t>المخمر - OLD AMF</t>
  </si>
  <si>
    <t>SA-PRF-001</t>
  </si>
  <si>
    <t>OLD AMF - Sheeter</t>
  </si>
  <si>
    <t>SA-SHE-001</t>
  </si>
  <si>
    <t>OLD AMF - Printer</t>
  </si>
  <si>
    <t>SA-PRN-001</t>
  </si>
  <si>
    <t>Dough Dividing Machine</t>
  </si>
  <si>
    <t>ماكينة تقطيع العجين - الفيينا</t>
  </si>
  <si>
    <t>SA-DVD-002</t>
  </si>
  <si>
    <t>VCR</t>
  </si>
  <si>
    <t>Dough Forming Machine</t>
  </si>
  <si>
    <t>ماكينة تشكيل العجين - الفيينا</t>
  </si>
  <si>
    <t>SA-FRM-001</t>
  </si>
  <si>
    <t>Dough Conveying Belt</t>
  </si>
  <si>
    <t>سير نقل العجين</t>
  </si>
  <si>
    <t>SA-BEL-001</t>
  </si>
  <si>
    <t>SA-PRF-002</t>
  </si>
  <si>
    <t>Rich bake</t>
  </si>
  <si>
    <t>SPR</t>
  </si>
  <si>
    <t>Rotary Oven (1)</t>
  </si>
  <si>
    <t>SA-ROV-001</t>
  </si>
  <si>
    <t>Bassanina</t>
  </si>
  <si>
    <t>ROTOR 812</t>
  </si>
  <si>
    <t>info@bassanina.com</t>
  </si>
  <si>
    <t>Rotary Oven (2)</t>
  </si>
  <si>
    <t>SA-ROV-002</t>
  </si>
  <si>
    <t>Rotary Oven (3)</t>
  </si>
  <si>
    <t>SA-ROV-003</t>
  </si>
  <si>
    <t>Rotary Oven (4)</t>
  </si>
  <si>
    <t>فرن دوار (4)</t>
  </si>
  <si>
    <t>SA-ROV-004</t>
  </si>
  <si>
    <t>SVEBA DALHIN</t>
  </si>
  <si>
    <t>Rotary Oven (5)</t>
  </si>
  <si>
    <t>SA-ROV-005</t>
  </si>
  <si>
    <t>Rotary Oven (6)</t>
  </si>
  <si>
    <t>فرن دوار (6)</t>
  </si>
  <si>
    <t>SA-ROV-006</t>
  </si>
  <si>
    <t>hIGH</t>
  </si>
  <si>
    <t>Automatic Injection Machine</t>
  </si>
  <si>
    <t>SA-AIJ-001</t>
  </si>
  <si>
    <t>COMAS</t>
  </si>
  <si>
    <t>comas@comas-spa.com</t>
  </si>
  <si>
    <t>Moving Belt (1)</t>
  </si>
  <si>
    <t>سير نقل الساندويتش (1)</t>
  </si>
  <si>
    <t>SA-MVB-001</t>
  </si>
  <si>
    <t>Packaging Machine (1)</t>
  </si>
  <si>
    <t>SA-PAC-001</t>
  </si>
  <si>
    <t>SA-DCD-001</t>
  </si>
  <si>
    <t>Domino</t>
  </si>
  <si>
    <t>A210</t>
  </si>
  <si>
    <t>Boxing Machine (1)</t>
  </si>
  <si>
    <t>SA-BOX-001</t>
  </si>
  <si>
    <t>Manual Injection Machines</t>
  </si>
  <si>
    <t>SA-MIJ-001</t>
  </si>
  <si>
    <t>Moving Belt (2)</t>
  </si>
  <si>
    <t>سير نقل الساندويتش (2)</t>
  </si>
  <si>
    <t>SA-MVB-002</t>
  </si>
  <si>
    <t>Packaging Machine (2)</t>
  </si>
  <si>
    <t>SA-PAC-002</t>
  </si>
  <si>
    <t>SA-DCD-002</t>
  </si>
  <si>
    <t>Boxing Machine (2)</t>
  </si>
  <si>
    <t>SA-BOX-002</t>
  </si>
  <si>
    <t>Packaging Machine (3)</t>
  </si>
  <si>
    <t>SA-PAC-003</t>
  </si>
  <si>
    <t>Bread Slicer</t>
  </si>
  <si>
    <t>SA-SLC-001</t>
  </si>
  <si>
    <t>SA-PAC-004</t>
  </si>
  <si>
    <t>Date Coding Machine</t>
  </si>
  <si>
    <t>SA-DCD-003</t>
  </si>
  <si>
    <t>DOMINO</t>
  </si>
  <si>
    <t>Vienna Production Line (VI)
List of Equipments</t>
  </si>
  <si>
    <t>Dough Water Cooling Chiller</t>
  </si>
  <si>
    <t>VI-CHI-001</t>
  </si>
  <si>
    <t>VI-SIF-001</t>
  </si>
  <si>
    <t>VI-ICE-001</t>
  </si>
  <si>
    <t>VI-MIX-004</t>
  </si>
  <si>
    <t>ماكينة تقطيع العجين</t>
  </si>
  <si>
    <t>VI-DVD-001</t>
  </si>
  <si>
    <t>ماكينة تشكيل العجين</t>
  </si>
  <si>
    <t>VI-FRM-001</t>
  </si>
  <si>
    <t>VI-PRF-001</t>
  </si>
  <si>
    <t>فرن (5)</t>
  </si>
  <si>
    <t>VI-RVN-005</t>
  </si>
  <si>
    <t>فرن (6)</t>
  </si>
  <si>
    <t>VI-RVN-006</t>
  </si>
  <si>
    <t>سلايسر</t>
  </si>
  <si>
    <t>VI-SLC-001</t>
  </si>
  <si>
    <t>ماكينة التغليف</t>
  </si>
  <si>
    <t>VI-PAC-001</t>
  </si>
  <si>
    <t>ماكينة التاريخ</t>
  </si>
  <si>
    <t>VI-DCD-001</t>
  </si>
  <si>
    <t>Equipment Name</t>
  </si>
  <si>
    <t>Code</t>
  </si>
  <si>
    <t>ثلاجة التبريد (1)</t>
  </si>
  <si>
    <t>UT-REF-001</t>
  </si>
  <si>
    <t>CH-SRN-001</t>
  </si>
  <si>
    <t>ثلاجة التبريد (2)</t>
  </si>
  <si>
    <t>UT-REF-002</t>
  </si>
  <si>
    <t>تبريد منطقة التحميل</t>
  </si>
  <si>
    <t>UT-DIP-001</t>
  </si>
  <si>
    <t>Column1</t>
  </si>
  <si>
    <t>Column2</t>
  </si>
  <si>
    <t>بلاست فريزر (1)</t>
  </si>
  <si>
    <t>UT-BLS-001</t>
  </si>
  <si>
    <t>GE-GEN-001</t>
  </si>
  <si>
    <t>بلاست فريزر (2)</t>
  </si>
  <si>
    <t>ضاغط هواء (1)</t>
  </si>
  <si>
    <t>UT-CMP-001</t>
  </si>
  <si>
    <t>ضاغط هواء (2)</t>
  </si>
  <si>
    <t>UT-CMP-002</t>
  </si>
  <si>
    <t>ضاغط هواء (3)</t>
  </si>
  <si>
    <t>UT-CMP-003</t>
  </si>
  <si>
    <t>ضاغط هواء (4)</t>
  </si>
  <si>
    <t>UT-CMP-004</t>
  </si>
  <si>
    <t>غلاية (1)</t>
  </si>
  <si>
    <t>UT-BOL-001</t>
  </si>
  <si>
    <t>غلاية (2)</t>
  </si>
  <si>
    <t>UT-BOL-002</t>
  </si>
  <si>
    <t>UT-BOL-003</t>
  </si>
  <si>
    <t>مولد طوارئ</t>
  </si>
  <si>
    <t>UT-GEN-001</t>
  </si>
  <si>
    <t>Utilities (UT)
List of Equipments</t>
  </si>
  <si>
    <t>Choclate Processing (CH)
List of Equipments</t>
  </si>
  <si>
    <t>حسن حسن ابراهيم الديب</t>
  </si>
  <si>
    <t>حسن أشرف عبدالستار عبدالهادى</t>
  </si>
  <si>
    <t>عادل سعيد محمود محمد</t>
  </si>
  <si>
    <t>مصطفى محسن رجب</t>
  </si>
  <si>
    <t>امير عبدالعزيز محمد عبيد</t>
  </si>
  <si>
    <t>أحمد محمد أحمد التومى</t>
  </si>
  <si>
    <t>احمد ربيع محمد الحارس</t>
  </si>
  <si>
    <t>Date
التاريخ</t>
  </si>
  <si>
    <t>(All)</t>
  </si>
  <si>
    <t>Row Labels</t>
  </si>
  <si>
    <t>Stoppage Time</t>
  </si>
  <si>
    <t>Stoppages Count</t>
  </si>
  <si>
    <t>Stoppage Count</t>
  </si>
  <si>
    <t>إسم المعدة</t>
  </si>
  <si>
    <t>وقت التوقف</t>
  </si>
  <si>
    <t>عدد التوقفات</t>
  </si>
  <si>
    <t>فرن (1)</t>
  </si>
  <si>
    <t>فرن (2)</t>
  </si>
  <si>
    <t>ماكينة التغليف (الدزيما)</t>
  </si>
  <si>
    <t>ماكينة الكرتنة (1)</t>
  </si>
  <si>
    <t>ماكينه التاريخ 1</t>
  </si>
  <si>
    <t>Stoppage Duration</t>
  </si>
  <si>
    <t>Column3</t>
  </si>
  <si>
    <t>Column4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</si>
</sst>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409]h:mm:ss\ AM/PM;@"/>
    <numFmt numFmtId="165" formatCode="[h]:mm:ss;@"/>
    <numFmt numFmtId="166" formatCode="[$-409]d\-mmm\-yy;@"/>
    <numFmt numFmtId="167" formatCode="0.0%"/>
  </numFmts>
  <fonts count="25">
    <font>
      <sz val="11"/>
      <color theme="1"/>
      <name val="Calibri"/>
      <family val="2"/>
      <scheme val="minor"/>
    </font>
    <font>
      <sz val="12"/>
      <color theme="1"/>
      <name val="Arial"/>
      <family val="2"/>
    </font>
    <font>
      <b/>
      <sz val="12"/>
      <color theme="1"/>
      <name val="Arial"/>
      <family val="2"/>
    </font>
    <font>
      <b/>
      <sz val="16"/>
      <color theme="1"/>
      <name val="Arial"/>
      <family val="2"/>
    </font>
    <font>
      <b/>
      <sz val="12"/>
      <color rgb="FF000000"/>
      <name val="Calibri"/>
      <family val="2"/>
    </font>
    <font>
      <sz val="12"/>
      <color rgb="FF000000"/>
      <name val="Calibri"/>
      <family val="2"/>
    </font>
    <font>
      <u/>
      <sz val="11"/>
      <color theme="10"/>
      <name val="Calibri"/>
      <family val="2"/>
      <scheme val="minor"/>
    </font>
    <font>
      <b/>
      <sz val="16"/>
      <color theme="1"/>
      <name val="Calibri"/>
      <family val="2"/>
      <scheme val="minor"/>
    </font>
    <font>
      <sz val="16"/>
      <color theme="1"/>
      <name val="Calibri"/>
      <family val="2"/>
      <scheme val="minor"/>
    </font>
    <font>
      <b/>
      <sz val="18"/>
      <color theme="1"/>
      <name val="Calibri"/>
      <family val="2"/>
      <scheme val="minor"/>
    </font>
    <font>
      <b/>
      <sz val="14"/>
      <color theme="1"/>
      <name val="Calibri"/>
      <family val="2"/>
      <scheme val="minor"/>
    </font>
    <font>
      <sz val="14"/>
      <color theme="1"/>
      <name val="Calibri"/>
      <family val="2"/>
      <scheme val="minor"/>
    </font>
    <font>
      <u/>
      <sz val="14"/>
      <color theme="10"/>
      <name val="Calibri"/>
      <family val="2"/>
      <scheme val="minor"/>
    </font>
    <font>
      <sz val="14"/>
      <color rgb="FFFF0000"/>
      <name val="Calibri"/>
      <family val="2"/>
      <scheme val="minor"/>
    </font>
    <font>
      <u/>
      <sz val="14"/>
      <color rgb="FFFF0000"/>
      <name val="Calibri"/>
      <family val="2"/>
      <scheme val="minor"/>
    </font>
    <font>
      <sz val="12"/>
      <color theme="1"/>
      <name val="Calibri"/>
      <family val="2"/>
      <scheme val="minor"/>
    </font>
    <font>
      <b/>
      <sz val="14"/>
      <color theme="1"/>
      <name val="Arial"/>
      <family val="2"/>
    </font>
    <font>
      <sz val="8"/>
      <name val="Calibri"/>
      <family val="2"/>
      <scheme val="minor"/>
    </font>
    <font>
      <sz val="12"/>
      <color rgb="FFFF0000"/>
      <name val="Calibri"/>
      <family val="2"/>
    </font>
    <font>
      <sz val="12"/>
      <color rgb="FFFF0000"/>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0"/>
        <bgColor indexed="64"/>
      </patternFill>
    </fill>
    <fill>
      <patternFill patternType="solid">
        <fgColor theme="1"/>
        <bgColor theme="1"/>
      </patternFill>
    </fill>
  </fills>
  <borders count="3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theme="4" tint="0.39997558519241921"/>
      </top>
      <bottom style="thin">
        <color theme="4" tint="0.39997558519241921"/>
      </bottom>
      <diagonal/>
    </border>
    <border>
      <left style="thin">
        <color indexed="64"/>
      </left>
      <right/>
      <top style="thin">
        <color theme="4" tint="0.39997558519241921"/>
      </top>
      <bottom/>
      <diagonal/>
    </border>
    <border>
      <left style="thin">
        <color theme="4" tint="0.39997558519241921"/>
      </left>
      <right/>
      <top/>
      <bottom/>
      <diagonal/>
    </border>
    <border>
      <left style="thin">
        <color theme="3" tint="-0.249977111117893"/>
      </left>
      <right style="thin">
        <color theme="3" tint="-0.249977111117893"/>
      </right>
      <top style="thin">
        <color theme="3" tint="-0.249977111117893"/>
      </top>
      <bottom style="thin">
        <color theme="3" tint="-0.249977111117893"/>
      </bottom>
      <diagonal/>
    </border>
    <border>
      <left/>
      <right style="thin">
        <color theme="1" tint="4.9989318521683403E-2"/>
      </right>
      <top/>
      <bottom style="thin">
        <color theme="1" tint="4.9989318521683403E-2"/>
      </bottom>
      <diagonal/>
    </border>
    <border>
      <left style="thin">
        <color theme="1" tint="4.9989318521683403E-2"/>
      </left>
      <right/>
      <top/>
      <bottom style="thin">
        <color theme="1" tint="4.9989318521683403E-2"/>
      </bottom>
      <diagonal/>
    </border>
    <border>
      <left/>
      <right style="thin">
        <color theme="1" tint="4.9989318521683403E-2"/>
      </right>
      <top style="thin">
        <color theme="1" tint="4.9989318521683403E-2"/>
      </top>
      <bottom style="thin">
        <color theme="1" tint="4.9989318521683403E-2"/>
      </bottom>
      <diagonal/>
    </border>
    <border>
      <left style="thin">
        <color theme="1" tint="4.9989318521683403E-2"/>
      </left>
      <right/>
      <top style="thin">
        <color theme="1" tint="4.9989318521683403E-2"/>
      </top>
      <bottom style="thin">
        <color theme="1" tint="4.9989318521683403E-2"/>
      </bottom>
      <diagonal/>
    </border>
    <border>
      <left/>
      <right style="thin">
        <color theme="1" tint="4.9989318521683403E-2"/>
      </right>
      <top style="thin">
        <color theme="1" tint="4.9989318521683403E-2"/>
      </top>
      <bottom/>
      <diagonal/>
    </border>
    <border>
      <left style="thin">
        <color theme="1" tint="4.9989318521683403E-2"/>
      </left>
      <right/>
      <top style="thin">
        <color theme="1" tint="4.9989318521683403E-2"/>
      </top>
      <bottom/>
      <diagonal/>
    </border>
    <border>
      <left style="thin">
        <color theme="0" tint="-0.14999847407452621"/>
      </left>
      <right style="thin">
        <color theme="0" tint="-0.14999847407452621"/>
      </right>
      <top/>
      <bottom/>
      <diagonal/>
    </border>
  </borders>
  <cellStyleXfs count="3">
    <xf numFmtId="0" fontId="0" fillId="0" borderId="0"/>
    <xf numFmtId="0" fontId="6" fillId="0" borderId="0" applyNumberFormat="0" applyFill="0" applyBorder="0" applyAlignment="0" applyProtection="0"/>
    <xf numFmtId="9" fontId="20" fillId="0" borderId="0" applyFont="0" applyFill="0" applyBorder="0" applyAlignment="0" applyProtection="0"/>
  </cellStyleXfs>
  <cellXfs count="176">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2" borderId="2" xfId="0" applyFill="1" applyBorder="1"/>
    <xf numFmtId="0" fontId="2" fillId="2" borderId="2" xfId="0" applyFont="1" applyFill="1" applyBorder="1" applyAlignment="1">
      <alignment horizontal="center" vertical="center" wrapText="1"/>
    </xf>
    <xf numFmtId="0" fontId="3" fillId="2" borderId="4" xfId="0" applyFont="1" applyFill="1" applyBorder="1" applyAlignment="1">
      <alignment horizontal="center" vertical="top" wrapText="1"/>
    </xf>
    <xf numFmtId="0" fontId="0" fillId="2" borderId="0" xfId="0" applyFill="1"/>
    <xf numFmtId="0" fontId="5" fillId="3" borderId="7" xfId="0" applyFont="1" applyFill="1" applyBorder="1" applyAlignment="1">
      <alignment horizontal="center" vertical="center" wrapText="1"/>
    </xf>
    <xf numFmtId="0" fontId="0" fillId="0" borderId="4" xfId="0" applyBorder="1"/>
    <xf numFmtId="0" fontId="1" fillId="2" borderId="3" xfId="0" applyFont="1" applyFill="1" applyBorder="1" applyAlignment="1">
      <alignment horizontal="center" vertical="center" wrapText="1"/>
    </xf>
    <xf numFmtId="0" fontId="3" fillId="2" borderId="0" xfId="0" applyFont="1" applyFill="1" applyAlignment="1">
      <alignment horizontal="center" vertical="top" wrapText="1"/>
    </xf>
    <xf numFmtId="0" fontId="2" fillId="2" borderId="0" xfId="0" applyFont="1" applyFill="1" applyAlignment="1">
      <alignment vertical="center" wrapText="1"/>
    </xf>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Alignment="1">
      <alignment vertical="top" wrapText="1"/>
    </xf>
    <xf numFmtId="0" fontId="3" fillId="2" borderId="0" xfId="0" applyFont="1" applyFill="1" applyAlignment="1">
      <alignment vertical="center"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4" fillId="2" borderId="0" xfId="0" applyFont="1" applyFill="1" applyAlignment="1">
      <alignment horizontal="center" vertical="center" wrapText="1"/>
    </xf>
    <xf numFmtId="0" fontId="8" fillId="5" borderId="2" xfId="0" applyFont="1" applyFill="1" applyBorder="1"/>
    <xf numFmtId="0" fontId="8" fillId="5" borderId="3" xfId="0" applyFont="1" applyFill="1" applyBorder="1"/>
    <xf numFmtId="0" fontId="8" fillId="0" borderId="0" xfId="0" applyFont="1"/>
    <xf numFmtId="0" fontId="8" fillId="5" borderId="0" xfId="0" applyFont="1" applyFill="1"/>
    <xf numFmtId="0" fontId="8" fillId="5" borderId="5" xfId="0" applyFont="1" applyFill="1" applyBorder="1"/>
    <xf numFmtId="0" fontId="0" fillId="5" borderId="4" xfId="0" applyFill="1" applyBorder="1"/>
    <xf numFmtId="0" fontId="0" fillId="5" borderId="0" xfId="0" applyFill="1"/>
    <xf numFmtId="0" fontId="0" fillId="5" borderId="11" xfId="0" applyFill="1" applyBorder="1"/>
    <xf numFmtId="0" fontId="0" fillId="5" borderId="12" xfId="0" applyFill="1" applyBorder="1"/>
    <xf numFmtId="0" fontId="10" fillId="5" borderId="12" xfId="0" applyFont="1" applyFill="1" applyBorder="1"/>
    <xf numFmtId="0" fontId="10" fillId="0" borderId="0" xfId="0" applyFont="1"/>
    <xf numFmtId="0" fontId="10" fillId="0" borderId="0" xfId="0" applyFont="1" applyAlignment="1">
      <alignment horizontal="center"/>
    </xf>
    <xf numFmtId="0" fontId="10" fillId="0" borderId="5" xfId="0" applyFont="1" applyBorder="1" applyAlignment="1">
      <alignment horizontal="center"/>
    </xf>
    <xf numFmtId="0" fontId="7" fillId="4" borderId="19" xfId="0" applyFont="1" applyFill="1" applyBorder="1" applyAlignment="1">
      <alignment horizontal="center" vertical="center"/>
    </xf>
    <xf numFmtId="0" fontId="7" fillId="4" borderId="13" xfId="0" applyFont="1" applyFill="1" applyBorder="1" applyAlignment="1">
      <alignment horizontal="center" vertical="center"/>
    </xf>
    <xf numFmtId="0" fontId="7" fillId="4" borderId="13" xfId="0" applyFont="1" applyFill="1" applyBorder="1" applyAlignment="1">
      <alignment horizontal="center" vertical="center" wrapText="1"/>
    </xf>
    <xf numFmtId="0" fontId="7" fillId="4" borderId="20" xfId="0" applyFont="1" applyFill="1" applyBorder="1" applyAlignment="1">
      <alignment horizontal="center" vertical="center" wrapText="1"/>
    </xf>
    <xf numFmtId="0" fontId="11" fillId="0" borderId="14" xfId="0" applyFont="1" applyBorder="1" applyAlignment="1">
      <alignment horizontal="center" vertical="center" wrapText="1"/>
    </xf>
    <xf numFmtId="0" fontId="11" fillId="0" borderId="8" xfId="0" applyFont="1" applyBorder="1" applyAlignment="1">
      <alignment horizontal="center" vertical="center" wrapText="1" readingOrder="1"/>
    </xf>
    <xf numFmtId="0" fontId="11" fillId="0" borderId="8" xfId="0" applyFont="1" applyBorder="1" applyAlignment="1">
      <alignment horizontal="center" vertical="center" wrapText="1" readingOrder="2"/>
    </xf>
    <xf numFmtId="0" fontId="11" fillId="0" borderId="8" xfId="0" applyFont="1" applyBorder="1" applyAlignment="1">
      <alignment horizontal="left" vertical="center" wrapText="1"/>
    </xf>
    <xf numFmtId="0" fontId="11" fillId="0" borderId="8" xfId="0" applyFont="1" applyBorder="1" applyAlignment="1">
      <alignment horizontal="center" vertical="center" wrapText="1"/>
    </xf>
    <xf numFmtId="0" fontId="12" fillId="0" borderId="8" xfId="1"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7" xfId="0" applyFont="1" applyBorder="1" applyAlignment="1">
      <alignment horizontal="center" vertical="center" wrapText="1" readingOrder="1"/>
    </xf>
    <xf numFmtId="0" fontId="11" fillId="0" borderId="7" xfId="0" applyFont="1" applyBorder="1" applyAlignment="1">
      <alignment horizontal="center" vertical="center" wrapText="1" readingOrder="2"/>
    </xf>
    <xf numFmtId="0" fontId="11" fillId="0" borderId="7" xfId="0" applyFont="1" applyBorder="1" applyAlignment="1">
      <alignment horizontal="left" vertical="center" wrapText="1"/>
    </xf>
    <xf numFmtId="0" fontId="11" fillId="0" borderId="7" xfId="0" applyFont="1" applyBorder="1" applyAlignment="1">
      <alignment horizontal="center" vertical="center" wrapText="1"/>
    </xf>
    <xf numFmtId="0" fontId="12" fillId="0" borderId="7" xfId="1" applyFont="1" applyBorder="1" applyAlignment="1">
      <alignment horizontal="center" vertical="center" wrapText="1"/>
    </xf>
    <xf numFmtId="0" fontId="11" fillId="0" borderId="9" xfId="0" applyFont="1" applyBorder="1" applyAlignment="1">
      <alignment horizontal="center" vertical="center" wrapText="1"/>
    </xf>
    <xf numFmtId="0" fontId="11" fillId="0" borderId="7" xfId="0" applyFont="1" applyBorder="1" applyAlignment="1">
      <alignment horizontal="center" vertical="center" readingOrder="1"/>
    </xf>
    <xf numFmtId="0" fontId="11" fillId="0" borderId="7" xfId="0" applyFont="1" applyBorder="1" applyAlignment="1">
      <alignment horizontal="center" vertical="center" readingOrder="2"/>
    </xf>
    <xf numFmtId="0" fontId="11" fillId="0" borderId="7" xfId="0" applyFont="1" applyBorder="1" applyAlignment="1">
      <alignment horizontal="left" vertical="center"/>
    </xf>
    <xf numFmtId="0" fontId="11" fillId="0" borderId="7" xfId="0" applyFont="1" applyBorder="1" applyAlignment="1">
      <alignment horizontal="center" vertical="center"/>
    </xf>
    <xf numFmtId="0" fontId="12" fillId="0" borderId="7" xfId="1" applyFont="1" applyBorder="1" applyAlignment="1">
      <alignment horizontal="center" vertical="center"/>
    </xf>
    <xf numFmtId="0" fontId="11" fillId="0" borderId="9" xfId="0" applyFont="1" applyBorder="1" applyAlignment="1">
      <alignment horizontal="center" vertical="center"/>
    </xf>
    <xf numFmtId="0" fontId="11" fillId="0" borderId="17" xfId="0" applyFont="1" applyBorder="1" applyAlignment="1">
      <alignment horizontal="center" vertical="center" wrapText="1" readingOrder="1"/>
    </xf>
    <xf numFmtId="0" fontId="11" fillId="0" borderId="17" xfId="0" applyFont="1" applyBorder="1" applyAlignment="1">
      <alignment horizontal="center" vertical="center" wrapText="1" readingOrder="2"/>
    </xf>
    <xf numFmtId="0" fontId="13" fillId="0" borderId="17" xfId="0" applyFont="1" applyBorder="1" applyAlignment="1">
      <alignment horizontal="left" vertical="center" wrapText="1"/>
    </xf>
    <xf numFmtId="0" fontId="13" fillId="0" borderId="17" xfId="0" applyFont="1" applyBorder="1" applyAlignment="1">
      <alignment horizontal="center" vertical="center" wrapText="1"/>
    </xf>
    <xf numFmtId="0" fontId="14" fillId="0" borderId="17" xfId="1" applyFont="1" applyBorder="1" applyAlignment="1">
      <alignment horizontal="center" vertical="center" wrapText="1"/>
    </xf>
    <xf numFmtId="0" fontId="13" fillId="0" borderId="18" xfId="0" applyFont="1" applyBorder="1" applyAlignment="1">
      <alignment horizontal="center" vertical="center" wrapText="1"/>
    </xf>
    <xf numFmtId="0" fontId="11" fillId="0" borderId="17" xfId="0" applyFont="1" applyBorder="1" applyAlignment="1">
      <alignment horizontal="left"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5" fillId="0" borderId="14" xfId="0" applyFont="1" applyBorder="1" applyAlignment="1">
      <alignment horizontal="center" vertical="center" readingOrder="2"/>
    </xf>
    <xf numFmtId="0" fontId="0" fillId="0" borderId="15" xfId="0" applyBorder="1"/>
    <xf numFmtId="0" fontId="15" fillId="0" borderId="6" xfId="0" applyFont="1" applyBorder="1" applyAlignment="1">
      <alignment horizontal="center" vertical="center" readingOrder="2"/>
    </xf>
    <xf numFmtId="0" fontId="0" fillId="0" borderId="9" xfId="0" applyBorder="1"/>
    <xf numFmtId="0" fontId="0" fillId="0" borderId="18" xfId="0" applyBorder="1"/>
    <xf numFmtId="0" fontId="11" fillId="0" borderId="6" xfId="0" applyFont="1" applyBorder="1" applyAlignment="1">
      <alignment horizontal="center" vertical="center" wrapText="1"/>
    </xf>
    <xf numFmtId="0" fontId="0" fillId="0" borderId="6" xfId="0" applyBorder="1"/>
    <xf numFmtId="0" fontId="15" fillId="0" borderId="16" xfId="0" applyFont="1" applyBorder="1" applyAlignment="1">
      <alignment horizontal="center" vertical="center" readingOrder="2"/>
    </xf>
    <xf numFmtId="0" fontId="0" fillId="0" borderId="16" xfId="0" applyBorder="1"/>
    <xf numFmtId="0" fontId="0" fillId="0" borderId="14" xfId="0" applyBorder="1"/>
    <xf numFmtId="0" fontId="4" fillId="4" borderId="21" xfId="0" applyFont="1" applyFill="1" applyBorder="1" applyAlignment="1">
      <alignment horizontal="center" vertical="center" wrapText="1"/>
    </xf>
    <xf numFmtId="0" fontId="4" fillId="4" borderId="22" xfId="0" applyFont="1" applyFill="1" applyBorder="1" applyAlignment="1">
      <alignment horizontal="center" vertical="center" wrapText="1"/>
    </xf>
    <xf numFmtId="0" fontId="4" fillId="4" borderId="23" xfId="0" applyFont="1" applyFill="1" applyBorder="1" applyAlignment="1">
      <alignment horizontal="center" vertical="center" wrapText="1"/>
    </xf>
    <xf numFmtId="0" fontId="0" fillId="0" borderId="0" xfId="0" pivotButton="1"/>
    <xf numFmtId="0" fontId="0" fillId="0" borderId="0" xfId="0" applyAlignment="1">
      <alignment horizontal="right"/>
    </xf>
    <xf numFmtId="165" fontId="0" fillId="0" borderId="0" xfId="0" applyNumberFormat="1"/>
    <xf numFmtId="0" fontId="18" fillId="3" borderId="7" xfId="0" applyFont="1" applyFill="1" applyBorder="1" applyAlignment="1">
      <alignment horizontal="center" vertical="center" wrapText="1"/>
    </xf>
    <xf numFmtId="0" fontId="0" fillId="0" borderId="0" xfId="0" applyAlignment="1">
      <alignment horizontal="center"/>
    </xf>
    <xf numFmtId="165" fontId="0" fillId="6" borderId="24" xfId="0" applyNumberFormat="1" applyFill="1" applyBorder="1"/>
    <xf numFmtId="46" fontId="0" fillId="0" borderId="0" xfId="0" applyNumberFormat="1"/>
    <xf numFmtId="0" fontId="0" fillId="0" borderId="0" xfId="0" applyAlignment="1">
      <alignment horizontal="center" vertical="center"/>
    </xf>
    <xf numFmtId="0" fontId="0" fillId="6" borderId="25" xfId="0" applyFill="1" applyBorder="1"/>
    <xf numFmtId="0" fontId="0" fillId="0" borderId="25" xfId="0" applyBorder="1"/>
    <xf numFmtId="0" fontId="21" fillId="7" borderId="26" xfId="0" applyFont="1" applyFill="1" applyBorder="1" applyAlignment="1">
      <alignment horizontal="center" vertical="center"/>
    </xf>
    <xf numFmtId="0" fontId="21" fillId="7" borderId="0" xfId="0" applyFont="1" applyFill="1" applyAlignment="1">
      <alignment horizontal="center" vertical="center"/>
    </xf>
    <xf numFmtId="0" fontId="0" fillId="6" borderId="25" xfId="0" applyFill="1" applyBorder="1" applyAlignment="1">
      <alignment horizontal="center" vertical="center"/>
    </xf>
    <xf numFmtId="0" fontId="0" fillId="0" borderId="25" xfId="0" applyBorder="1" applyAlignment="1">
      <alignment horizontal="center" vertical="center"/>
    </xf>
    <xf numFmtId="0" fontId="15" fillId="0" borderId="6" xfId="0" applyFont="1" applyBorder="1" applyAlignment="1">
      <alignment horizontal="right" vertical="center" readingOrder="2"/>
    </xf>
    <xf numFmtId="0" fontId="0" fillId="0" borderId="6" xfId="0" applyBorder="1" applyAlignment="1">
      <alignment horizontal="right"/>
    </xf>
    <xf numFmtId="0" fontId="15" fillId="0" borderId="16" xfId="0" applyFont="1" applyBorder="1" applyAlignment="1">
      <alignment horizontal="right" vertical="center" readingOrder="2"/>
    </xf>
    <xf numFmtId="166" fontId="18" fillId="3" borderId="7" xfId="0" applyNumberFormat="1" applyFont="1" applyFill="1" applyBorder="1" applyAlignment="1">
      <alignment horizontal="center" vertical="center" wrapText="1"/>
    </xf>
    <xf numFmtId="164" fontId="18" fillId="3" borderId="7" xfId="0" applyNumberFormat="1" applyFont="1" applyFill="1" applyBorder="1" applyAlignment="1">
      <alignment horizontal="center" vertical="center" wrapText="1"/>
    </xf>
    <xf numFmtId="165" fontId="18" fillId="3" borderId="7" xfId="0" applyNumberFormat="1" applyFont="1" applyFill="1" applyBorder="1" applyAlignment="1">
      <alignment horizontal="center" vertical="center" wrapText="1"/>
    </xf>
    <xf numFmtId="0" fontId="19" fillId="3" borderId="7" xfId="0" applyFont="1" applyFill="1" applyBorder="1" applyAlignment="1">
      <alignment horizontal="center" vertical="center" wrapText="1"/>
    </xf>
    <xf numFmtId="9" fontId="0" fillId="0" borderId="0" xfId="2" applyFont="1"/>
    <xf numFmtId="165" fontId="0" fillId="0" borderId="0" xfId="2" applyNumberFormat="1" applyFont="1"/>
    <xf numFmtId="0" fontId="15" fillId="0" borderId="18" xfId="0" applyFont="1" applyBorder="1" applyAlignment="1">
      <alignment horizontal="center" vertical="center" readingOrder="2"/>
    </xf>
    <xf numFmtId="0" fontId="5" fillId="3" borderId="17" xfId="0" applyFont="1" applyFill="1" applyBorder="1" applyAlignment="1">
      <alignment horizontal="center" vertical="center" wrapText="1"/>
    </xf>
    <xf numFmtId="166" fontId="0" fillId="0" borderId="0" xfId="0" applyNumberFormat="1" applyAlignment="1">
      <alignment horizontal="right"/>
    </xf>
    <xf numFmtId="0" fontId="2" fillId="2" borderId="5" xfId="0" applyFont="1" applyFill="1" applyBorder="1" applyAlignment="1">
      <alignment vertical="center" wrapText="1"/>
    </xf>
    <xf numFmtId="0" fontId="1" fillId="3" borderId="7" xfId="0" applyFont="1" applyFill="1" applyBorder="1" applyAlignment="1">
      <alignment horizontal="center" vertical="center" wrapText="1"/>
    </xf>
    <xf numFmtId="0" fontId="0" fillId="0" borderId="0" xfId="0" applyAlignment="1">
      <alignment wrapText="1"/>
    </xf>
    <xf numFmtId="0" fontId="0" fillId="3" borderId="7" xfId="0" applyFill="1" applyBorder="1" applyAlignment="1">
      <alignment horizontal="center" vertical="center" wrapText="1"/>
    </xf>
    <xf numFmtId="1" fontId="18" fillId="3" borderId="7" xfId="0" applyNumberFormat="1" applyFont="1" applyFill="1" applyBorder="1" applyAlignment="1">
      <alignment horizontal="center" vertical="center" wrapText="1"/>
    </xf>
    <xf numFmtId="166" fontId="5" fillId="3" borderId="7" xfId="0" applyNumberFormat="1" applyFont="1" applyFill="1" applyBorder="1" applyAlignment="1">
      <alignment horizontal="center" vertical="center" wrapText="1"/>
    </xf>
    <xf numFmtId="164" fontId="5" fillId="3" borderId="7" xfId="0" applyNumberFormat="1" applyFont="1" applyFill="1" applyBorder="1" applyAlignment="1">
      <alignment horizontal="center" vertical="center" wrapText="1"/>
    </xf>
    <xf numFmtId="165" fontId="5" fillId="3" borderId="7" xfId="0" applyNumberFormat="1" applyFont="1" applyFill="1" applyBorder="1" applyAlignment="1">
      <alignment horizontal="center" vertical="center" wrapText="1"/>
    </xf>
    <xf numFmtId="1" fontId="5" fillId="3" borderId="7" xfId="0" applyNumberFormat="1" applyFont="1" applyFill="1" applyBorder="1" applyAlignment="1">
      <alignment horizontal="center" vertical="center" wrapText="1"/>
    </xf>
    <xf numFmtId="166" fontId="5" fillId="3" borderId="17" xfId="0" applyNumberFormat="1" applyFont="1" applyFill="1" applyBorder="1" applyAlignment="1">
      <alignment horizontal="center" vertical="center" wrapText="1"/>
    </xf>
    <xf numFmtId="164" fontId="5" fillId="3" borderId="17" xfId="0" applyNumberFormat="1" applyFont="1" applyFill="1" applyBorder="1" applyAlignment="1">
      <alignment horizontal="center" vertical="center" wrapText="1"/>
    </xf>
    <xf numFmtId="165" fontId="5" fillId="3" borderId="17" xfId="0" applyNumberFormat="1" applyFont="1" applyFill="1" applyBorder="1" applyAlignment="1">
      <alignment horizontal="center" vertical="center" wrapText="1"/>
    </xf>
    <xf numFmtId="0" fontId="1" fillId="3" borderId="17" xfId="0" applyFont="1" applyFill="1" applyBorder="1" applyAlignment="1">
      <alignment horizontal="center" vertical="center" wrapText="1"/>
    </xf>
    <xf numFmtId="1" fontId="5" fillId="3" borderId="17" xfId="0" applyNumberFormat="1" applyFont="1" applyFill="1" applyBorder="1" applyAlignment="1">
      <alignment horizontal="center" vertical="center" wrapText="1"/>
    </xf>
    <xf numFmtId="166" fontId="5" fillId="3" borderId="17" xfId="0" applyNumberFormat="1" applyFont="1" applyFill="1" applyBorder="1" applyAlignment="1">
      <alignment horizontal="center" vertical="center"/>
    </xf>
    <xf numFmtId="0" fontId="5" fillId="3" borderId="17" xfId="0" applyFont="1" applyFill="1" applyBorder="1" applyAlignment="1">
      <alignment horizontal="center" vertical="center"/>
    </xf>
    <xf numFmtId="164" fontId="5" fillId="3" borderId="17" xfId="0" applyNumberFormat="1" applyFont="1" applyFill="1" applyBorder="1" applyAlignment="1">
      <alignment horizontal="center" vertical="center"/>
    </xf>
    <xf numFmtId="165" fontId="5" fillId="3" borderId="17" xfId="0" applyNumberFormat="1" applyFont="1" applyFill="1" applyBorder="1" applyAlignment="1">
      <alignment horizontal="center" vertical="center"/>
    </xf>
    <xf numFmtId="0" fontId="1" fillId="3" borderId="17" xfId="0" applyFont="1" applyFill="1" applyBorder="1" applyAlignment="1">
      <alignment horizontal="center" vertical="center"/>
    </xf>
    <xf numFmtId="1" fontId="5" fillId="3" borderId="17" xfId="0" applyNumberFormat="1" applyFont="1" applyFill="1" applyBorder="1" applyAlignment="1">
      <alignment horizontal="center" vertical="center"/>
    </xf>
    <xf numFmtId="0" fontId="5" fillId="3" borderId="7" xfId="0" applyFont="1" applyFill="1" applyBorder="1" applyAlignment="1">
      <alignment horizontal="center" vertical="center"/>
    </xf>
    <xf numFmtId="164" fontId="5" fillId="3" borderId="7" xfId="0" applyNumberFormat="1" applyFont="1" applyFill="1" applyBorder="1" applyAlignment="1">
      <alignment horizontal="center" vertical="center"/>
    </xf>
    <xf numFmtId="165" fontId="5" fillId="3" borderId="7" xfId="0" applyNumberFormat="1" applyFont="1" applyFill="1" applyBorder="1" applyAlignment="1">
      <alignment horizontal="center" vertical="center"/>
    </xf>
    <xf numFmtId="0" fontId="1" fillId="3" borderId="7" xfId="0" applyFont="1" applyFill="1" applyBorder="1" applyAlignment="1">
      <alignment horizontal="center" vertical="center"/>
    </xf>
    <xf numFmtId="1" fontId="5" fillId="3" borderId="7" xfId="0" applyNumberFormat="1" applyFont="1" applyFill="1" applyBorder="1" applyAlignment="1">
      <alignment horizontal="center" vertical="center"/>
    </xf>
    <xf numFmtId="166" fontId="5" fillId="3" borderId="17" xfId="0" applyNumberFormat="1" applyFont="1" applyFill="1" applyBorder="1" applyAlignment="1" applyProtection="1">
      <alignment horizontal="center" vertical="center"/>
      <protection locked="0"/>
    </xf>
    <xf numFmtId="166" fontId="5" fillId="3" borderId="7" xfId="0" applyNumberFormat="1" applyFont="1" applyFill="1" applyBorder="1" applyAlignment="1" applyProtection="1">
      <alignment horizontal="center" vertical="center"/>
      <protection locked="0"/>
    </xf>
    <xf numFmtId="166" fontId="5" fillId="3" borderId="7" xfId="0" applyNumberFormat="1" applyFont="1" applyFill="1" applyBorder="1" applyAlignment="1">
      <alignment horizontal="center" vertical="center"/>
    </xf>
    <xf numFmtId="20" fontId="5" fillId="3" borderId="7" xfId="0" applyNumberFormat="1" applyFont="1" applyFill="1" applyBorder="1" applyAlignment="1">
      <alignment horizontal="center" vertical="center"/>
    </xf>
    <xf numFmtId="166" fontId="5" fillId="2" borderId="7" xfId="0" applyNumberFormat="1" applyFont="1" applyFill="1" applyBorder="1" applyAlignment="1">
      <alignment horizontal="center" vertical="center"/>
    </xf>
    <xf numFmtId="166" fontId="5" fillId="2" borderId="17" xfId="0" applyNumberFormat="1" applyFont="1" applyFill="1" applyBorder="1" applyAlignment="1">
      <alignment horizontal="center" vertical="center"/>
    </xf>
    <xf numFmtId="0" fontId="15" fillId="0" borderId="0" xfId="0" applyFont="1"/>
    <xf numFmtId="0" fontId="11" fillId="0" borderId="27" xfId="0" applyFont="1" applyBorder="1" applyAlignment="1">
      <alignment horizontal="center"/>
    </xf>
    <xf numFmtId="0" fontId="22" fillId="0" borderId="0" xfId="0" applyFont="1" applyAlignment="1">
      <alignment horizontal="center"/>
    </xf>
    <xf numFmtId="0" fontId="0" fillId="0" borderId="0" xfId="0" applyAlignment="1">
      <alignment horizontal="left"/>
    </xf>
    <xf numFmtId="0" fontId="22" fillId="8" borderId="0" xfId="0" applyFont="1" applyFill="1" applyAlignment="1">
      <alignment horizontal="center"/>
    </xf>
    <xf numFmtId="165" fontId="0" fillId="8" borderId="0" xfId="0" applyNumberFormat="1" applyFill="1"/>
    <xf numFmtId="0" fontId="0" fillId="0" borderId="28" xfId="0" applyBorder="1"/>
    <xf numFmtId="0" fontId="0" fillId="0" borderId="30" xfId="0" applyBorder="1"/>
    <xf numFmtId="0" fontId="0" fillId="0" borderId="31" xfId="0" applyBorder="1"/>
    <xf numFmtId="0" fontId="0" fillId="0" borderId="32" xfId="0" applyBorder="1"/>
    <xf numFmtId="46" fontId="0" fillId="0" borderId="29" xfId="0" applyNumberFormat="1" applyBorder="1"/>
    <xf numFmtId="167" fontId="0" fillId="8" borderId="0" xfId="2" applyNumberFormat="1" applyFont="1" applyFill="1" applyAlignment="1">
      <alignment horizontal="center"/>
    </xf>
    <xf numFmtId="165" fontId="0" fillId="0" borderId="0" xfId="0" applyNumberFormat="1" applyAlignment="1">
      <alignment horizontal="center"/>
    </xf>
    <xf numFmtId="10" fontId="0" fillId="0" borderId="0" xfId="2" applyNumberFormat="1" applyFont="1" applyAlignment="1">
      <alignment horizontal="center"/>
    </xf>
    <xf numFmtId="165" fontId="0" fillId="8" borderId="0" xfId="0" applyNumberFormat="1" applyFill="1" applyAlignment="1">
      <alignment horizontal="center"/>
    </xf>
    <xf numFmtId="0" fontId="23" fillId="9" borderId="0" xfId="0" applyFont="1" applyFill="1"/>
    <xf numFmtId="0" fontId="0" fillId="8" borderId="0" xfId="0" applyFill="1" applyAlignment="1">
      <alignment horizontal="left"/>
    </xf>
    <xf numFmtId="0" fontId="0" fillId="8" borderId="0" xfId="0" applyFill="1"/>
    <xf numFmtId="0" fontId="0" fillId="8" borderId="34" xfId="0" applyFill="1" applyBorder="1" applyAlignment="1">
      <alignment horizontal="left"/>
    </xf>
    <xf numFmtId="165" fontId="0" fillId="8" borderId="34" xfId="0" applyNumberFormat="1" applyFill="1" applyBorder="1"/>
    <xf numFmtId="0" fontId="0" fillId="8" borderId="34" xfId="0" applyFill="1" applyBorder="1"/>
    <xf numFmtId="46" fontId="0" fillId="0" borderId="33" xfId="0" applyNumberFormat="1" applyBorder="1"/>
    <xf numFmtId="10" fontId="24" fillId="0" borderId="0" xfId="0" applyNumberFormat="1" applyFont="1" applyAlignment="1">
      <alignment horizontal="center"/>
    </xf>
    <xf numFmtId="0" fontId="16" fillId="2" borderId="4" xfId="0" applyFont="1" applyFill="1" applyBorder="1" applyAlignment="1">
      <alignment horizontal="center" vertical="top" wrapText="1"/>
    </xf>
    <xf numFmtId="0" fontId="16" fillId="2" borderId="0" xfId="0" applyFont="1" applyFill="1" applyAlignment="1">
      <alignment horizontal="center" vertical="top" wrapText="1"/>
    </xf>
    <xf numFmtId="0" fontId="16" fillId="2" borderId="4" xfId="0" applyFont="1" applyFill="1" applyBorder="1" applyAlignment="1">
      <alignment horizontal="center" vertical="top" wrapText="1"/>
    </xf>
    <xf numFmtId="0" fontId="16" fillId="2" borderId="0" xfId="0" applyFont="1" applyFill="1" applyAlignment="1">
      <alignment horizontal="center" vertical="top" wrapText="1"/>
    </xf>
    <xf numFmtId="0" fontId="4" fillId="4" borderId="1" xfId="0" applyFont="1" applyFill="1" applyBorder="1" applyAlignment="1">
      <alignment horizontal="center" vertical="center" wrapText="1" readingOrder="2"/>
    </xf>
    <xf numFmtId="0" fontId="4" fillId="4" borderId="2" xfId="0" applyFont="1" applyFill="1" applyBorder="1" applyAlignment="1">
      <alignment horizontal="center" vertical="center" wrapText="1" readingOrder="2"/>
    </xf>
    <xf numFmtId="0" fontId="4" fillId="4" borderId="3" xfId="0" applyFont="1" applyFill="1" applyBorder="1" applyAlignment="1">
      <alignment horizontal="center" vertical="center" wrapText="1" readingOrder="2"/>
    </xf>
    <xf numFmtId="0" fontId="4" fillId="4" borderId="4" xfId="0" applyFont="1" applyFill="1" applyBorder="1" applyAlignment="1">
      <alignment horizontal="center" vertical="center" wrapText="1" readingOrder="2"/>
    </xf>
    <xf numFmtId="0" fontId="4" fillId="4" borderId="0" xfId="0" applyFont="1" applyFill="1" applyAlignment="1">
      <alignment horizontal="center" vertical="center" wrapText="1" readingOrder="2"/>
    </xf>
    <xf numFmtId="0" fontId="4" fillId="4" borderId="5" xfId="0" applyFont="1" applyFill="1" applyBorder="1" applyAlignment="1">
      <alignment horizontal="center" vertical="center" wrapText="1" readingOrder="2"/>
    </xf>
    <xf numFmtId="0" fontId="3" fillId="2" borderId="0" xfId="0" applyFont="1" applyFill="1" applyAlignment="1">
      <alignment horizontal="center" vertical="center" wrapText="1"/>
    </xf>
    <xf numFmtId="0" fontId="7" fillId="5" borderId="1" xfId="0" applyFont="1" applyFill="1" applyBorder="1" applyAlignment="1">
      <alignment horizontal="left"/>
    </xf>
    <xf numFmtId="0" fontId="7" fillId="5" borderId="2" xfId="0" applyFont="1" applyFill="1" applyBorder="1" applyAlignment="1">
      <alignment horizontal="left"/>
    </xf>
    <xf numFmtId="0" fontId="7" fillId="5" borderId="4" xfId="0" applyFont="1" applyFill="1" applyBorder="1" applyAlignment="1">
      <alignment horizontal="left"/>
    </xf>
    <xf numFmtId="0" fontId="7" fillId="5" borderId="0" xfId="0" applyFont="1" applyFill="1" applyAlignment="1">
      <alignment horizontal="left"/>
    </xf>
    <xf numFmtId="0" fontId="9" fillId="5" borderId="0" xfId="0" applyFont="1" applyFill="1" applyAlignment="1">
      <alignment horizontal="center" vertical="center" wrapText="1"/>
    </xf>
    <xf numFmtId="0" fontId="10" fillId="5" borderId="12" xfId="0" applyFont="1" applyFill="1" applyBorder="1" applyAlignment="1">
      <alignment horizontal="center"/>
    </xf>
    <xf numFmtId="0" fontId="10" fillId="5" borderId="10" xfId="0" applyFont="1" applyFill="1" applyBorder="1" applyAlignment="1">
      <alignment horizontal="center"/>
    </xf>
  </cellXfs>
  <cellStyles count="3">
    <cellStyle name="Hyperlink" xfId="1" builtinId="8"/>
    <cellStyle name="Normal" xfId="0" builtinId="0"/>
    <cellStyle name="Percent" xfId="2" builtinId="5"/>
  </cellStyles>
  <dxfs count="188">
    <dxf>
      <font>
        <b val="0"/>
        <i val="0"/>
        <strike val="0"/>
        <condense val="0"/>
        <extend val="0"/>
        <outline val="0"/>
        <shadow val="0"/>
        <u val="none"/>
        <vertAlign val="baseline"/>
        <sz val="11"/>
        <color theme="1"/>
        <name val="Calibri"/>
        <scheme val="minor"/>
      </font>
      <numFmt numFmtId="13" formatCode="0%"/>
    </dxf>
    <dxf>
      <numFmt numFmtId="0" formatCode="General"/>
    </dxf>
    <dxf>
      <alignment horizontal="right" vertical="bottom" textRotation="0" wrapText="0" indent="0" justifyLastLine="0" shrinkToFit="0" readingOrder="0"/>
    </dxf>
    <dxf>
      <alignment horizontal="center" vertical="center" textRotation="0" wrapText="0" indent="0" justifyLastLine="0" shrinkToFit="0" readingOrder="0"/>
    </dxf>
    <dxf>
      <numFmt numFmtId="13" formatCode="0%"/>
    </dxf>
    <dxf>
      <numFmt numFmtId="165" formatCode="[h]:mm:ss;@"/>
    </dxf>
    <dxf>
      <alignment horizontal="right" vertical="bottom"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dxf>
    <dxf>
      <numFmt numFmtId="0" formatCode="General"/>
    </dxf>
    <dxf>
      <alignment horizontal="right" vertical="bottom" textRotation="0" wrapText="0" indent="0" justifyLastLine="0" shrinkToFit="0" readingOrder="0"/>
    </dxf>
    <dxf>
      <alignment horizontal="center" vertical="center" textRotation="0" wrapText="0" indent="0" justifyLastLine="0" shrinkToFit="0" readingOrder="0"/>
    </dxf>
    <dxf>
      <numFmt numFmtId="13" formatCode="0%"/>
    </dxf>
    <dxf>
      <numFmt numFmtId="165" formatCode="[h]:mm:ss;@"/>
    </dxf>
    <dxf>
      <alignment horizontal="right" vertical="bottom" textRotation="0" wrapText="0" indent="0" justifyLastLine="0" shrinkToFit="0" readingOrder="0"/>
    </dxf>
    <dxf>
      <alignment horizontal="center" vertical="center" textRotation="0" wrapText="0" indent="0" justifyLastLine="0" shrinkToFit="0" readingOrder="0"/>
    </dxf>
    <dxf>
      <numFmt numFmtId="0" formatCode="General"/>
    </dxf>
    <dxf>
      <numFmt numFmtId="165" formatCode="[h]:mm:ss;@"/>
    </dxf>
    <dxf>
      <alignment horizontal="right" vertical="bottom" textRotation="0" wrapText="0" indent="0" justifyLastLine="0" shrinkToFit="0" readingOrder="0"/>
    </dxf>
    <dxf>
      <alignment horizontal="center" vertical="bottom" textRotation="0" wrapText="0" indent="0" justifyLastLine="0" shrinkToFit="0" readingOrder="0"/>
    </dxf>
    <dxf>
      <font>
        <strike val="0"/>
        <outline val="0"/>
        <shadow val="0"/>
        <vertAlign val="baseline"/>
        <sz val="14"/>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4"/>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center" vertical="center" textRotation="0" wrapText="1" indent="0" justifyLastLine="0" shrinkToFit="0" readingOrder="2"/>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fill>
        <patternFill patternType="none">
          <fgColor indexed="64"/>
          <bgColor auto="1"/>
        </patternFill>
      </fill>
      <alignment horizontal="center" vertical="center"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bottom style="medium">
          <color rgb="FF000000"/>
        </bottom>
      </border>
    </dxf>
    <dxf>
      <border diagonalUp="0" diagonalDown="0">
        <left style="medium">
          <color rgb="FF000000"/>
        </left>
        <right style="medium">
          <color rgb="FF000000"/>
        </right>
        <top style="medium">
          <color rgb="FF000000"/>
        </top>
        <bottom style="medium">
          <color rgb="FF000000"/>
        </bottom>
      </border>
    </dxf>
    <dxf>
      <font>
        <strike val="0"/>
        <outline val="0"/>
        <shadow val="0"/>
        <vertAlign val="baseline"/>
        <sz val="14"/>
        <name val="Calibri"/>
        <scheme val="none"/>
      </font>
      <alignment horizontal="center" vertical="center" textRotation="0" wrapText="1" indent="0" justifyLastLine="0" shrinkToFit="0" readingOrder="0"/>
    </dxf>
    <dxf>
      <font>
        <b/>
        <strike val="0"/>
        <outline val="0"/>
        <shadow val="0"/>
        <u val="none"/>
        <vertAlign val="baseline"/>
        <sz val="16"/>
        <color theme="1"/>
        <name val="Calibri"/>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vertAlign val="baseline"/>
        <sz val="14"/>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4"/>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center" vertical="center" textRotation="0" wrapText="1" indent="0" justifyLastLine="0" shrinkToFit="0" readingOrder="2"/>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fill>
        <patternFill patternType="none">
          <fgColor indexed="64"/>
          <bgColor auto="1"/>
        </patternFill>
      </fill>
      <alignment horizontal="center" vertical="center"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bottom style="medium">
          <color rgb="FF000000"/>
        </bottom>
      </border>
    </dxf>
    <dxf>
      <border diagonalUp="0" diagonalDown="0">
        <left style="medium">
          <color rgb="FF000000"/>
        </left>
        <right style="medium">
          <color rgb="FF000000"/>
        </right>
        <top style="medium">
          <color rgb="FF000000"/>
        </top>
        <bottom style="medium">
          <color rgb="FF000000"/>
        </bottom>
      </border>
    </dxf>
    <dxf>
      <font>
        <strike val="0"/>
        <outline val="0"/>
        <shadow val="0"/>
        <vertAlign val="baseline"/>
        <sz val="14"/>
        <name val="Calibri"/>
        <scheme val="none"/>
      </font>
      <alignment horizontal="center" vertical="center" textRotation="0" wrapText="1" indent="0" justifyLastLine="0" shrinkToFit="0" readingOrder="0"/>
    </dxf>
    <dxf>
      <font>
        <b/>
        <strike val="0"/>
        <outline val="0"/>
        <shadow val="0"/>
        <u val="none"/>
        <vertAlign val="baseline"/>
        <sz val="16"/>
        <color theme="1"/>
        <name val="Calibri"/>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indexed="64"/>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border diagonalUp="0" diagonalDown="0">
        <left style="thin">
          <color indexed="64"/>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0" indent="0" justifyLastLine="0" shrinkToFit="0" readingOrder="0"/>
    </dxf>
    <dxf>
      <font>
        <strike val="0"/>
        <outline val="0"/>
        <shadow val="0"/>
        <vertAlign val="baseline"/>
        <sz val="14"/>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4"/>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center" vertical="center" textRotation="0" wrapText="1" indent="0" justifyLastLine="0" shrinkToFit="0" readingOrder="2"/>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fill>
        <patternFill patternType="none">
          <fgColor indexed="64"/>
          <bgColor auto="1"/>
        </patternFill>
      </fill>
      <alignment horizontal="center" vertical="center"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bottom style="medium">
          <color rgb="FF000000"/>
        </bottom>
      </border>
    </dxf>
    <dxf>
      <border diagonalUp="0" diagonalDown="0">
        <left style="medium">
          <color rgb="FF000000"/>
        </left>
        <right style="medium">
          <color rgb="FF000000"/>
        </right>
        <top style="medium">
          <color rgb="FF000000"/>
        </top>
        <bottom style="medium">
          <color rgb="FF000000"/>
        </bottom>
      </border>
    </dxf>
    <dxf>
      <font>
        <strike val="0"/>
        <outline val="0"/>
        <shadow val="0"/>
        <vertAlign val="baseline"/>
        <sz val="14"/>
        <name val="Calibri"/>
        <scheme val="none"/>
      </font>
      <alignment horizontal="center" vertical="center" textRotation="0" wrapText="1" indent="0" justifyLastLine="0" shrinkToFit="0" readingOrder="0"/>
    </dxf>
    <dxf>
      <font>
        <b/>
        <strike val="0"/>
        <outline val="0"/>
        <shadow val="0"/>
        <u val="none"/>
        <vertAlign val="baseline"/>
        <sz val="16"/>
        <color theme="1"/>
        <name val="Calibri"/>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4"/>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4"/>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center" vertical="center" textRotation="0" wrapText="1" indent="0" justifyLastLine="0" shrinkToFit="0" readingOrder="2"/>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fill>
        <patternFill patternType="none">
          <fgColor indexed="64"/>
          <bgColor auto="1"/>
        </patternFill>
      </fill>
      <alignment horizontal="center" vertical="center"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bottom style="medium">
          <color rgb="FF000000"/>
        </bottom>
      </border>
    </dxf>
    <dxf>
      <border diagonalUp="0" diagonalDown="0">
        <left style="medium">
          <color rgb="FF000000"/>
        </left>
        <right style="medium">
          <color rgb="FF000000"/>
        </right>
        <top style="medium">
          <color rgb="FF000000"/>
        </top>
        <bottom style="medium">
          <color rgb="FF000000"/>
        </bottom>
      </border>
    </dxf>
    <dxf>
      <font>
        <strike val="0"/>
        <outline val="0"/>
        <shadow val="0"/>
        <vertAlign val="baseline"/>
        <sz val="14"/>
        <name val="Calibri"/>
        <scheme val="none"/>
      </font>
      <alignment horizontal="center" vertical="center" textRotation="0" wrapText="1" indent="0" justifyLastLine="0" shrinkToFit="0" readingOrder="0"/>
    </dxf>
    <dxf>
      <font>
        <b/>
        <strike val="0"/>
        <outline val="0"/>
        <shadow val="0"/>
        <u val="none"/>
        <vertAlign val="baseline"/>
        <sz val="16"/>
        <color theme="1"/>
        <name val="Calibri"/>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color rgb="FF9C0006"/>
      </font>
      <fill>
        <patternFill>
          <bgColor rgb="FFFFC7CE"/>
        </patternFill>
      </fill>
    </dxf>
    <dxf>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scheme val="minor"/>
      </font>
      <alignment horizontal="right" vertical="center" textRotation="0" wrapText="0" indent="0" justifyLastLine="0" shrinkToFit="0" readingOrder="2"/>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4"/>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4"/>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center" vertical="center" textRotation="0" wrapText="1" indent="0" justifyLastLine="0" shrinkToFit="0" readingOrder="2"/>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fill>
        <patternFill patternType="none">
          <fgColor indexed="64"/>
          <bgColor auto="1"/>
        </patternFill>
      </fill>
      <alignment horizontal="center" vertical="center"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bottom style="medium">
          <color rgb="FF000000"/>
        </bottom>
      </border>
    </dxf>
    <dxf>
      <border diagonalUp="0" diagonalDown="0">
        <left style="medium">
          <color rgb="FF000000"/>
        </left>
        <right style="medium">
          <color rgb="FF000000"/>
        </right>
        <top style="medium">
          <color rgb="FF000000"/>
        </top>
        <bottom style="medium">
          <color rgb="FF000000"/>
        </bottom>
      </border>
    </dxf>
    <dxf>
      <font>
        <strike val="0"/>
        <outline val="0"/>
        <shadow val="0"/>
        <vertAlign val="baseline"/>
        <sz val="14"/>
        <name val="Calibri"/>
        <scheme val="none"/>
      </font>
      <alignment horizontal="center" vertical="center" textRotation="0" wrapText="1" indent="0" justifyLastLine="0" shrinkToFit="0" readingOrder="0"/>
    </dxf>
    <dxf>
      <font>
        <b/>
        <strike val="0"/>
        <outline val="0"/>
        <shadow val="0"/>
        <u val="none"/>
        <vertAlign val="baseline"/>
        <sz val="16"/>
        <color theme="1"/>
        <name val="Calibri"/>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2"/>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4"/>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4"/>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center" vertical="center" textRotation="0" wrapText="1" indent="0" justifyLastLine="0" shrinkToFit="0" readingOrder="2"/>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fill>
        <patternFill patternType="none">
          <fgColor indexed="64"/>
          <bgColor auto="1"/>
        </patternFill>
      </fill>
      <alignment horizontal="center" vertical="center"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bottom style="medium">
          <color indexed="64"/>
        </bottom>
      </border>
    </dxf>
    <dxf>
      <border diagonalUp="0" diagonalDown="0">
        <left style="medium">
          <color indexed="64"/>
        </left>
        <right style="medium">
          <color indexed="64"/>
        </right>
        <top style="medium">
          <color indexed="64"/>
        </top>
        <bottom style="medium">
          <color indexed="64"/>
        </bottom>
      </border>
    </dxf>
    <dxf>
      <font>
        <strike val="0"/>
        <outline val="0"/>
        <shadow val="0"/>
        <vertAlign val="baseline"/>
        <sz val="14"/>
        <name val="Calibri"/>
        <scheme val="minor"/>
      </font>
      <alignment horizontal="center" vertical="center" textRotation="0" wrapText="1" indent="0" justifyLastLine="0" shrinkToFit="0" readingOrder="0"/>
    </dxf>
    <dxf>
      <font>
        <b/>
        <strike val="0"/>
        <outline val="0"/>
        <shadow val="0"/>
        <u val="none"/>
        <vertAlign val="baseline"/>
        <sz val="16"/>
        <color theme="1"/>
        <name val="Calibri"/>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0"/>
        </patternFill>
      </fill>
      <border diagonalUp="0" diagonalDown="0">
        <left style="thin">
          <color theme="0" tint="-0.14999847407452621"/>
        </left>
        <right style="thin">
          <color theme="0" tint="-0.14999847407452621"/>
        </right>
        <top/>
        <bottom/>
        <vertical/>
        <horizontal/>
      </border>
    </dxf>
    <dxf>
      <font>
        <b val="0"/>
        <i val="0"/>
        <strike val="0"/>
        <condense val="0"/>
        <extend val="0"/>
        <outline val="0"/>
        <shadow val="0"/>
        <u val="none"/>
        <vertAlign val="baseline"/>
        <sz val="11"/>
        <color theme="1"/>
        <name val="Calibri"/>
        <family val="2"/>
        <scheme val="minor"/>
      </font>
      <numFmt numFmtId="165" formatCode="[h]:mm:ss;@"/>
      <fill>
        <patternFill patternType="solid">
          <fgColor indexed="64"/>
          <bgColor theme="0"/>
        </patternFill>
      </fill>
      <border diagonalUp="0" diagonalDown="0">
        <left style="thin">
          <color theme="0" tint="-0.14999847407452621"/>
        </left>
        <right style="thin">
          <color theme="0" tint="-0.14999847407452621"/>
        </right>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style="thin">
          <color theme="0" tint="-0.14999847407452621"/>
        </left>
        <right style="thin">
          <color theme="0" tint="-0.14999847407452621"/>
        </right>
        <top/>
        <bottom/>
        <vertical/>
        <horizontal/>
      </border>
    </dxf>
    <dxf>
      <font>
        <b val="0"/>
        <i val="0"/>
        <strike val="0"/>
        <condense val="0"/>
        <extend val="0"/>
        <outline val="0"/>
        <shadow val="0"/>
        <u val="none"/>
        <vertAlign val="baseline"/>
        <sz val="11"/>
        <color theme="0"/>
        <name val="Calibri"/>
        <family val="2"/>
        <scheme val="minor"/>
      </font>
      <fill>
        <patternFill patternType="solid">
          <fgColor theme="1"/>
          <bgColor theme="1"/>
        </patternFill>
      </fill>
    </dxf>
    <dxf>
      <border diagonalUp="0" diagonalDown="0">
        <left style="thin">
          <color theme="1" tint="4.9989318521683403E-2"/>
        </left>
        <right/>
        <top style="thin">
          <color theme="1" tint="4.9989318521683403E-2"/>
        </top>
        <bottom style="thin">
          <color theme="1" tint="4.9989318521683403E-2"/>
        </bottom>
        <vertical style="thin">
          <color theme="1" tint="4.9989318521683403E-2"/>
        </vertical>
        <horizontal style="thin">
          <color theme="1" tint="4.9989318521683403E-2"/>
        </horizontal>
      </border>
    </dxf>
    <dxf>
      <numFmt numFmtId="31" formatCode="[h]:mm:ss"/>
    </dxf>
    <dxf>
      <border diagonalUp="0" diagonalDown="0">
        <left/>
        <right style="thin">
          <color theme="1" tint="4.9989318521683403E-2"/>
        </right>
        <top style="thin">
          <color theme="1" tint="4.9989318521683403E-2"/>
        </top>
        <bottom style="thin">
          <color theme="1" tint="4.9989318521683403E-2"/>
        </bottom>
        <vertical style="thin">
          <color theme="1" tint="4.9989318521683403E-2"/>
        </vertical>
        <horizontal style="thin">
          <color theme="1" tint="4.9989318521683403E-2"/>
        </horizontal>
      </border>
    </dxf>
    <dxf>
      <border>
        <top style="thin">
          <color theme="1" tint="4.9989318521683403E-2"/>
        </top>
      </border>
    </dxf>
    <dxf>
      <border diagonalUp="0" diagonalDown="0">
        <left style="thin">
          <color theme="1" tint="4.9989318521683403E-2"/>
        </left>
        <right style="thin">
          <color theme="1" tint="4.9989318521683403E-2"/>
        </right>
        <top style="thin">
          <color theme="1" tint="4.9989318521683403E-2"/>
        </top>
        <bottom style="thin">
          <color theme="1" tint="4.9989318521683403E-2"/>
        </bottom>
      </border>
    </dxf>
    <dxf>
      <border diagonalUp="0" diagonalDown="0">
        <left style="thin">
          <color theme="1" tint="4.9989318521683403E-2"/>
        </left>
        <right style="thin">
          <color theme="1" tint="4.9989318521683403E-2"/>
        </right>
        <top/>
        <bottom/>
        <vertical style="thin">
          <color theme="1" tint="4.9989318521683403E-2"/>
        </vertical>
        <horizontal style="thin">
          <color theme="1" tint="4.9989318521683403E-2"/>
        </horizontal>
      </border>
    </dxf>
    <dxf>
      <numFmt numFmtId="165" formatCode="[h]:mm:ss;@"/>
      <fill>
        <patternFill patternType="solid">
          <fgColor indexed="64"/>
          <bgColor theme="0"/>
        </patternFill>
      </fill>
      <alignment horizontal="center" vertical="bottom" textRotation="0" wrapText="0" indent="0" justifyLastLine="0" shrinkToFit="0" readingOrder="0"/>
    </dxf>
    <dxf>
      <numFmt numFmtId="167" formatCode="0.0%"/>
      <fill>
        <patternFill patternType="solid">
          <fgColor indexed="64"/>
          <bgColor theme="0"/>
        </patternFill>
      </fill>
      <alignment horizontal="center" vertical="bottom" textRotation="0" wrapText="0" indent="0" justifyLastLine="0" shrinkToFit="0" readingOrder="0"/>
    </dxf>
    <dxf>
      <numFmt numFmtId="167" formatCode="0.0%"/>
      <fill>
        <patternFill patternType="solid">
          <fgColor indexed="64"/>
          <bgColor theme="0"/>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bottom" textRotation="0" wrapText="0" indent="0" justifyLastLine="0" shrinkToFit="0" readingOrder="0"/>
    </dxf>
    <dxf>
      <fill>
        <patternFill patternType="solid">
          <fgColor indexed="64"/>
          <bgColor theme="0"/>
        </patternFill>
      </fill>
    </dxf>
    <dxf>
      <numFmt numFmtId="14" formatCode="0.00%"/>
      <alignment horizontal="center" vertical="bottom" textRotation="0" wrapText="0" indent="0" justifyLastLine="0" shrinkToFit="0" readingOrder="0"/>
    </dxf>
    <dxf>
      <numFmt numFmtId="165" formatCode="[h]:mm:ss;@"/>
      <alignment horizontal="center" vertical="bottom" textRotation="0" wrapText="0" indent="0" justifyLastLine="0" shrinkToFit="0" readingOrder="0"/>
    </dxf>
    <dxf>
      <numFmt numFmtId="165" formatCode="[h]:mm:ss;@"/>
      <alignment horizontal="center" vertical="bottom" textRotation="0" wrapText="0" indent="0" justifyLastLine="0" shrinkToFit="0" readingOrder="0"/>
    </dxf>
    <dxf>
      <numFmt numFmtId="165" formatCode="[h]:mm:ss;@"/>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5" formatCode="[h]:mm:ss;@"/>
      <alignment horizontal="center" vertical="bottom" textRotation="0" wrapText="0" indent="0" justifyLastLine="0" shrinkToFit="0" readingOrder="0"/>
    </dxf>
    <dxf>
      <font>
        <b/>
      </font>
    </dxf>
    <dxf>
      <font>
        <b val="0"/>
        <i val="0"/>
        <strike val="0"/>
        <condense val="0"/>
        <extend val="0"/>
        <outline val="0"/>
        <shadow val="0"/>
        <u val="none"/>
        <vertAlign val="baseline"/>
        <sz val="12"/>
        <color rgb="FF000000"/>
        <name val="Calibri"/>
        <scheme val="none"/>
      </font>
      <numFmt numFmtId="1" formatCode="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165" formatCode="[h]:mm:ss;@"/>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164" formatCode="[$-409]h:mm:ss\ AM/PM;@"/>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164" formatCode="[$-409]h:mm:ss\ AM/PM;@"/>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166" formatCode="[$-409]d\-mmm\-yy;@"/>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medium">
          <color indexed="64"/>
        </bottom>
      </border>
    </dxf>
    <dxf>
      <border diagonalUp="0" diagonalDown="0">
        <left style="medium">
          <color indexed="64"/>
        </left>
        <right style="medium">
          <color indexed="64"/>
        </right>
        <top style="medium">
          <color indexed="64"/>
        </top>
        <bottom style="medium">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2"/>
        <color rgb="FF000000"/>
        <name val="Calibri"/>
        <scheme val="none"/>
      </font>
      <fill>
        <patternFill patternType="solid">
          <fgColor indexed="64"/>
          <bgColor theme="5"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strike val="0"/>
        <outline val="0"/>
        <shadow val="0"/>
        <u val="none"/>
        <vertAlign val="baseline"/>
        <sz val="12"/>
        <color theme="1"/>
        <name val="Calibri"/>
        <family val="2"/>
        <scheme val="minor"/>
      </font>
    </dxf>
    <dxf>
      <font>
        <b/>
      </font>
      <alignment horizontal="center" vertical="bottom" textRotation="0" wrapText="0" indent="0" justifyLastLine="0" shrinkToFit="0" readingOrder="0"/>
    </dxf>
    <dxf>
      <fill>
        <patternFill patternType="solid">
          <bgColor theme="0"/>
        </patternFill>
      </fill>
    </dxf>
    <dxf>
      <fill>
        <patternFill patternType="solid">
          <bgColor theme="0"/>
        </patternFill>
      </fill>
    </dxf>
  </dxfs>
  <tableStyles count="1" defaultTableStyle="TableStyleMedium2" defaultPivotStyle="PivotStyleLight16">
    <tableStyle name="Invisible" pivot="0" table="0" count="0" xr9:uid="{FE491651-2C11-4CF9-893C-B4165FA0A174}"/>
  </tableStyles>
  <colors>
    <mruColors>
      <color rgb="FF595959"/>
      <color rgb="FFF2F2F2"/>
      <color rgb="FFE669B9"/>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lang="en-US" sz="1920" b="1" i="0" u="none" strike="noStrike" kern="1200" baseline="0">
                <a:solidFill>
                  <a:sysClr val="windowText" lastClr="000000">
                    <a:lumMod val="65000"/>
                    <a:lumOff val="35000"/>
                  </a:sysClr>
                </a:solidFill>
                <a:latin typeface="+mn-lt"/>
                <a:ea typeface="+mn-ea"/>
                <a:cs typeface="+mn-cs"/>
              </a:defRPr>
            </a:pPr>
            <a:r>
              <a:rPr lang="en-US"/>
              <a:t>Production Lines Availability </a:t>
            </a:r>
          </a:p>
        </c:rich>
      </c:tx>
      <c:layout>
        <c:manualLayout>
          <c:xMode val="edge"/>
          <c:yMode val="edge"/>
          <c:x val="0.25252761133329338"/>
          <c:y val="2.8303132781479237E-2"/>
        </c:manualLayout>
      </c:layout>
      <c:overlay val="0"/>
      <c:spPr>
        <a:noFill/>
        <a:ln>
          <a:noFill/>
        </a:ln>
        <a:effectLst/>
      </c:spPr>
      <c:txPr>
        <a:bodyPr rot="0" spcFirstLastPara="1" vertOverflow="ellipsis" vert="horz" wrap="square" anchor="ctr" anchorCtr="1"/>
        <a:lstStyle/>
        <a:p>
          <a:pPr>
            <a:defRPr lang="en-US" sz="1920" b="1" i="0" u="none" strike="noStrike" kern="120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v>production Lines Availability </c:v>
          </c:tx>
          <c:spPr>
            <a:solidFill>
              <a:srgbClr val="E669B9"/>
            </a:solidFill>
            <a:ln w="57150">
              <a:solidFill>
                <a:schemeClr val="tx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sz="1600" b="1"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Summary!$B$5:$B$7</c:f>
              <c:strCache>
                <c:ptCount val="3"/>
                <c:pt idx="0">
                  <c:v>SC</c:v>
                </c:pt>
                <c:pt idx="1">
                  <c:v>EU</c:v>
                </c:pt>
                <c:pt idx="2">
                  <c:v>SA</c:v>
                </c:pt>
              </c:strCache>
            </c:strRef>
          </c:cat>
          <c:val>
            <c:numRef>
              <c:f>Summary!$H$5:$H$7</c:f>
              <c:numCache>
                <c:formatCode>0.00%</c:formatCode>
                <c:ptCount val="3"/>
                <c:pt idx="0">
                  <c:v>0.9373996913580247</c:v>
                </c:pt>
                <c:pt idx="1">
                  <c:v>0.84361882716049374</c:v>
                </c:pt>
                <c:pt idx="2">
                  <c:v>0.80855041152263363</c:v>
                </c:pt>
              </c:numCache>
            </c:numRef>
          </c:val>
          <c:extLst>
            <c:ext xmlns:c16="http://schemas.microsoft.com/office/drawing/2014/chart" uri="{C3380CC4-5D6E-409C-BE32-E72D297353CC}">
              <c16:uniqueId val="{00000000-230E-48BC-8033-E6ECE20176C5}"/>
            </c:ext>
          </c:extLst>
        </c:ser>
        <c:dLbls>
          <c:showLegendKey val="0"/>
          <c:showVal val="0"/>
          <c:showCatName val="0"/>
          <c:showSerName val="0"/>
          <c:showPercent val="0"/>
          <c:showBubbleSize val="0"/>
        </c:dLbls>
        <c:gapWidth val="100"/>
        <c:overlap val="-24"/>
        <c:axId val="2050413551"/>
        <c:axId val="2050413071"/>
      </c:barChart>
      <c:catAx>
        <c:axId val="20504135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600" b="1" i="0" u="none" strike="noStrike" kern="1200" baseline="0">
                <a:solidFill>
                  <a:sysClr val="windowText" lastClr="000000">
                    <a:lumMod val="65000"/>
                    <a:lumOff val="35000"/>
                  </a:sysClr>
                </a:solidFill>
                <a:latin typeface="+mn-lt"/>
                <a:ea typeface="+mn-ea"/>
                <a:cs typeface="+mn-cs"/>
              </a:defRPr>
            </a:pPr>
            <a:endParaRPr lang="en-US"/>
          </a:p>
        </c:txPr>
        <c:crossAx val="2050413071"/>
        <c:crosses val="autoZero"/>
        <c:auto val="1"/>
        <c:lblAlgn val="ctr"/>
        <c:lblOffset val="100"/>
        <c:noMultiLvlLbl val="0"/>
      </c:catAx>
      <c:valAx>
        <c:axId val="2050413071"/>
        <c:scaling>
          <c:orientation val="minMax"/>
          <c:max val="1"/>
          <c:min val="0"/>
        </c:scaling>
        <c:delete val="1"/>
        <c:axPos val="l"/>
        <c:numFmt formatCode="0%" sourceLinked="0"/>
        <c:majorTickMark val="none"/>
        <c:minorTickMark val="none"/>
        <c:tickLblPos val="nextTo"/>
        <c:crossAx val="2050413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38100" cap="flat" cmpd="sng" algn="ctr">
      <a:solidFill>
        <a:schemeClr val="tx1"/>
      </a:solidFill>
      <a:round/>
    </a:ln>
    <a:effectLst/>
  </c:spPr>
  <c:txPr>
    <a:bodyPr/>
    <a:lstStyle/>
    <a:p>
      <a:pPr algn="ctr">
        <a:defRPr lang="en-US" sz="1600" b="1" i="0" u="none" strike="noStrike" kern="1200" baseline="0">
          <a:solidFill>
            <a:sysClr val="windowText" lastClr="000000">
              <a:lumMod val="65000"/>
              <a:lumOff val="35000"/>
            </a:sysClr>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lang="en-US" sz="1920" b="1" i="0" u="none" strike="noStrike" kern="1200" baseline="0">
                <a:solidFill>
                  <a:sysClr val="windowText" lastClr="000000">
                    <a:lumMod val="65000"/>
                    <a:lumOff val="35000"/>
                  </a:sysClr>
                </a:solidFill>
                <a:latin typeface="+mn-lt"/>
                <a:ea typeface="+mn-ea"/>
                <a:cs typeface="+mn-cs"/>
              </a:defRPr>
            </a:pPr>
            <a:r>
              <a:rPr lang="en-US"/>
              <a:t>MTBF For Three Production Lines Availability </a:t>
            </a:r>
          </a:p>
        </c:rich>
      </c:tx>
      <c:overlay val="0"/>
      <c:spPr>
        <a:noFill/>
        <a:ln>
          <a:noFill/>
        </a:ln>
        <a:effectLst/>
      </c:spPr>
      <c:txPr>
        <a:bodyPr rot="0" spcFirstLastPara="1" vertOverflow="ellipsis" vert="horz" wrap="square" anchor="ctr" anchorCtr="1"/>
        <a:lstStyle/>
        <a:p>
          <a:pPr>
            <a:defRPr lang="en-US" sz="1920" b="1" i="0" u="none" strike="noStrike" kern="120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v>MTBF For Three Production Lines </c:v>
          </c:tx>
          <c:spPr>
            <a:solidFill>
              <a:srgbClr val="E669B9"/>
            </a:solidFill>
            <a:ln w="57150">
              <a:solidFill>
                <a:schemeClr val="tx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sz="1600" b="1" i="0" u="none" strike="noStrike" kern="1200" baseline="0">
                    <a:solidFill>
                      <a:sysClr val="windowText" lastClr="000000">
                        <a:lumMod val="65000"/>
                        <a:lumOff val="35000"/>
                      </a:sys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Summary!$B$5:$B$7</c:f>
              <c:strCache>
                <c:ptCount val="3"/>
                <c:pt idx="0">
                  <c:v>SC</c:v>
                </c:pt>
                <c:pt idx="1">
                  <c:v>EU</c:v>
                </c:pt>
                <c:pt idx="2">
                  <c:v>SA</c:v>
                </c:pt>
              </c:strCache>
            </c:strRef>
          </c:cat>
          <c:val>
            <c:numRef>
              <c:f>Summary!$F$5:$F$7</c:f>
              <c:numCache>
                <c:formatCode>[h]:mm:ss;@</c:formatCode>
                <c:ptCount val="3"/>
                <c:pt idx="0">
                  <c:v>0.6440150551314674</c:v>
                </c:pt>
                <c:pt idx="1">
                  <c:v>0.18339539720880296</c:v>
                </c:pt>
                <c:pt idx="2">
                  <c:v>0.16207023838983747</c:v>
                </c:pt>
              </c:numCache>
            </c:numRef>
          </c:val>
          <c:extLst>
            <c:ext xmlns:c16="http://schemas.microsoft.com/office/drawing/2014/chart" uri="{C3380CC4-5D6E-409C-BE32-E72D297353CC}">
              <c16:uniqueId val="{00000001-BF50-4F05-873A-365984ECD272}"/>
            </c:ext>
          </c:extLst>
        </c:ser>
        <c:dLbls>
          <c:dLblPos val="outEnd"/>
          <c:showLegendKey val="0"/>
          <c:showVal val="1"/>
          <c:showCatName val="0"/>
          <c:showSerName val="0"/>
          <c:showPercent val="0"/>
          <c:showBubbleSize val="0"/>
        </c:dLbls>
        <c:gapWidth val="100"/>
        <c:overlap val="-24"/>
        <c:axId val="2050413551"/>
        <c:axId val="2050413071"/>
      </c:barChart>
      <c:catAx>
        <c:axId val="20504135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1" i="0" u="none" strike="noStrike" kern="1200" baseline="0">
                <a:solidFill>
                  <a:sysClr val="windowText" lastClr="000000">
                    <a:lumMod val="65000"/>
                    <a:lumOff val="35000"/>
                  </a:sysClr>
                </a:solidFill>
                <a:latin typeface="+mn-lt"/>
                <a:ea typeface="+mn-ea"/>
                <a:cs typeface="+mn-cs"/>
              </a:defRPr>
            </a:pPr>
            <a:endParaRPr lang="en-US"/>
          </a:p>
        </c:txPr>
        <c:crossAx val="2050413071"/>
        <c:crosses val="autoZero"/>
        <c:auto val="1"/>
        <c:lblAlgn val="ctr"/>
        <c:lblOffset val="100"/>
        <c:noMultiLvlLbl val="0"/>
      </c:catAx>
      <c:valAx>
        <c:axId val="2050413071"/>
        <c:scaling>
          <c:orientation val="minMax"/>
        </c:scaling>
        <c:delete val="1"/>
        <c:axPos val="l"/>
        <c:numFmt formatCode="0%" sourceLinked="0"/>
        <c:majorTickMark val="none"/>
        <c:minorTickMark val="none"/>
        <c:tickLblPos val="nextTo"/>
        <c:crossAx val="2050413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38100" cap="flat" cmpd="sng" algn="ctr">
      <a:solidFill>
        <a:schemeClr val="tx1"/>
      </a:solidFill>
      <a:round/>
    </a:ln>
    <a:effectLst>
      <a:outerShdw blurRad="50800" dist="38100" dir="16200000" rotWithShape="0">
        <a:prstClr val="black">
          <a:alpha val="40000"/>
        </a:prstClr>
      </a:outerShdw>
    </a:effectLst>
    <a:scene3d>
      <a:camera prst="orthographicFront"/>
      <a:lightRig rig="threePt" dir="t"/>
    </a:scene3d>
    <a:sp3d prstMaterial="metal">
      <a:bevelT w="38100" h="57150" prst="angle"/>
    </a:sp3d>
  </c:spPr>
  <c:txPr>
    <a:bodyPr/>
    <a:lstStyle/>
    <a:p>
      <a:pPr algn="ctr" rtl="0">
        <a:defRPr lang="en-US" sz="1600" b="1" i="0" u="none" strike="noStrike" kern="1200" baseline="0">
          <a:solidFill>
            <a:sysClr val="windowText" lastClr="000000">
              <a:lumMod val="65000"/>
              <a:lumOff val="35000"/>
            </a:sysClr>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MTTR For Three Production Lines Availability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MTTR For Three Production Lines </c:v>
          </c:tx>
          <c:spPr>
            <a:solidFill>
              <a:srgbClr val="E669B9"/>
            </a:solidFill>
            <a:ln w="57150">
              <a:solidFill>
                <a:schemeClr val="tx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600" b="1" i="0" u="none" strike="noStrike" kern="1200" baseline="0">
                    <a:solidFill>
                      <a:sysClr val="windowText" lastClr="000000">
                        <a:lumMod val="65000"/>
                        <a:lumOff val="35000"/>
                      </a:sys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Summary!$B$5:$B$7</c:f>
              <c:strCache>
                <c:ptCount val="3"/>
                <c:pt idx="0">
                  <c:v>SC</c:v>
                </c:pt>
                <c:pt idx="1">
                  <c:v>EU</c:v>
                </c:pt>
                <c:pt idx="2">
                  <c:v>SA</c:v>
                </c:pt>
              </c:strCache>
            </c:strRef>
          </c:cat>
          <c:val>
            <c:numRef>
              <c:f>Summary!$G$5:$G$7</c:f>
              <c:numCache>
                <c:formatCode>[h]:mm:ss;@</c:formatCode>
                <c:ptCount val="3"/>
                <c:pt idx="0">
                  <c:v>4.3007845631891452E-2</c:v>
                </c:pt>
                <c:pt idx="1">
                  <c:v>3.3995907139023104E-2</c:v>
                </c:pt>
                <c:pt idx="2">
                  <c:v>3.8375195908603492E-2</c:v>
                </c:pt>
              </c:numCache>
            </c:numRef>
          </c:val>
          <c:extLst>
            <c:ext xmlns:c16="http://schemas.microsoft.com/office/drawing/2014/chart" uri="{C3380CC4-5D6E-409C-BE32-E72D297353CC}">
              <c16:uniqueId val="{00000000-CABC-40EC-ABBA-0C5AC8FD3FDE}"/>
            </c:ext>
          </c:extLst>
        </c:ser>
        <c:dLbls>
          <c:dLblPos val="outEnd"/>
          <c:showLegendKey val="0"/>
          <c:showVal val="1"/>
          <c:showCatName val="0"/>
          <c:showSerName val="0"/>
          <c:showPercent val="0"/>
          <c:showBubbleSize val="0"/>
        </c:dLbls>
        <c:gapWidth val="100"/>
        <c:overlap val="-24"/>
        <c:axId val="2050413551"/>
        <c:axId val="2050413071"/>
      </c:barChart>
      <c:catAx>
        <c:axId val="2050413551"/>
        <c:scaling>
          <c:orientation val="minMax"/>
        </c:scaling>
        <c:delete val="0"/>
        <c:axPos val="b"/>
        <c:numFmt formatCode="General" sourceLinked="1"/>
        <c:majorTickMark val="none"/>
        <c:minorTickMark val="none"/>
        <c:tickLblPos val="nextTo"/>
        <c:spPr>
          <a:noFill/>
          <a:ln w="25400" cap="flat" cmpd="sng" algn="ctr">
            <a:solidFill>
              <a:schemeClr val="tx1">
                <a:lumMod val="95000"/>
                <a:lumOff val="5000"/>
              </a:schemeClr>
            </a:solidFill>
            <a:round/>
          </a:ln>
          <a:effectLst/>
        </c:spPr>
        <c:txPr>
          <a:bodyPr rot="-60000000" spcFirstLastPara="1" vertOverflow="ellipsis" vert="horz" wrap="square" anchor="ctr" anchorCtr="1"/>
          <a:lstStyle/>
          <a:p>
            <a:pPr algn="ctr">
              <a:defRPr lang="en-US" sz="1600" b="1" i="0" u="none" strike="noStrike" kern="1200" baseline="0">
                <a:solidFill>
                  <a:sysClr val="windowText" lastClr="000000">
                    <a:lumMod val="65000"/>
                    <a:lumOff val="35000"/>
                  </a:sysClr>
                </a:solidFill>
                <a:latin typeface="+mn-lt"/>
                <a:ea typeface="+mn-ea"/>
                <a:cs typeface="+mn-cs"/>
              </a:defRPr>
            </a:pPr>
            <a:endParaRPr lang="en-US"/>
          </a:p>
        </c:txPr>
        <c:crossAx val="2050413071"/>
        <c:crosses val="autoZero"/>
        <c:auto val="1"/>
        <c:lblAlgn val="ctr"/>
        <c:lblOffset val="100"/>
        <c:noMultiLvlLbl val="0"/>
      </c:catAx>
      <c:valAx>
        <c:axId val="2050413071"/>
        <c:scaling>
          <c:orientation val="minMax"/>
        </c:scaling>
        <c:delete val="1"/>
        <c:axPos val="l"/>
        <c:numFmt formatCode="0%" sourceLinked="0"/>
        <c:majorTickMark val="none"/>
        <c:minorTickMark val="none"/>
        <c:tickLblPos val="nextTo"/>
        <c:crossAx val="2050413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File.xlsx]Line Failure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Plant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layout>
            <c:manualLayout>
              <c:x val="4.0245614035087654E-2"/>
              <c:y val="-2.07987022455525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5087719298245615E-3"/>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7543859649123128E-3"/>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8.0807017543859647E-2"/>
              <c:y val="1.62383347914844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2865348454420203E-16"/>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'Line Failure Analysis'!$B$7</c:f>
              <c:strCache>
                <c:ptCount val="1"/>
                <c:pt idx="0">
                  <c:v>Stoppage Time</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3-A3CD-4B61-84FD-662C5DC43B03}"/>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2-A3CD-4B61-84FD-662C5DC43B03}"/>
              </c:ext>
            </c:extLst>
          </c:dPt>
          <c:dPt>
            <c:idx val="2"/>
            <c:invertIfNegative val="0"/>
            <c:bubble3D val="0"/>
            <c:extLst>
              <c:ext xmlns:c16="http://schemas.microsoft.com/office/drawing/2014/chart" uri="{C3380CC4-5D6E-409C-BE32-E72D297353CC}">
                <c16:uniqueId val="{00000001-1479-47B1-8121-CDA82F8D0FB8}"/>
              </c:ext>
            </c:extLst>
          </c:dPt>
          <c:dLbls>
            <c:dLbl>
              <c:idx val="0"/>
              <c:layout>
                <c:manualLayout>
                  <c:x val="-1.7543859649123128E-3"/>
                  <c:y val="0.1018518518518518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3CD-4B61-84FD-662C5DC43B03}"/>
                </c:ext>
              </c:extLst>
            </c:dLbl>
            <c:dLbl>
              <c:idx val="1"/>
              <c:layout>
                <c:manualLayout>
                  <c:x val="-3.5087719298245615E-3"/>
                  <c:y val="8.33333333333333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3CD-4B61-84FD-662C5DC43B03}"/>
                </c:ext>
              </c:extLst>
            </c:dLbl>
            <c:dLbl>
              <c:idx val="2"/>
              <c:layout>
                <c:manualLayout>
                  <c:x val="-1.2865348454420203E-16"/>
                  <c:y val="8.333333333333341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79-47B1-8121-CDA82F8D0FB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'Line Failure Analysis'!$A$8:$A$11</c:f>
              <c:strCache>
                <c:ptCount val="3"/>
                <c:pt idx="0">
                  <c:v>SA</c:v>
                </c:pt>
                <c:pt idx="1">
                  <c:v>EU</c:v>
                </c:pt>
                <c:pt idx="2">
                  <c:v>SC</c:v>
                </c:pt>
              </c:strCache>
            </c:strRef>
          </c:cat>
          <c:val>
            <c:numRef>
              <c:f>'Line Failure Analysis'!$B$8:$B$11</c:f>
              <c:numCache>
                <c:formatCode>[h]:mm:ss;@</c:formatCode>
                <c:ptCount val="3"/>
                <c:pt idx="0">
                  <c:v>2.4666666666666668</c:v>
                </c:pt>
                <c:pt idx="1">
                  <c:v>0.83472222222222192</c:v>
                </c:pt>
                <c:pt idx="2">
                  <c:v>0.9375</c:v>
                </c:pt>
              </c:numCache>
            </c:numRef>
          </c:val>
          <c:extLst>
            <c:ext xmlns:c16="http://schemas.microsoft.com/office/drawing/2014/chart" uri="{C3380CC4-5D6E-409C-BE32-E72D297353CC}">
              <c16:uniqueId val="{00000000-83F6-4B6F-8A2A-EB910C9670B1}"/>
            </c:ext>
          </c:extLst>
        </c:ser>
        <c:dLbls>
          <c:showLegendKey val="0"/>
          <c:showVal val="0"/>
          <c:showCatName val="0"/>
          <c:showSerName val="0"/>
          <c:showPercent val="0"/>
          <c:showBubbleSize val="0"/>
        </c:dLbls>
        <c:gapWidth val="219"/>
        <c:overlap val="-27"/>
        <c:axId val="361135456"/>
        <c:axId val="803095440"/>
      </c:barChart>
      <c:lineChart>
        <c:grouping val="standard"/>
        <c:varyColors val="0"/>
        <c:ser>
          <c:idx val="1"/>
          <c:order val="1"/>
          <c:tx>
            <c:strRef>
              <c:f>'Line Failure Analysis'!$C$7</c:f>
              <c:strCache>
                <c:ptCount val="1"/>
                <c:pt idx="0">
                  <c:v>Count of Duration</c:v>
                </c:pt>
              </c:strCache>
            </c:strRef>
          </c:tx>
          <c:spPr>
            <a:ln w="28575" cap="rnd">
              <a:solidFill>
                <a:schemeClr val="accent2"/>
              </a:solidFill>
              <a:round/>
            </a:ln>
            <a:effectLst/>
          </c:spPr>
          <c:marker>
            <c:symbol val="none"/>
          </c:marker>
          <c:dPt>
            <c:idx val="0"/>
            <c:marker>
              <c:symbol val="none"/>
            </c:marker>
            <c:bubble3D val="0"/>
            <c:spPr>
              <a:ln w="28575" cap="rnd">
                <a:solidFill>
                  <a:schemeClr val="accent2"/>
                </a:solidFill>
                <a:round/>
              </a:ln>
              <a:effectLst/>
            </c:spPr>
            <c:extLst>
              <c:ext xmlns:c16="http://schemas.microsoft.com/office/drawing/2014/chart" uri="{C3380CC4-5D6E-409C-BE32-E72D297353CC}">
                <c16:uniqueId val="{00000001-A3CD-4B61-84FD-662C5DC43B03}"/>
              </c:ext>
            </c:extLst>
          </c:dPt>
          <c:dPt>
            <c:idx val="2"/>
            <c:marker>
              <c:symbol val="none"/>
            </c:marker>
            <c:bubble3D val="0"/>
            <c:extLst>
              <c:ext xmlns:c16="http://schemas.microsoft.com/office/drawing/2014/chart" uri="{C3380CC4-5D6E-409C-BE32-E72D297353CC}">
                <c16:uniqueId val="{00000000-1479-47B1-8121-CDA82F8D0FB8}"/>
              </c:ext>
            </c:extLst>
          </c:dPt>
          <c:dLbls>
            <c:dLbl>
              <c:idx val="0"/>
              <c:layout>
                <c:manualLayout>
                  <c:x val="4.0245614035087654E-2"/>
                  <c:y val="-2.07987022455525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CD-4B61-84FD-662C5DC43B03}"/>
                </c:ext>
              </c:extLst>
            </c:dLbl>
            <c:dLbl>
              <c:idx val="2"/>
              <c:layout>
                <c:manualLayout>
                  <c:x val="-8.0807017543859647E-2"/>
                  <c:y val="1.62383347914844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479-47B1-8121-CDA82F8D0FB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'Line Failure Analysis'!$A$8:$A$11</c:f>
              <c:strCache>
                <c:ptCount val="3"/>
                <c:pt idx="0">
                  <c:v>SA</c:v>
                </c:pt>
                <c:pt idx="1">
                  <c:v>EU</c:v>
                </c:pt>
                <c:pt idx="2">
                  <c:v>SC</c:v>
                </c:pt>
              </c:strCache>
            </c:strRef>
          </c:cat>
          <c:val>
            <c:numRef>
              <c:f>'Line Failure Analysis'!$C$8:$C$11</c:f>
              <c:numCache>
                <c:formatCode>General</c:formatCode>
                <c:ptCount val="3"/>
                <c:pt idx="0">
                  <c:v>51</c:v>
                </c:pt>
                <c:pt idx="1">
                  <c:v>30</c:v>
                </c:pt>
                <c:pt idx="2">
                  <c:v>13</c:v>
                </c:pt>
              </c:numCache>
            </c:numRef>
          </c:val>
          <c:smooth val="0"/>
          <c:extLst>
            <c:ext xmlns:c16="http://schemas.microsoft.com/office/drawing/2014/chart" uri="{C3380CC4-5D6E-409C-BE32-E72D297353CC}">
              <c16:uniqueId val="{00000000-A3CD-4B61-84FD-662C5DC43B03}"/>
            </c:ext>
          </c:extLst>
        </c:ser>
        <c:dLbls>
          <c:showLegendKey val="0"/>
          <c:showVal val="0"/>
          <c:showCatName val="0"/>
          <c:showSerName val="0"/>
          <c:showPercent val="0"/>
          <c:showBubbleSize val="0"/>
        </c:dLbls>
        <c:marker val="1"/>
        <c:smooth val="0"/>
        <c:axId val="517879824"/>
        <c:axId val="1177804512"/>
      </c:lineChart>
      <c:catAx>
        <c:axId val="36113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03095440"/>
        <c:crosses val="autoZero"/>
        <c:auto val="1"/>
        <c:lblAlgn val="ctr"/>
        <c:lblOffset val="100"/>
        <c:noMultiLvlLbl val="0"/>
      </c:catAx>
      <c:valAx>
        <c:axId val="803095440"/>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135456"/>
        <c:crosses val="autoZero"/>
        <c:crossBetween val="between"/>
      </c:valAx>
      <c:valAx>
        <c:axId val="11778045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879824"/>
        <c:crosses val="max"/>
        <c:crossBetween val="between"/>
      </c:valAx>
      <c:catAx>
        <c:axId val="517879824"/>
        <c:scaling>
          <c:orientation val="minMax"/>
        </c:scaling>
        <c:delete val="1"/>
        <c:axPos val="b"/>
        <c:numFmt formatCode="General" sourceLinked="1"/>
        <c:majorTickMark val="out"/>
        <c:minorTickMark val="none"/>
        <c:tickLblPos val="nextTo"/>
        <c:crossAx val="1177804512"/>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Stoppages Duration - November 2019</a:t>
            </a:r>
          </a:p>
        </c:rich>
      </c:tx>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Analysis - EU'!$A$2:$A$12</c:f>
              <c:strCache>
                <c:ptCount val="11"/>
                <c:pt idx="0">
                  <c:v>جزء التكوير - AMF</c:v>
                </c:pt>
                <c:pt idx="1">
                  <c:v>ماكينة التاريخ (1)</c:v>
                </c:pt>
                <c:pt idx="2">
                  <c:v>ماكينة الليماتيك</c:v>
                </c:pt>
                <c:pt idx="3">
                  <c:v>البروفر</c:v>
                </c:pt>
                <c:pt idx="4">
                  <c:v>سير الصواني (1)</c:v>
                </c:pt>
                <c:pt idx="5">
                  <c:v>سير البساكت</c:v>
                </c:pt>
                <c:pt idx="6">
                  <c:v>برج التبريد (1)</c:v>
                </c:pt>
                <c:pt idx="7">
                  <c:v>جزء التقطيع - AMF</c:v>
                </c:pt>
                <c:pt idx="8">
                  <c:v>سايلو الدقيق (5)</c:v>
                </c:pt>
                <c:pt idx="9">
                  <c:v>فرن التسوية</c:v>
                </c:pt>
                <c:pt idx="10">
                  <c:v>الديبانر</c:v>
                </c:pt>
              </c:strCache>
            </c:strRef>
          </c:cat>
          <c:val>
            <c:numRef>
              <c:f>'Pareto Analysis - EU'!$B$2:$B$12</c:f>
              <c:numCache>
                <c:formatCode>[h]:mm:ss;@</c:formatCode>
                <c:ptCount val="11"/>
                <c:pt idx="0">
                  <c:v>0.33333333333333331</c:v>
                </c:pt>
                <c:pt idx="1">
                  <c:v>0.14583333333333334</c:v>
                </c:pt>
                <c:pt idx="2">
                  <c:v>8.3333333333333329E-2</c:v>
                </c:pt>
                <c:pt idx="3">
                  <c:v>7.5000000000000011E-2</c:v>
                </c:pt>
                <c:pt idx="4">
                  <c:v>3.8194444444444448E-2</c:v>
                </c:pt>
                <c:pt idx="5">
                  <c:v>3.125E-2</c:v>
                </c:pt>
                <c:pt idx="6">
                  <c:v>2.0833333333333332E-2</c:v>
                </c:pt>
                <c:pt idx="7">
                  <c:v>1.3888888888888888E-2</c:v>
                </c:pt>
                <c:pt idx="8">
                  <c:v>1.0416666666666666E-2</c:v>
                </c:pt>
                <c:pt idx="9">
                  <c:v>7.6388888888888886E-3</c:v>
                </c:pt>
                <c:pt idx="10">
                  <c:v>6.9444444444444441E-3</c:v>
                </c:pt>
              </c:numCache>
            </c:numRef>
          </c:val>
          <c:extLst>
            <c:ext xmlns:c16="http://schemas.microsoft.com/office/drawing/2014/chart" uri="{C3380CC4-5D6E-409C-BE32-E72D297353CC}">
              <c16:uniqueId val="{00000000-7DA2-4FAD-B560-140464D29C95}"/>
            </c:ext>
          </c:extLst>
        </c:ser>
        <c:dLbls>
          <c:showLegendKey val="0"/>
          <c:showVal val="0"/>
          <c:showCatName val="0"/>
          <c:showSerName val="0"/>
          <c:showPercent val="0"/>
          <c:showBubbleSize val="0"/>
        </c:dLbls>
        <c:gapWidth val="219"/>
        <c:overlap val="-27"/>
        <c:axId val="597715600"/>
        <c:axId val="407725904"/>
      </c:barChart>
      <c:lineChart>
        <c:grouping val="standard"/>
        <c:varyColors val="0"/>
        <c:ser>
          <c:idx val="1"/>
          <c:order val="1"/>
          <c:tx>
            <c:v>Pareto</c:v>
          </c:tx>
          <c:spPr>
            <a:ln w="28575" cap="rnd">
              <a:solidFill>
                <a:schemeClr val="accent2"/>
              </a:solidFill>
              <a:round/>
            </a:ln>
            <a:effectLst/>
          </c:spPr>
          <c:marker>
            <c:symbol val="none"/>
          </c:marker>
          <c:dLbls>
            <c:dLbl>
              <c:idx val="0"/>
              <c:layout>
                <c:manualLayout>
                  <c:x val="-3.5200654936598387E-2"/>
                  <c:y val="-4.63395921663638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DA2-4FAD-B560-140464D29C95}"/>
                </c:ext>
              </c:extLst>
            </c:dLbl>
            <c:dLbl>
              <c:idx val="1"/>
              <c:layout>
                <c:manualLayout>
                  <c:x val="-3.6229461437618564E-2"/>
                  <c:y val="-4.98762853582294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DA2-4FAD-B560-140464D29C95}"/>
                </c:ext>
              </c:extLst>
            </c:dLbl>
            <c:dLbl>
              <c:idx val="2"/>
              <c:layout>
                <c:manualLayout>
                  <c:x val="-3.0056622431497485E-2"/>
                  <c:y val="-4.63395921663638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DA2-4FAD-B560-140464D29C95}"/>
                </c:ext>
              </c:extLst>
            </c:dLbl>
            <c:dLbl>
              <c:idx val="3"/>
              <c:layout>
                <c:manualLayout>
                  <c:x val="-3.314304193455804E-2"/>
                  <c:y val="-4.63395921663638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DA2-4FAD-B560-140464D29C95}"/>
                </c:ext>
              </c:extLst>
            </c:dLbl>
            <c:spPr>
              <a:solidFill>
                <a:schemeClr val="accent2"/>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Analysis - EU'!$A$2:$A$12</c:f>
              <c:strCache>
                <c:ptCount val="11"/>
                <c:pt idx="0">
                  <c:v>جزء التكوير - AMF</c:v>
                </c:pt>
                <c:pt idx="1">
                  <c:v>ماكينة التاريخ (1)</c:v>
                </c:pt>
                <c:pt idx="2">
                  <c:v>ماكينة الليماتيك</c:v>
                </c:pt>
                <c:pt idx="3">
                  <c:v>البروفر</c:v>
                </c:pt>
                <c:pt idx="4">
                  <c:v>سير الصواني (1)</c:v>
                </c:pt>
                <c:pt idx="5">
                  <c:v>سير البساكت</c:v>
                </c:pt>
                <c:pt idx="6">
                  <c:v>برج التبريد (1)</c:v>
                </c:pt>
                <c:pt idx="7">
                  <c:v>جزء التقطيع - AMF</c:v>
                </c:pt>
                <c:pt idx="8">
                  <c:v>سايلو الدقيق (5)</c:v>
                </c:pt>
                <c:pt idx="9">
                  <c:v>فرن التسوية</c:v>
                </c:pt>
                <c:pt idx="10">
                  <c:v>الديبانر</c:v>
                </c:pt>
              </c:strCache>
            </c:strRef>
          </c:cat>
          <c:val>
            <c:numRef>
              <c:f>'Pareto Analysis - EU'!$D$2:$D$12</c:f>
              <c:numCache>
                <c:formatCode>0%</c:formatCode>
                <c:ptCount val="11"/>
                <c:pt idx="0">
                  <c:v>0.43478260869565227</c:v>
                </c:pt>
                <c:pt idx="1">
                  <c:v>0.62500000000000011</c:v>
                </c:pt>
                <c:pt idx="2">
                  <c:v>0.73369565217391319</c:v>
                </c:pt>
                <c:pt idx="3">
                  <c:v>0.83152173913043492</c:v>
                </c:pt>
                <c:pt idx="4">
                  <c:v>0.88134057971014501</c:v>
                </c:pt>
                <c:pt idx="5">
                  <c:v>0.92210144927536242</c:v>
                </c:pt>
                <c:pt idx="6">
                  <c:v>0.9492753623188408</c:v>
                </c:pt>
                <c:pt idx="7">
                  <c:v>0.96739130434782616</c:v>
                </c:pt>
                <c:pt idx="8">
                  <c:v>0.9809782608695653</c:v>
                </c:pt>
                <c:pt idx="9">
                  <c:v>0.99094202898550732</c:v>
                </c:pt>
                <c:pt idx="10">
                  <c:v>1</c:v>
                </c:pt>
              </c:numCache>
            </c:numRef>
          </c:val>
          <c:smooth val="0"/>
          <c:extLst>
            <c:ext xmlns:c16="http://schemas.microsoft.com/office/drawing/2014/chart" uri="{C3380CC4-5D6E-409C-BE32-E72D297353CC}">
              <c16:uniqueId val="{00000001-7DA2-4FAD-B560-140464D29C95}"/>
            </c:ext>
          </c:extLst>
        </c:ser>
        <c:dLbls>
          <c:showLegendKey val="0"/>
          <c:showVal val="0"/>
          <c:showCatName val="0"/>
          <c:showSerName val="0"/>
          <c:showPercent val="0"/>
          <c:showBubbleSize val="0"/>
        </c:dLbls>
        <c:marker val="1"/>
        <c:smooth val="0"/>
        <c:axId val="9790064"/>
        <c:axId val="407743792"/>
      </c:lineChart>
      <c:catAx>
        <c:axId val="59771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7725904"/>
        <c:crosses val="autoZero"/>
        <c:auto val="1"/>
        <c:lblAlgn val="ctr"/>
        <c:lblOffset val="100"/>
        <c:noMultiLvlLbl val="0"/>
      </c:catAx>
      <c:valAx>
        <c:axId val="407725904"/>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97715600"/>
        <c:crosses val="autoZero"/>
        <c:crossBetween val="between"/>
      </c:valAx>
      <c:valAx>
        <c:axId val="407743792"/>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790064"/>
        <c:crosses val="max"/>
        <c:crossBetween val="between"/>
      </c:valAx>
      <c:catAx>
        <c:axId val="9790064"/>
        <c:scaling>
          <c:orientation val="minMax"/>
        </c:scaling>
        <c:delete val="1"/>
        <c:axPos val="b"/>
        <c:numFmt formatCode="General" sourceLinked="1"/>
        <c:majorTickMark val="out"/>
        <c:minorTickMark val="none"/>
        <c:tickLblPos val="nextTo"/>
        <c:crossAx val="407743792"/>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4803149606299213" l="0.23622047244094491" r="0.23622047244094491" t="0.74803149606299213" header="0.31496062992125984" footer="0.31496062992125984"/>
    <c:pageSetup paperSize="9" orientation="landscape" blackAndWhite="1"/>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Stoppages Count - November 2019</a:t>
            </a:r>
          </a:p>
        </c:rich>
      </c:tx>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dLbl>
              <c:idx val="1"/>
              <c:layout>
                <c:manualLayout>
                  <c:x val="-1.891252955082744E-2"/>
                  <c:y val="1.606783748204756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1B2-43C9-B6A0-359EA5D0B423}"/>
                </c:ext>
              </c:extLst>
            </c:dLbl>
            <c:spPr>
              <a:solidFill>
                <a:schemeClr val="accent1">
                  <a:lumMod val="60000"/>
                  <a:lumOff val="4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Analysis - EU'!$F$2:$F$12</c:f>
              <c:strCache>
                <c:ptCount val="11"/>
                <c:pt idx="0">
                  <c:v>البروفر</c:v>
                </c:pt>
                <c:pt idx="1">
                  <c:v>ماكينة الليماتيك</c:v>
                </c:pt>
                <c:pt idx="2">
                  <c:v>سير الصواني (1)</c:v>
                </c:pt>
                <c:pt idx="3">
                  <c:v>ماكينة التاريخ (1)</c:v>
                </c:pt>
                <c:pt idx="4">
                  <c:v>سير البساكت</c:v>
                </c:pt>
                <c:pt idx="5">
                  <c:v>سايلو الدقيق (5)</c:v>
                </c:pt>
                <c:pt idx="6">
                  <c:v>فرن التسوية</c:v>
                </c:pt>
                <c:pt idx="7">
                  <c:v>جزء التكوير - AMF</c:v>
                </c:pt>
                <c:pt idx="8">
                  <c:v>برج التبريد (1)</c:v>
                </c:pt>
                <c:pt idx="9">
                  <c:v>جزء التقطيع - AMF</c:v>
                </c:pt>
                <c:pt idx="10">
                  <c:v>الديبانر</c:v>
                </c:pt>
              </c:strCache>
            </c:strRef>
          </c:cat>
          <c:val>
            <c:numRef>
              <c:f>'Pareto Analysis - EU'!$G$2:$G$12</c:f>
              <c:numCache>
                <c:formatCode>General</c:formatCode>
                <c:ptCount val="11"/>
                <c:pt idx="0">
                  <c:v>6</c:v>
                </c:pt>
                <c:pt idx="1">
                  <c:v>3</c:v>
                </c:pt>
                <c:pt idx="2">
                  <c:v>3</c:v>
                </c:pt>
                <c:pt idx="3">
                  <c:v>2</c:v>
                </c:pt>
                <c:pt idx="4">
                  <c:v>2</c:v>
                </c:pt>
                <c:pt idx="5">
                  <c:v>2</c:v>
                </c:pt>
                <c:pt idx="6">
                  <c:v>2</c:v>
                </c:pt>
                <c:pt idx="7">
                  <c:v>1</c:v>
                </c:pt>
                <c:pt idx="8">
                  <c:v>1</c:v>
                </c:pt>
                <c:pt idx="9">
                  <c:v>1</c:v>
                </c:pt>
                <c:pt idx="10">
                  <c:v>1</c:v>
                </c:pt>
              </c:numCache>
            </c:numRef>
          </c:val>
          <c:extLst>
            <c:ext xmlns:c16="http://schemas.microsoft.com/office/drawing/2014/chart" uri="{C3380CC4-5D6E-409C-BE32-E72D297353CC}">
              <c16:uniqueId val="{00000000-91B2-43C9-B6A0-359EA5D0B423}"/>
            </c:ext>
          </c:extLst>
        </c:ser>
        <c:dLbls>
          <c:showLegendKey val="0"/>
          <c:showVal val="0"/>
          <c:showCatName val="0"/>
          <c:showSerName val="0"/>
          <c:showPercent val="0"/>
          <c:showBubbleSize val="0"/>
        </c:dLbls>
        <c:gapWidth val="219"/>
        <c:overlap val="-27"/>
        <c:axId val="578760400"/>
        <c:axId val="650689472"/>
      </c:barChart>
      <c:lineChart>
        <c:grouping val="standard"/>
        <c:varyColors val="0"/>
        <c:ser>
          <c:idx val="1"/>
          <c:order val="1"/>
          <c:tx>
            <c:v>Pareto</c:v>
          </c:tx>
          <c:spPr>
            <a:ln w="28575" cap="rnd">
              <a:solidFill>
                <a:schemeClr val="accent2"/>
              </a:solidFill>
              <a:round/>
            </a:ln>
            <a:effectLst/>
          </c:spPr>
          <c:marker>
            <c:symbol val="none"/>
          </c:marker>
          <c:dLbls>
            <c:dLbl>
              <c:idx val="1"/>
              <c:layout>
                <c:manualLayout>
                  <c:x val="-1.7521668570054699E-2"/>
                  <c:y val="-8.98177951451180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71C-42E0-AB06-11AAABF71B8A}"/>
                </c:ext>
              </c:extLst>
            </c:dLbl>
            <c:dLbl>
              <c:idx val="7"/>
              <c:layout>
                <c:manualLayout>
                  <c:x val="-2.3628538799062335E-2"/>
                  <c:y val="-4.67709244677748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1C-42E0-AB06-11AAABF71B8A}"/>
                </c:ext>
              </c:extLst>
            </c:dLbl>
            <c:spPr>
              <a:solidFill>
                <a:schemeClr val="accent2"/>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Analysis - EU'!$F$2:$F$12</c:f>
              <c:strCache>
                <c:ptCount val="11"/>
                <c:pt idx="0">
                  <c:v>البروفر</c:v>
                </c:pt>
                <c:pt idx="1">
                  <c:v>ماكينة الليماتيك</c:v>
                </c:pt>
                <c:pt idx="2">
                  <c:v>سير الصواني (1)</c:v>
                </c:pt>
                <c:pt idx="3">
                  <c:v>ماكينة التاريخ (1)</c:v>
                </c:pt>
                <c:pt idx="4">
                  <c:v>سير البساكت</c:v>
                </c:pt>
                <c:pt idx="5">
                  <c:v>سايلو الدقيق (5)</c:v>
                </c:pt>
                <c:pt idx="6">
                  <c:v>فرن التسوية</c:v>
                </c:pt>
                <c:pt idx="7">
                  <c:v>جزء التكوير - AMF</c:v>
                </c:pt>
                <c:pt idx="8">
                  <c:v>برج التبريد (1)</c:v>
                </c:pt>
                <c:pt idx="9">
                  <c:v>جزء التقطيع - AMF</c:v>
                </c:pt>
                <c:pt idx="10">
                  <c:v>الديبانر</c:v>
                </c:pt>
              </c:strCache>
            </c:strRef>
          </c:cat>
          <c:val>
            <c:numRef>
              <c:f>'Pareto Analysis - EU'!$I$2:$I$12</c:f>
              <c:numCache>
                <c:formatCode>0%</c:formatCode>
                <c:ptCount val="11"/>
                <c:pt idx="0">
                  <c:v>0.25</c:v>
                </c:pt>
                <c:pt idx="1">
                  <c:v>0.375</c:v>
                </c:pt>
                <c:pt idx="2">
                  <c:v>0.5</c:v>
                </c:pt>
                <c:pt idx="3">
                  <c:v>0.58333333333333337</c:v>
                </c:pt>
                <c:pt idx="4">
                  <c:v>0.66666666666666663</c:v>
                </c:pt>
                <c:pt idx="5">
                  <c:v>0.75</c:v>
                </c:pt>
                <c:pt idx="6">
                  <c:v>0.83333333333333337</c:v>
                </c:pt>
                <c:pt idx="7">
                  <c:v>0.875</c:v>
                </c:pt>
                <c:pt idx="8">
                  <c:v>0.91666666666666663</c:v>
                </c:pt>
                <c:pt idx="9">
                  <c:v>0.95833333333333337</c:v>
                </c:pt>
                <c:pt idx="10">
                  <c:v>1</c:v>
                </c:pt>
              </c:numCache>
            </c:numRef>
          </c:val>
          <c:smooth val="0"/>
          <c:extLst>
            <c:ext xmlns:c16="http://schemas.microsoft.com/office/drawing/2014/chart" uri="{C3380CC4-5D6E-409C-BE32-E72D297353CC}">
              <c16:uniqueId val="{00000001-91B2-43C9-B6A0-359EA5D0B423}"/>
            </c:ext>
          </c:extLst>
        </c:ser>
        <c:dLbls>
          <c:showLegendKey val="0"/>
          <c:showVal val="0"/>
          <c:showCatName val="0"/>
          <c:showSerName val="0"/>
          <c:showPercent val="0"/>
          <c:showBubbleSize val="0"/>
        </c:dLbls>
        <c:marker val="1"/>
        <c:smooth val="0"/>
        <c:axId val="108634688"/>
        <c:axId val="2065738736"/>
      </c:lineChart>
      <c:catAx>
        <c:axId val="57876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0689472"/>
        <c:crosses val="autoZero"/>
        <c:auto val="1"/>
        <c:lblAlgn val="ctr"/>
        <c:lblOffset val="100"/>
        <c:noMultiLvlLbl val="0"/>
      </c:catAx>
      <c:valAx>
        <c:axId val="65068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78760400"/>
        <c:crosses val="autoZero"/>
        <c:crossBetween val="between"/>
      </c:valAx>
      <c:valAx>
        <c:axId val="2065738736"/>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8634688"/>
        <c:crosses val="max"/>
        <c:crossBetween val="between"/>
      </c:valAx>
      <c:catAx>
        <c:axId val="108634688"/>
        <c:scaling>
          <c:orientation val="minMax"/>
        </c:scaling>
        <c:delete val="1"/>
        <c:axPos val="b"/>
        <c:numFmt formatCode="General" sourceLinked="1"/>
        <c:majorTickMark val="out"/>
        <c:minorTickMark val="none"/>
        <c:tickLblPos val="nextTo"/>
        <c:crossAx val="2065738736"/>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25" r="0.25" t="0.75" header="0.3" footer="0.3"/>
    <c:pageSetup paperSize="9" orientation="landscape" verticalDpi="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Stoppages Duration - November 2019</a:t>
            </a:r>
          </a:p>
        </c:rich>
      </c:tx>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Analysis - SA'!$A$2:$A$27</c:f>
              <c:strCache>
                <c:ptCount val="26"/>
                <c:pt idx="0">
                  <c:v>ماكينة الحقن الأتوماتيك - كوماس</c:v>
                </c:pt>
                <c:pt idx="1">
                  <c:v>جزء التقطيع - OLD AMF</c:v>
                </c:pt>
                <c:pt idx="2">
                  <c:v>ماكينه التاريخ (1)</c:v>
                </c:pt>
                <c:pt idx="3">
                  <c:v>ماكينة التغليف (1)</c:v>
                </c:pt>
                <c:pt idx="4">
                  <c:v>ميكسر (1)</c:v>
                </c:pt>
                <c:pt idx="5">
                  <c:v>ماكينة التغليف (3)</c:v>
                </c:pt>
                <c:pt idx="6">
                  <c:v>ميكسر (2)</c:v>
                </c:pt>
                <c:pt idx="7">
                  <c:v>بروفر</c:v>
                </c:pt>
                <c:pt idx="8">
                  <c:v>رافعة</c:v>
                </c:pt>
                <c:pt idx="9">
                  <c:v>ماكينه التاريخ 1</c:v>
                </c:pt>
                <c:pt idx="10">
                  <c:v>ماكينات الحقن اليدوي</c:v>
                </c:pt>
                <c:pt idx="11">
                  <c:v>فرن دوار (1)</c:v>
                </c:pt>
                <c:pt idx="12">
                  <c:v>ماكينة التاريخ (2)</c:v>
                </c:pt>
                <c:pt idx="13">
                  <c:v>ماكينة لصق الكرتون (1)</c:v>
                </c:pt>
                <c:pt idx="14">
                  <c:v>فرن دوار (5)</c:v>
                </c:pt>
                <c:pt idx="15">
                  <c:v>المخمر - OLD AMF</c:v>
                </c:pt>
                <c:pt idx="16">
                  <c:v>سير نقل الساندويتش (1)</c:v>
                </c:pt>
                <c:pt idx="17">
                  <c:v>ماكينة التغليف (2)</c:v>
                </c:pt>
                <c:pt idx="18">
                  <c:v>جزء الفرد - OLD AMF</c:v>
                </c:pt>
                <c:pt idx="19">
                  <c:v>فرن دوار (2)</c:v>
                </c:pt>
                <c:pt idx="20">
                  <c:v>الطابعة - OLD AMF</c:v>
                </c:pt>
                <c:pt idx="21">
                  <c:v>جزء التكوير - OLD AMF</c:v>
                </c:pt>
                <c:pt idx="22">
                  <c:v>ماكينة التغليف - الفيينا</c:v>
                </c:pt>
                <c:pt idx="23">
                  <c:v>ماكينة تقطيع العجين - الفيينا</c:v>
                </c:pt>
                <c:pt idx="24">
                  <c:v>سير نقل الساندويتش (2)</c:v>
                </c:pt>
                <c:pt idx="25">
                  <c:v>سير نقل العجين</c:v>
                </c:pt>
              </c:strCache>
            </c:strRef>
          </c:cat>
          <c:val>
            <c:numRef>
              <c:f>'Pareto Analysis - SA'!$B$2:$B$27</c:f>
              <c:numCache>
                <c:formatCode>[h]:mm:ss;@</c:formatCode>
                <c:ptCount val="26"/>
                <c:pt idx="0">
                  <c:v>3.7750000000000012</c:v>
                </c:pt>
                <c:pt idx="1">
                  <c:v>1.0763888888888886</c:v>
                </c:pt>
                <c:pt idx="2">
                  <c:v>0.9326388888888888</c:v>
                </c:pt>
                <c:pt idx="3">
                  <c:v>0.56874999999999998</c:v>
                </c:pt>
                <c:pt idx="4">
                  <c:v>0.55902777777777779</c:v>
                </c:pt>
                <c:pt idx="5">
                  <c:v>0.33333333333333337</c:v>
                </c:pt>
                <c:pt idx="6">
                  <c:v>0.24305555555555555</c:v>
                </c:pt>
                <c:pt idx="7">
                  <c:v>0.17569444444444446</c:v>
                </c:pt>
                <c:pt idx="8">
                  <c:v>0.1701388888888889</c:v>
                </c:pt>
                <c:pt idx="9">
                  <c:v>0.12847222222222221</c:v>
                </c:pt>
                <c:pt idx="10">
                  <c:v>0.125</c:v>
                </c:pt>
                <c:pt idx="11">
                  <c:v>0.1111111111111111</c:v>
                </c:pt>
                <c:pt idx="12">
                  <c:v>0.10694444444444445</c:v>
                </c:pt>
                <c:pt idx="13">
                  <c:v>6.458333333333334E-2</c:v>
                </c:pt>
                <c:pt idx="14">
                  <c:v>5.5555555555555552E-2</c:v>
                </c:pt>
                <c:pt idx="15">
                  <c:v>5.5555555555555552E-2</c:v>
                </c:pt>
                <c:pt idx="16">
                  <c:v>4.8611111111111105E-2</c:v>
                </c:pt>
                <c:pt idx="17">
                  <c:v>4.5138888888888895E-2</c:v>
                </c:pt>
                <c:pt idx="18">
                  <c:v>4.1666666666666664E-2</c:v>
                </c:pt>
                <c:pt idx="19">
                  <c:v>4.1666666666666664E-2</c:v>
                </c:pt>
                <c:pt idx="20">
                  <c:v>3.125E-2</c:v>
                </c:pt>
                <c:pt idx="21">
                  <c:v>3.125E-2</c:v>
                </c:pt>
                <c:pt idx="22">
                  <c:v>2.9861111111111109E-2</c:v>
                </c:pt>
                <c:pt idx="23">
                  <c:v>2.0833333333333332E-2</c:v>
                </c:pt>
                <c:pt idx="24">
                  <c:v>6.9444444444444441E-3</c:v>
                </c:pt>
                <c:pt idx="25">
                  <c:v>6.9444444444444441E-3</c:v>
                </c:pt>
              </c:numCache>
            </c:numRef>
          </c:val>
          <c:extLst>
            <c:ext xmlns:c16="http://schemas.microsoft.com/office/drawing/2014/chart" uri="{C3380CC4-5D6E-409C-BE32-E72D297353CC}">
              <c16:uniqueId val="{00000000-9D38-44B8-B48E-8735A01DE41A}"/>
            </c:ext>
          </c:extLst>
        </c:ser>
        <c:dLbls>
          <c:showLegendKey val="0"/>
          <c:showVal val="0"/>
          <c:showCatName val="0"/>
          <c:showSerName val="0"/>
          <c:showPercent val="0"/>
          <c:showBubbleSize val="0"/>
        </c:dLbls>
        <c:gapWidth val="219"/>
        <c:overlap val="-27"/>
        <c:axId val="597715600"/>
        <c:axId val="407725904"/>
      </c:barChart>
      <c:lineChart>
        <c:grouping val="standard"/>
        <c:varyColors val="0"/>
        <c:ser>
          <c:idx val="1"/>
          <c:order val="1"/>
          <c:tx>
            <c:v>Pareto</c:v>
          </c:tx>
          <c:spPr>
            <a:ln w="28575" cap="rnd">
              <a:solidFill>
                <a:schemeClr val="accent2"/>
              </a:solidFill>
              <a:round/>
            </a:ln>
            <a:effectLst/>
          </c:spPr>
          <c:marker>
            <c:symbol val="none"/>
          </c:marker>
          <c:dLbls>
            <c:dLbl>
              <c:idx val="0"/>
              <c:layout>
                <c:manualLayout>
                  <c:x val="-3.5200654936598387E-2"/>
                  <c:y val="-4.63395921663638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D38-44B8-B48E-8735A01DE41A}"/>
                </c:ext>
              </c:extLst>
            </c:dLbl>
            <c:dLbl>
              <c:idx val="1"/>
              <c:layout>
                <c:manualLayout>
                  <c:x val="-3.6229461437618564E-2"/>
                  <c:y val="-4.98762853582294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D38-44B8-B48E-8735A01DE41A}"/>
                </c:ext>
              </c:extLst>
            </c:dLbl>
            <c:dLbl>
              <c:idx val="2"/>
              <c:layout>
                <c:manualLayout>
                  <c:x val="-3.0056622431497485E-2"/>
                  <c:y val="-4.63395921663638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D38-44B8-B48E-8735A01DE41A}"/>
                </c:ext>
              </c:extLst>
            </c:dLbl>
            <c:dLbl>
              <c:idx val="3"/>
              <c:layout>
                <c:manualLayout>
                  <c:x val="-3.314304193455804E-2"/>
                  <c:y val="-4.63395921663638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D38-44B8-B48E-8735A01DE41A}"/>
                </c:ext>
              </c:extLst>
            </c:dLbl>
            <c:spPr>
              <a:solidFill>
                <a:schemeClr val="accent2"/>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Analysis - SA'!$A$2:$A$27</c:f>
              <c:strCache>
                <c:ptCount val="26"/>
                <c:pt idx="0">
                  <c:v>ماكينة الحقن الأتوماتيك - كوماس</c:v>
                </c:pt>
                <c:pt idx="1">
                  <c:v>جزء التقطيع - OLD AMF</c:v>
                </c:pt>
                <c:pt idx="2">
                  <c:v>ماكينه التاريخ (1)</c:v>
                </c:pt>
                <c:pt idx="3">
                  <c:v>ماكينة التغليف (1)</c:v>
                </c:pt>
                <c:pt idx="4">
                  <c:v>ميكسر (1)</c:v>
                </c:pt>
                <c:pt idx="5">
                  <c:v>ماكينة التغليف (3)</c:v>
                </c:pt>
                <c:pt idx="6">
                  <c:v>ميكسر (2)</c:v>
                </c:pt>
                <c:pt idx="7">
                  <c:v>بروفر</c:v>
                </c:pt>
                <c:pt idx="8">
                  <c:v>رافعة</c:v>
                </c:pt>
                <c:pt idx="9">
                  <c:v>ماكينه التاريخ 1</c:v>
                </c:pt>
                <c:pt idx="10">
                  <c:v>ماكينات الحقن اليدوي</c:v>
                </c:pt>
                <c:pt idx="11">
                  <c:v>فرن دوار (1)</c:v>
                </c:pt>
                <c:pt idx="12">
                  <c:v>ماكينة التاريخ (2)</c:v>
                </c:pt>
                <c:pt idx="13">
                  <c:v>ماكينة لصق الكرتون (1)</c:v>
                </c:pt>
                <c:pt idx="14">
                  <c:v>فرن دوار (5)</c:v>
                </c:pt>
                <c:pt idx="15">
                  <c:v>المخمر - OLD AMF</c:v>
                </c:pt>
                <c:pt idx="16">
                  <c:v>سير نقل الساندويتش (1)</c:v>
                </c:pt>
                <c:pt idx="17">
                  <c:v>ماكينة التغليف (2)</c:v>
                </c:pt>
                <c:pt idx="18">
                  <c:v>جزء الفرد - OLD AMF</c:v>
                </c:pt>
                <c:pt idx="19">
                  <c:v>فرن دوار (2)</c:v>
                </c:pt>
                <c:pt idx="20">
                  <c:v>الطابعة - OLD AMF</c:v>
                </c:pt>
                <c:pt idx="21">
                  <c:v>جزء التكوير - OLD AMF</c:v>
                </c:pt>
                <c:pt idx="22">
                  <c:v>ماكينة التغليف - الفيينا</c:v>
                </c:pt>
                <c:pt idx="23">
                  <c:v>ماكينة تقطيع العجين - الفيينا</c:v>
                </c:pt>
                <c:pt idx="24">
                  <c:v>سير نقل الساندويتش (2)</c:v>
                </c:pt>
                <c:pt idx="25">
                  <c:v>سير نقل العجين</c:v>
                </c:pt>
              </c:strCache>
            </c:strRef>
          </c:cat>
          <c:val>
            <c:numRef>
              <c:f>'Pareto Analysis - SA'!$D$2:$D$27</c:f>
              <c:numCache>
                <c:formatCode>0%</c:formatCode>
                <c:ptCount val="26"/>
                <c:pt idx="0">
                  <c:v>0.42968935262034635</c:v>
                </c:pt>
                <c:pt idx="1">
                  <c:v>0.55220931151687624</c:v>
                </c:pt>
                <c:pt idx="2">
                  <c:v>0.65836692751561143</c:v>
                </c:pt>
                <c:pt idx="3">
                  <c:v>0.72310489289384239</c:v>
                </c:pt>
                <c:pt idx="4">
                  <c:v>0.78673622638526597</c:v>
                </c:pt>
                <c:pt idx="5">
                  <c:v>0.82467789107580425</c:v>
                </c:pt>
                <c:pt idx="6">
                  <c:v>0.85234368824598838</c:v>
                </c:pt>
                <c:pt idx="7">
                  <c:v>0.87234210734329298</c:v>
                </c:pt>
                <c:pt idx="8">
                  <c:v>0.89170816536242203</c:v>
                </c:pt>
                <c:pt idx="9">
                  <c:v>0.90633151529523359</c:v>
                </c:pt>
                <c:pt idx="10">
                  <c:v>0.92055963955418552</c:v>
                </c:pt>
                <c:pt idx="11">
                  <c:v>0.93320686111769824</c:v>
                </c:pt>
                <c:pt idx="12">
                  <c:v>0.94537981187257925</c:v>
                </c:pt>
                <c:pt idx="13">
                  <c:v>0.95273100940637101</c:v>
                </c:pt>
                <c:pt idx="14">
                  <c:v>0.95905462018812737</c:v>
                </c:pt>
                <c:pt idx="15">
                  <c:v>0.96537823096988373</c:v>
                </c:pt>
                <c:pt idx="16">
                  <c:v>0.97091139040392049</c:v>
                </c:pt>
                <c:pt idx="17">
                  <c:v>0.97604932416409762</c:v>
                </c:pt>
                <c:pt idx="18">
                  <c:v>0.98079203225041489</c:v>
                </c:pt>
                <c:pt idx="19">
                  <c:v>0.98553474033673205</c:v>
                </c:pt>
                <c:pt idx="20">
                  <c:v>0.98909177140147009</c:v>
                </c:pt>
                <c:pt idx="21">
                  <c:v>0.99264880246620801</c:v>
                </c:pt>
                <c:pt idx="22">
                  <c:v>0.99604774326140211</c:v>
                </c:pt>
                <c:pt idx="23">
                  <c:v>0.99841909730456091</c:v>
                </c:pt>
                <c:pt idx="24">
                  <c:v>0.9992095486522804</c:v>
                </c:pt>
                <c:pt idx="25">
                  <c:v>1</c:v>
                </c:pt>
              </c:numCache>
            </c:numRef>
          </c:val>
          <c:smooth val="0"/>
          <c:extLst>
            <c:ext xmlns:c16="http://schemas.microsoft.com/office/drawing/2014/chart" uri="{C3380CC4-5D6E-409C-BE32-E72D297353CC}">
              <c16:uniqueId val="{00000005-9D38-44B8-B48E-8735A01DE41A}"/>
            </c:ext>
          </c:extLst>
        </c:ser>
        <c:dLbls>
          <c:showLegendKey val="0"/>
          <c:showVal val="0"/>
          <c:showCatName val="0"/>
          <c:showSerName val="0"/>
          <c:showPercent val="0"/>
          <c:showBubbleSize val="0"/>
        </c:dLbls>
        <c:marker val="1"/>
        <c:smooth val="0"/>
        <c:axId val="9790064"/>
        <c:axId val="407743792"/>
      </c:lineChart>
      <c:catAx>
        <c:axId val="59771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7725904"/>
        <c:crosses val="autoZero"/>
        <c:auto val="1"/>
        <c:lblAlgn val="ctr"/>
        <c:lblOffset val="100"/>
        <c:noMultiLvlLbl val="0"/>
      </c:catAx>
      <c:valAx>
        <c:axId val="407725904"/>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97715600"/>
        <c:crosses val="autoZero"/>
        <c:crossBetween val="between"/>
      </c:valAx>
      <c:valAx>
        <c:axId val="407743792"/>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790064"/>
        <c:crosses val="max"/>
        <c:crossBetween val="between"/>
      </c:valAx>
      <c:catAx>
        <c:axId val="9790064"/>
        <c:scaling>
          <c:orientation val="minMax"/>
        </c:scaling>
        <c:delete val="1"/>
        <c:axPos val="b"/>
        <c:numFmt formatCode="General" sourceLinked="1"/>
        <c:majorTickMark val="out"/>
        <c:minorTickMark val="none"/>
        <c:tickLblPos val="nextTo"/>
        <c:crossAx val="407743792"/>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4803149606299213" l="0.23622047244094491" r="0.23622047244094491" t="0.74803149606299213" header="0.31496062992125984" footer="0.31496062992125984"/>
    <c:pageSetup paperSize="9" orientation="landscape" blackAndWhite="1"/>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Stoppages Count - November 2019</a:t>
            </a:r>
          </a:p>
        </c:rich>
      </c:tx>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solidFill>
                <a:schemeClr val="accent1">
                  <a:lumMod val="60000"/>
                  <a:lumOff val="4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Analysis - SA'!$F$2:$F$27</c:f>
              <c:strCache>
                <c:ptCount val="26"/>
                <c:pt idx="0">
                  <c:v>ماكينة الحقن الأتوماتيك - كوماس</c:v>
                </c:pt>
                <c:pt idx="1">
                  <c:v>جزء التقطيع - OLD AMF</c:v>
                </c:pt>
                <c:pt idx="2">
                  <c:v>ماكينه التاريخ (1)</c:v>
                </c:pt>
                <c:pt idx="3">
                  <c:v>ماكينة التغليف (1)</c:v>
                </c:pt>
                <c:pt idx="4">
                  <c:v>ميكسر (1)</c:v>
                </c:pt>
                <c:pt idx="5">
                  <c:v>ماكينة التغليف (3)</c:v>
                </c:pt>
                <c:pt idx="6">
                  <c:v>ميكسر (2)</c:v>
                </c:pt>
                <c:pt idx="7">
                  <c:v>بروفر</c:v>
                </c:pt>
                <c:pt idx="8">
                  <c:v>رافعة</c:v>
                </c:pt>
                <c:pt idx="9">
                  <c:v>ماكينه التاريخ 1</c:v>
                </c:pt>
                <c:pt idx="10">
                  <c:v>ماكينات الحقن اليدوي</c:v>
                </c:pt>
                <c:pt idx="11">
                  <c:v>فرن دوار (1)</c:v>
                </c:pt>
                <c:pt idx="12">
                  <c:v>ماكينة التاريخ (2)</c:v>
                </c:pt>
                <c:pt idx="13">
                  <c:v>ماكينة لصق الكرتون (1)</c:v>
                </c:pt>
                <c:pt idx="14">
                  <c:v>فرن دوار (5)</c:v>
                </c:pt>
                <c:pt idx="15">
                  <c:v>المخمر - OLD AMF</c:v>
                </c:pt>
                <c:pt idx="16">
                  <c:v>سير نقل الساندويتش (1)</c:v>
                </c:pt>
                <c:pt idx="17">
                  <c:v>ماكينة التغليف (2)</c:v>
                </c:pt>
                <c:pt idx="18">
                  <c:v>جزء الفرد - OLD AMF</c:v>
                </c:pt>
                <c:pt idx="19">
                  <c:v>فرن دوار (2)</c:v>
                </c:pt>
                <c:pt idx="20">
                  <c:v>الطابعة - OLD AMF</c:v>
                </c:pt>
                <c:pt idx="21">
                  <c:v>جزء التكوير - OLD AMF</c:v>
                </c:pt>
                <c:pt idx="22">
                  <c:v>ماكينة التغليف - الفيينا</c:v>
                </c:pt>
                <c:pt idx="23">
                  <c:v>ماكينة تقطيع العجين - الفيينا</c:v>
                </c:pt>
                <c:pt idx="24">
                  <c:v>سير نقل الساندويتش (2)</c:v>
                </c:pt>
                <c:pt idx="25">
                  <c:v>سير نقل العجين</c:v>
                </c:pt>
              </c:strCache>
            </c:strRef>
          </c:cat>
          <c:val>
            <c:numRef>
              <c:f>'Pareto Analysis - SA'!$G$2:$G$27</c:f>
              <c:numCache>
                <c:formatCode>General</c:formatCode>
                <c:ptCount val="26"/>
                <c:pt idx="0">
                  <c:v>62</c:v>
                </c:pt>
                <c:pt idx="1">
                  <c:v>27</c:v>
                </c:pt>
                <c:pt idx="2">
                  <c:v>23</c:v>
                </c:pt>
                <c:pt idx="3">
                  <c:v>18</c:v>
                </c:pt>
                <c:pt idx="4">
                  <c:v>18</c:v>
                </c:pt>
                <c:pt idx="5">
                  <c:v>7</c:v>
                </c:pt>
                <c:pt idx="6">
                  <c:v>6</c:v>
                </c:pt>
                <c:pt idx="7">
                  <c:v>6</c:v>
                </c:pt>
                <c:pt idx="8">
                  <c:v>6</c:v>
                </c:pt>
                <c:pt idx="9">
                  <c:v>6</c:v>
                </c:pt>
                <c:pt idx="10">
                  <c:v>5</c:v>
                </c:pt>
                <c:pt idx="11">
                  <c:v>5</c:v>
                </c:pt>
                <c:pt idx="12">
                  <c:v>5</c:v>
                </c:pt>
                <c:pt idx="13">
                  <c:v>4</c:v>
                </c:pt>
                <c:pt idx="14">
                  <c:v>4</c:v>
                </c:pt>
                <c:pt idx="15">
                  <c:v>3</c:v>
                </c:pt>
                <c:pt idx="16">
                  <c:v>3</c:v>
                </c:pt>
                <c:pt idx="17">
                  <c:v>3</c:v>
                </c:pt>
                <c:pt idx="18">
                  <c:v>2</c:v>
                </c:pt>
                <c:pt idx="19">
                  <c:v>2</c:v>
                </c:pt>
                <c:pt idx="20">
                  <c:v>2</c:v>
                </c:pt>
                <c:pt idx="21">
                  <c:v>2</c:v>
                </c:pt>
                <c:pt idx="22">
                  <c:v>1</c:v>
                </c:pt>
                <c:pt idx="23">
                  <c:v>1</c:v>
                </c:pt>
                <c:pt idx="24">
                  <c:v>1</c:v>
                </c:pt>
                <c:pt idx="25">
                  <c:v>1</c:v>
                </c:pt>
              </c:numCache>
            </c:numRef>
          </c:val>
          <c:extLst>
            <c:ext xmlns:c16="http://schemas.microsoft.com/office/drawing/2014/chart" uri="{C3380CC4-5D6E-409C-BE32-E72D297353CC}">
              <c16:uniqueId val="{00000000-F3D1-4FF9-AE74-BD67166A934C}"/>
            </c:ext>
          </c:extLst>
        </c:ser>
        <c:dLbls>
          <c:showLegendKey val="0"/>
          <c:showVal val="0"/>
          <c:showCatName val="0"/>
          <c:showSerName val="0"/>
          <c:showPercent val="0"/>
          <c:showBubbleSize val="0"/>
        </c:dLbls>
        <c:gapWidth val="219"/>
        <c:overlap val="-27"/>
        <c:axId val="578760400"/>
        <c:axId val="650689472"/>
      </c:barChart>
      <c:lineChart>
        <c:grouping val="standard"/>
        <c:varyColors val="0"/>
        <c:ser>
          <c:idx val="1"/>
          <c:order val="1"/>
          <c:tx>
            <c:v>Pareto</c:v>
          </c:tx>
          <c:spPr>
            <a:ln w="28575" cap="rnd">
              <a:solidFill>
                <a:schemeClr val="accent2"/>
              </a:solidFill>
              <a:round/>
            </a:ln>
            <a:effectLst/>
          </c:spPr>
          <c:marker>
            <c:symbol val="none"/>
          </c:marker>
          <c:dLbls>
            <c:dLbl>
              <c:idx val="0"/>
              <c:layout>
                <c:manualLayout>
                  <c:x val="-2.3628538799062335E-2"/>
                  <c:y val="-4.67709244677748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3D1-4FF9-AE74-BD67166A934C}"/>
                </c:ext>
              </c:extLst>
            </c:dLbl>
            <c:dLbl>
              <c:idx val="1"/>
              <c:layout>
                <c:manualLayout>
                  <c:x val="-1.7521668570054699E-2"/>
                  <c:y val="-8.98177951451180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212-496D-8CF9-91D27D7A22E1}"/>
                </c:ext>
              </c:extLst>
            </c:dLbl>
            <c:spPr>
              <a:solidFill>
                <a:schemeClr val="accent2"/>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Analysis - SA'!$F$2:$F$27</c:f>
              <c:strCache>
                <c:ptCount val="26"/>
                <c:pt idx="0">
                  <c:v>ماكينة الحقن الأتوماتيك - كوماس</c:v>
                </c:pt>
                <c:pt idx="1">
                  <c:v>جزء التقطيع - OLD AMF</c:v>
                </c:pt>
                <c:pt idx="2">
                  <c:v>ماكينه التاريخ (1)</c:v>
                </c:pt>
                <c:pt idx="3">
                  <c:v>ماكينة التغليف (1)</c:v>
                </c:pt>
                <c:pt idx="4">
                  <c:v>ميكسر (1)</c:v>
                </c:pt>
                <c:pt idx="5">
                  <c:v>ماكينة التغليف (3)</c:v>
                </c:pt>
                <c:pt idx="6">
                  <c:v>ميكسر (2)</c:v>
                </c:pt>
                <c:pt idx="7">
                  <c:v>بروفر</c:v>
                </c:pt>
                <c:pt idx="8">
                  <c:v>رافعة</c:v>
                </c:pt>
                <c:pt idx="9">
                  <c:v>ماكينه التاريخ 1</c:v>
                </c:pt>
                <c:pt idx="10">
                  <c:v>ماكينات الحقن اليدوي</c:v>
                </c:pt>
                <c:pt idx="11">
                  <c:v>فرن دوار (1)</c:v>
                </c:pt>
                <c:pt idx="12">
                  <c:v>ماكينة التاريخ (2)</c:v>
                </c:pt>
                <c:pt idx="13">
                  <c:v>ماكينة لصق الكرتون (1)</c:v>
                </c:pt>
                <c:pt idx="14">
                  <c:v>فرن دوار (5)</c:v>
                </c:pt>
                <c:pt idx="15">
                  <c:v>المخمر - OLD AMF</c:v>
                </c:pt>
                <c:pt idx="16">
                  <c:v>سير نقل الساندويتش (1)</c:v>
                </c:pt>
                <c:pt idx="17">
                  <c:v>ماكينة التغليف (2)</c:v>
                </c:pt>
                <c:pt idx="18">
                  <c:v>جزء الفرد - OLD AMF</c:v>
                </c:pt>
                <c:pt idx="19">
                  <c:v>فرن دوار (2)</c:v>
                </c:pt>
                <c:pt idx="20">
                  <c:v>الطابعة - OLD AMF</c:v>
                </c:pt>
                <c:pt idx="21">
                  <c:v>جزء التكوير - OLD AMF</c:v>
                </c:pt>
                <c:pt idx="22">
                  <c:v>ماكينة التغليف - الفيينا</c:v>
                </c:pt>
                <c:pt idx="23">
                  <c:v>ماكينة تقطيع العجين - الفيينا</c:v>
                </c:pt>
                <c:pt idx="24">
                  <c:v>سير نقل الساندويتش (2)</c:v>
                </c:pt>
                <c:pt idx="25">
                  <c:v>سير نقل العجين</c:v>
                </c:pt>
              </c:strCache>
            </c:strRef>
          </c:cat>
          <c:val>
            <c:numRef>
              <c:f>'Pareto Analysis - SA'!$I$2:$I$27</c:f>
              <c:numCache>
                <c:formatCode>0%</c:formatCode>
                <c:ptCount val="26"/>
                <c:pt idx="0">
                  <c:v>0.27802690582959644</c:v>
                </c:pt>
                <c:pt idx="1">
                  <c:v>0.3991031390134529</c:v>
                </c:pt>
                <c:pt idx="2">
                  <c:v>0.50224215246636772</c:v>
                </c:pt>
                <c:pt idx="3">
                  <c:v>0.5829596412556054</c:v>
                </c:pt>
                <c:pt idx="4">
                  <c:v>0.66367713004484308</c:v>
                </c:pt>
                <c:pt idx="5">
                  <c:v>0.69506726457399104</c:v>
                </c:pt>
                <c:pt idx="6">
                  <c:v>0.72197309417040356</c:v>
                </c:pt>
                <c:pt idx="7">
                  <c:v>0.7488789237668162</c:v>
                </c:pt>
                <c:pt idx="8">
                  <c:v>0.77578475336322872</c:v>
                </c:pt>
                <c:pt idx="9">
                  <c:v>0.80269058295964124</c:v>
                </c:pt>
                <c:pt idx="10">
                  <c:v>0.82511210762331844</c:v>
                </c:pt>
                <c:pt idx="11">
                  <c:v>0.84753363228699552</c:v>
                </c:pt>
                <c:pt idx="12">
                  <c:v>0.8699551569506726</c:v>
                </c:pt>
                <c:pt idx="13">
                  <c:v>0.88789237668161436</c:v>
                </c:pt>
                <c:pt idx="14">
                  <c:v>0.905829596412556</c:v>
                </c:pt>
                <c:pt idx="15">
                  <c:v>0.91928251121076232</c:v>
                </c:pt>
                <c:pt idx="16">
                  <c:v>0.93273542600896864</c:v>
                </c:pt>
                <c:pt idx="17">
                  <c:v>0.94618834080717484</c:v>
                </c:pt>
                <c:pt idx="18">
                  <c:v>0.95515695067264572</c:v>
                </c:pt>
                <c:pt idx="19">
                  <c:v>0.9641255605381166</c:v>
                </c:pt>
                <c:pt idx="20">
                  <c:v>0.97309417040358748</c:v>
                </c:pt>
                <c:pt idx="21">
                  <c:v>0.98206278026905824</c:v>
                </c:pt>
                <c:pt idx="22">
                  <c:v>0.98654708520179368</c:v>
                </c:pt>
                <c:pt idx="23">
                  <c:v>0.99103139013452912</c:v>
                </c:pt>
                <c:pt idx="24">
                  <c:v>0.99551569506726456</c:v>
                </c:pt>
                <c:pt idx="25">
                  <c:v>1</c:v>
                </c:pt>
              </c:numCache>
            </c:numRef>
          </c:val>
          <c:smooth val="0"/>
          <c:extLst>
            <c:ext xmlns:c16="http://schemas.microsoft.com/office/drawing/2014/chart" uri="{C3380CC4-5D6E-409C-BE32-E72D297353CC}">
              <c16:uniqueId val="{00000003-F3D1-4FF9-AE74-BD67166A934C}"/>
            </c:ext>
          </c:extLst>
        </c:ser>
        <c:dLbls>
          <c:showLegendKey val="0"/>
          <c:showVal val="0"/>
          <c:showCatName val="0"/>
          <c:showSerName val="0"/>
          <c:showPercent val="0"/>
          <c:showBubbleSize val="0"/>
        </c:dLbls>
        <c:marker val="1"/>
        <c:smooth val="0"/>
        <c:axId val="108634688"/>
        <c:axId val="2065738736"/>
      </c:lineChart>
      <c:catAx>
        <c:axId val="57876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0689472"/>
        <c:crosses val="autoZero"/>
        <c:auto val="1"/>
        <c:lblAlgn val="ctr"/>
        <c:lblOffset val="100"/>
        <c:noMultiLvlLbl val="0"/>
      </c:catAx>
      <c:valAx>
        <c:axId val="65068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78760400"/>
        <c:crosses val="autoZero"/>
        <c:crossBetween val="between"/>
      </c:valAx>
      <c:valAx>
        <c:axId val="2065738736"/>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8634688"/>
        <c:crosses val="max"/>
        <c:crossBetween val="between"/>
      </c:valAx>
      <c:catAx>
        <c:axId val="108634688"/>
        <c:scaling>
          <c:orientation val="minMax"/>
        </c:scaling>
        <c:delete val="1"/>
        <c:axPos val="b"/>
        <c:numFmt formatCode="General" sourceLinked="1"/>
        <c:majorTickMark val="out"/>
        <c:minorTickMark val="none"/>
        <c:tickLblPos val="nextTo"/>
        <c:crossAx val="2065738736"/>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25" r="0.25" t="0.75" header="0.3" footer="0.3"/>
    <c:pageSetup paperSize="9" orientation="landscape" verticalDpi="0"/>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Critical Equipment Identification</cx:v>
        </cx:txData>
      </cx:tx>
      <cx:txPr>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600" b="1"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latin typeface="+mn-lt"/>
              <a:ea typeface="+mn-ea"/>
              <a:cs typeface="+mn-cs"/>
            </a:rPr>
            <a:t>Critical Equipment Identification</a:t>
          </a:r>
        </a:p>
      </cx:txPr>
    </cx:title>
    <cx:plotArea>
      <cx:plotAreaRegion>
        <cx:series layoutId="clusteredColumn" uniqueId="{3E5261E6-AEE1-49C5-90C5-3B539EA05182}">
          <cx:tx>
            <cx:txData>
              <cx:f>_xlchart.v1.1</cx:f>
              <cx:v>Sum of Duration</cx:v>
            </cx:txData>
          </cx:tx>
          <cx:spPr>
            <a:solidFill>
              <a:srgbClr val="E669B9"/>
            </a:solidFill>
            <a:ln w="57150">
              <a:solidFill>
                <a:schemeClr val="tx1"/>
              </a:solidFill>
            </a:ln>
          </cx:spPr>
          <cx:dataLabels>
            <cx:numFmt formatCode="[h]:mm;@" sourceLinked="0"/>
            <cx:txPr>
              <a:bodyPr vertOverflow="overflow" horzOverflow="overflow" wrap="square" lIns="0" tIns="0" rIns="0" bIns="0"/>
              <a:lstStyle/>
              <a:p>
                <a:pPr algn="ctr" rtl="0">
                  <a:defRPr lang="en-US" sz="1600" b="1" i="0" u="none" strike="noStrike" kern="1200" baseline="0">
                    <a:solidFill>
                      <a:sysClr val="windowText" lastClr="000000">
                        <a:lumMod val="65000"/>
                        <a:lumOff val="35000"/>
                      </a:sysClr>
                    </a:solidFill>
                    <a:latin typeface="+mn-lt"/>
                    <a:ea typeface="+mn-ea"/>
                    <a:cs typeface="+mn-cs"/>
                  </a:defRPr>
                </a:pPr>
                <a:endParaRPr lang="en-US" sz="1600" b="1" i="0" u="none" strike="noStrike" kern="1200" baseline="0">
                  <a:solidFill>
                    <a:sysClr val="windowText" lastClr="000000">
                      <a:lumMod val="65000"/>
                      <a:lumOff val="35000"/>
                    </a:sysClr>
                  </a:solidFill>
                  <a:latin typeface="+mn-lt"/>
                  <a:ea typeface="+mn-ea"/>
                  <a:cs typeface="+mn-cs"/>
                </a:endParaRPr>
              </a:p>
            </cx:txPr>
            <cx:visibility seriesName="0" categoryName="0" value="1"/>
            <cx:separator>, </cx:separator>
          </cx:dataLabels>
          <cx:dataId val="0"/>
          <cx:layoutPr>
            <cx:aggregation/>
          </cx:layoutPr>
          <cx:axisId val="1"/>
        </cx:series>
        <cx:series layoutId="paretoLine" ownerIdx="0" uniqueId="{DD6C5011-B34F-41CA-8369-ED34F74D004F}">
          <cx:spPr>
            <a:ln>
              <a:solidFill>
                <a:schemeClr val="tx1"/>
              </a:solidFill>
            </a:ln>
          </cx:spPr>
          <cx:axisId val="2"/>
        </cx:series>
      </cx:plotAreaRegion>
      <cx:axis id="0">
        <cx:catScaling gapWidth="0"/>
        <cx:tickLabels/>
        <cx:txPr>
          <a:bodyPr vertOverflow="overflow" horzOverflow="overflow" wrap="square" lIns="0" tIns="0" rIns="0" bIns="0"/>
          <a:lstStyle/>
          <a:p>
            <a:pPr algn="ctr" rtl="0">
              <a:defRPr lang="en-US" sz="1600" b="1" i="0" u="none" strike="noStrike" kern="1200" baseline="0">
                <a:solidFill>
                  <a:sysClr val="windowText" lastClr="000000">
                    <a:lumMod val="65000"/>
                    <a:lumOff val="35000"/>
                  </a:sysClr>
                </a:solidFill>
                <a:latin typeface="+mn-lt"/>
                <a:ea typeface="+mn-ea"/>
                <a:cs typeface="+mn-cs"/>
              </a:defRPr>
            </a:pPr>
            <a:endParaRPr lang="en-US" sz="1600" b="1" i="0" u="none" strike="noStrike" kern="1200" baseline="0">
              <a:solidFill>
                <a:sysClr val="windowText" lastClr="000000">
                  <a:lumMod val="65000"/>
                  <a:lumOff val="35000"/>
                </a:sysClr>
              </a:solidFill>
              <a:latin typeface="+mn-lt"/>
              <a:ea typeface="+mn-ea"/>
              <a:cs typeface="+mn-cs"/>
            </a:endParaRPr>
          </a:p>
        </cx:txPr>
      </cx:axis>
      <cx:axis id="1" hidden="1">
        <cx:valScaling/>
        <cx:tickLabels/>
        <cx:txPr>
          <a:bodyPr vertOverflow="overflow" horzOverflow="overflow" wrap="square" lIns="0" tIns="0" rIns="0" bIns="0"/>
          <a:lstStyle/>
          <a:p>
            <a:pPr algn="ctr" rtl="0">
              <a:defRPr lang="en-US" sz="1600" b="1" i="0" u="none" strike="noStrike" kern="1200" baseline="0">
                <a:solidFill>
                  <a:sysClr val="windowText" lastClr="000000">
                    <a:lumMod val="65000"/>
                    <a:lumOff val="35000"/>
                  </a:sysClr>
                </a:solidFill>
                <a:latin typeface="+mn-lt"/>
                <a:ea typeface="+mn-ea"/>
                <a:cs typeface="+mn-cs"/>
              </a:defRPr>
            </a:pPr>
            <a:endParaRPr lang="en-US" sz="1600" b="1" i="0" u="none" strike="noStrike" kern="1200" baseline="0">
              <a:solidFill>
                <a:sysClr val="windowText" lastClr="000000">
                  <a:lumMod val="65000"/>
                  <a:lumOff val="35000"/>
                </a:sysClr>
              </a:solidFill>
              <a:latin typeface="+mn-lt"/>
              <a:ea typeface="+mn-ea"/>
              <a:cs typeface="+mn-cs"/>
            </a:endParaRPr>
          </a:p>
        </cx:txPr>
      </cx:axis>
      <cx:axis id="2">
        <cx:valScaling max="1" min="0"/>
        <cx:units unit="percentage"/>
        <cx:tickLabels/>
        <cx:txPr>
          <a:bodyPr spcFirstLastPara="1" vertOverflow="ellipsis" horzOverflow="overflow" wrap="square" lIns="0" tIns="0" rIns="0" bIns="0" anchor="ctr" anchorCtr="1"/>
          <a:lstStyle/>
          <a:p>
            <a:pPr algn="ctr" rtl="0">
              <a:defRPr lang="en-US" sz="1600" b="1" i="0" u="none" strike="noStrike" kern="1200" baseline="0">
                <a:solidFill>
                  <a:sysClr val="windowText" lastClr="000000">
                    <a:lumMod val="65000"/>
                    <a:lumOff val="35000"/>
                  </a:sysClr>
                </a:solidFill>
                <a:latin typeface="+mn-lt"/>
                <a:ea typeface="+mn-ea"/>
                <a:cs typeface="+mn-cs"/>
              </a:defRPr>
            </a:pPr>
            <a:endParaRPr lang="en-US" sz="1600" b="1" i="0" u="none" strike="noStrike" kern="1200" baseline="0">
              <a:solidFill>
                <a:sysClr val="windowText" lastClr="000000">
                  <a:lumMod val="65000"/>
                  <a:lumOff val="35000"/>
                </a:sysClr>
              </a:solidFill>
              <a:latin typeface="+mn-lt"/>
              <a:ea typeface="+mn-ea"/>
              <a:cs typeface="+mn-cs"/>
            </a:endParaRPr>
          </a:p>
        </cx:txPr>
      </cx:axis>
    </cx:plotArea>
  </cx:chart>
  <cx:spPr>
    <a:ln w="38100">
      <a:solidFill>
        <a:schemeClr val="tx1"/>
      </a:solidFill>
    </a:ln>
  </cx:spPr>
</cx: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2" Type="http://schemas.openxmlformats.org/officeDocument/2006/relationships/image" Target="cid:image001.png@01D3EC45.7464D4A0" TargetMode="External"/><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cid:image001.png@01D3EC45.7464D4A0" TargetMode="External"/><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image" Target="cid:image001.png@01D3EC45.7464D4A0" TargetMode="Externa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cid:image001.png@01D3EC45.7464D4A0" TargetMode="External"/><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cid:image001.png@01D3EC45.7464D4A0" TargetMode="External"/><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cid:image001.png@01D3EC45.7464D4A0"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541020</xdr:colOff>
      <xdr:row>4</xdr:row>
      <xdr:rowOff>129540</xdr:rowOff>
    </xdr:from>
    <xdr:to>
      <xdr:col>5</xdr:col>
      <xdr:colOff>6400800</xdr:colOff>
      <xdr:row>6</xdr:row>
      <xdr:rowOff>106680</xdr:rowOff>
    </xdr:to>
    <xdr:sp macro="" textlink="">
      <xdr:nvSpPr>
        <xdr:cNvPr id="2" name="TextBox 1">
          <a:extLst>
            <a:ext uri="{FF2B5EF4-FFF2-40B4-BE49-F238E27FC236}">
              <a16:creationId xmlns:a16="http://schemas.microsoft.com/office/drawing/2014/main" id="{015948B5-77BF-8920-CA64-3BF5E5DDA41D}"/>
            </a:ext>
          </a:extLst>
        </xdr:cNvPr>
        <xdr:cNvSpPr txBox="1"/>
      </xdr:nvSpPr>
      <xdr:spPr>
        <a:xfrm>
          <a:off x="2979420" y="1409700"/>
          <a:ext cx="6576060" cy="342900"/>
        </a:xfrm>
        <a:prstGeom prst="rect">
          <a:avLst/>
        </a:prstGeom>
        <a:ln/>
      </xdr:spPr>
      <xdr:style>
        <a:lnRef idx="0">
          <a:schemeClr val="dk1"/>
        </a:lnRef>
        <a:fillRef idx="3">
          <a:schemeClr val="dk1"/>
        </a:fillRef>
        <a:effectRef idx="3">
          <a:schemeClr val="dk1"/>
        </a:effectRef>
        <a:fontRef idx="minor">
          <a:schemeClr val="lt1"/>
        </a:fontRef>
      </xdr:style>
      <xdr:txBody>
        <a:bodyPr vertOverflow="clip" horzOverflow="clip" wrap="square" rtlCol="0" anchor="t"/>
        <a:lstStyle/>
        <a:p>
          <a:r>
            <a:rPr lang="en-US" sz="1400" b="1"/>
            <a:t>Issue</a:t>
          </a:r>
          <a:r>
            <a:rPr lang="en-US" sz="1400"/>
            <a:t>: We Have Low Poduction Capacity And We Can Not Fulfill The Sales Demand</a:t>
          </a:r>
        </a:p>
      </xdr:txBody>
    </xdr:sp>
    <xdr:clientData/>
  </xdr:twoCellAnchor>
  <xdr:twoCellAnchor>
    <xdr:from>
      <xdr:col>3</xdr:col>
      <xdr:colOff>251460</xdr:colOff>
      <xdr:row>2</xdr:row>
      <xdr:rowOff>30480</xdr:rowOff>
    </xdr:from>
    <xdr:to>
      <xdr:col>6</xdr:col>
      <xdr:colOff>480060</xdr:colOff>
      <xdr:row>18</xdr:row>
      <xdr:rowOff>60960</xdr:rowOff>
    </xdr:to>
    <xdr:sp macro="" textlink="">
      <xdr:nvSpPr>
        <xdr:cNvPr id="3" name="Rectangle 2">
          <a:extLst>
            <a:ext uri="{FF2B5EF4-FFF2-40B4-BE49-F238E27FC236}">
              <a16:creationId xmlns:a16="http://schemas.microsoft.com/office/drawing/2014/main" id="{EC1B55C8-124E-9094-18B9-B16234813525}"/>
            </a:ext>
          </a:extLst>
        </xdr:cNvPr>
        <xdr:cNvSpPr/>
      </xdr:nvSpPr>
      <xdr:spPr>
        <a:xfrm>
          <a:off x="2080260" y="396240"/>
          <a:ext cx="7993380" cy="3078480"/>
        </a:xfrm>
        <a:prstGeom prst="rect">
          <a:avLst/>
        </a:prstGeom>
        <a:noFill/>
        <a:ln w="571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370528</xdr:colOff>
      <xdr:row>1</xdr:row>
      <xdr:rowOff>61233</xdr:rowOff>
    </xdr:from>
    <xdr:to>
      <xdr:col>10</xdr:col>
      <xdr:colOff>1298536</xdr:colOff>
      <xdr:row>5</xdr:row>
      <xdr:rowOff>187779</xdr:rowOff>
    </xdr:to>
    <xdr:pic>
      <xdr:nvPicPr>
        <xdr:cNvPr id="2" name="m_2834338508775499685_x0000_i1026" descr="Untitled">
          <a:extLst>
            <a:ext uri="{FF2B5EF4-FFF2-40B4-BE49-F238E27FC236}">
              <a16:creationId xmlns:a16="http://schemas.microsoft.com/office/drawing/2014/main" id="{D3A821CF-50C9-4241-BFCC-0D0041BE4723}"/>
            </a:ext>
          </a:extLst>
        </xdr:cNvPr>
        <xdr:cNvPicPr/>
      </xdr:nvPicPr>
      <xdr:blipFill>
        <a:blip xmlns:r="http://schemas.openxmlformats.org/officeDocument/2006/relationships" r:embed="rId1" r:link="rId2"/>
        <a:srcRect/>
        <a:stretch>
          <a:fillRect/>
        </a:stretch>
      </xdr:blipFill>
      <xdr:spPr bwMode="auto">
        <a:xfrm>
          <a:off x="14924728" y="261258"/>
          <a:ext cx="928008" cy="1212396"/>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370528</xdr:colOff>
      <xdr:row>1</xdr:row>
      <xdr:rowOff>61233</xdr:rowOff>
    </xdr:from>
    <xdr:to>
      <xdr:col>10</xdr:col>
      <xdr:colOff>1298536</xdr:colOff>
      <xdr:row>5</xdr:row>
      <xdr:rowOff>187779</xdr:rowOff>
    </xdr:to>
    <xdr:pic>
      <xdr:nvPicPr>
        <xdr:cNvPr id="2" name="m_2834338508775499685_x0000_i1026" descr="Untitled">
          <a:extLst>
            <a:ext uri="{FF2B5EF4-FFF2-40B4-BE49-F238E27FC236}">
              <a16:creationId xmlns:a16="http://schemas.microsoft.com/office/drawing/2014/main" id="{DCC2CFF4-D6C8-4ABE-BA70-A5B024875828}"/>
            </a:ext>
          </a:extLst>
        </xdr:cNvPr>
        <xdr:cNvPicPr/>
      </xdr:nvPicPr>
      <xdr:blipFill>
        <a:blip xmlns:r="http://schemas.openxmlformats.org/officeDocument/2006/relationships" r:embed="rId1" r:link="rId2"/>
        <a:srcRect/>
        <a:stretch>
          <a:fillRect/>
        </a:stretch>
      </xdr:blipFill>
      <xdr:spPr bwMode="auto">
        <a:xfrm>
          <a:off x="14924728" y="261258"/>
          <a:ext cx="928008" cy="1212396"/>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2</xdr:col>
      <xdr:colOff>781050</xdr:colOff>
      <xdr:row>0</xdr:row>
      <xdr:rowOff>57150</xdr:rowOff>
    </xdr:from>
    <xdr:to>
      <xdr:col>14</xdr:col>
      <xdr:colOff>47625</xdr:colOff>
      <xdr:row>14</xdr:row>
      <xdr:rowOff>133350</xdr:rowOff>
    </xdr:to>
    <xdr:graphicFrame macro="">
      <xdr:nvGraphicFramePr>
        <xdr:cNvPr id="2" name="Chart 1">
          <a:extLst>
            <a:ext uri="{FF2B5EF4-FFF2-40B4-BE49-F238E27FC236}">
              <a16:creationId xmlns:a16="http://schemas.microsoft.com/office/drawing/2014/main" id="{C9136830-3387-4498-98D3-6EA5FF221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85725</xdr:colOff>
      <xdr:row>2</xdr:row>
      <xdr:rowOff>114300</xdr:rowOff>
    </xdr:from>
    <xdr:to>
      <xdr:col>17</xdr:col>
      <xdr:colOff>85725</xdr:colOff>
      <xdr:row>15</xdr:row>
      <xdr:rowOff>161925</xdr:rowOff>
    </xdr:to>
    <mc:AlternateContent xmlns:mc="http://schemas.openxmlformats.org/markup-compatibility/2006" xmlns:a14="http://schemas.microsoft.com/office/drawing/2010/main">
      <mc:Choice Requires="a14">
        <xdr:graphicFrame macro="">
          <xdr:nvGraphicFramePr>
            <xdr:cNvPr id="3" name="Line Name&#10;خط الإنتاج">
              <a:extLst>
                <a:ext uri="{FF2B5EF4-FFF2-40B4-BE49-F238E27FC236}">
                  <a16:creationId xmlns:a16="http://schemas.microsoft.com/office/drawing/2014/main" id="{0E296F9C-A50B-4B5F-9403-DFBB2C5E6023}"/>
                </a:ext>
              </a:extLst>
            </xdr:cNvPr>
            <xdr:cNvGraphicFramePr/>
          </xdr:nvGraphicFramePr>
          <xdr:xfrm>
            <a:off x="0" y="0"/>
            <a:ext cx="0" cy="0"/>
          </xdr:xfrm>
          <a:graphic>
            <a:graphicData uri="http://schemas.microsoft.com/office/drawing/2010/slicer">
              <sle:slicer xmlns:sle="http://schemas.microsoft.com/office/drawing/2010/slicer" name="Line Name&#10;خط الإنتاج"/>
            </a:graphicData>
          </a:graphic>
        </xdr:graphicFrame>
      </mc:Choice>
      <mc:Fallback xmlns="">
        <xdr:sp macro="" textlink="">
          <xdr:nvSpPr>
            <xdr:cNvPr id="0" name=""/>
            <xdr:cNvSpPr>
              <a:spLocks noTextEdit="1"/>
            </xdr:cNvSpPr>
          </xdr:nvSpPr>
          <xdr:spPr>
            <a:xfrm>
              <a:off x="9977237475" y="4953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6005</xdr:colOff>
      <xdr:row>0</xdr:row>
      <xdr:rowOff>179471</xdr:rowOff>
    </xdr:from>
    <xdr:to>
      <xdr:col>8</xdr:col>
      <xdr:colOff>6006</xdr:colOff>
      <xdr:row>14</xdr:row>
      <xdr:rowOff>36596</xdr:rowOff>
    </xdr:to>
    <mc:AlternateContent xmlns:mc="http://schemas.openxmlformats.org/markup-compatibility/2006" xmlns:a14="http://schemas.microsoft.com/office/drawing/2010/main">
      <mc:Choice Requires="a14">
        <xdr:graphicFrame macro="">
          <xdr:nvGraphicFramePr>
            <xdr:cNvPr id="5" name="Machien Code&#10;كود الماكينة">
              <a:extLst>
                <a:ext uri="{FF2B5EF4-FFF2-40B4-BE49-F238E27FC236}">
                  <a16:creationId xmlns:a16="http://schemas.microsoft.com/office/drawing/2014/main" id="{35053C23-FDF6-4106-A913-AE4CB9B0BF15}"/>
                </a:ext>
              </a:extLst>
            </xdr:cNvPr>
            <xdr:cNvGraphicFramePr/>
          </xdr:nvGraphicFramePr>
          <xdr:xfrm>
            <a:off x="0" y="0"/>
            <a:ext cx="0" cy="0"/>
          </xdr:xfrm>
          <a:graphic>
            <a:graphicData uri="http://schemas.microsoft.com/office/drawing/2010/slicer">
              <sle:slicer xmlns:sle="http://schemas.microsoft.com/office/drawing/2010/slicer" name="Machien Code&#10;كود الماكينة"/>
            </a:graphicData>
          </a:graphic>
        </xdr:graphicFrame>
      </mc:Choice>
      <mc:Fallback xmlns="">
        <xdr:sp macro="" textlink="">
          <xdr:nvSpPr>
            <xdr:cNvPr id="0" name=""/>
            <xdr:cNvSpPr>
              <a:spLocks noTextEdit="1"/>
            </xdr:cNvSpPr>
          </xdr:nvSpPr>
          <xdr:spPr>
            <a:xfrm>
              <a:off x="10015641784" y="179471"/>
              <a:ext cx="1834816"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9</xdr:col>
      <xdr:colOff>719667</xdr:colOff>
      <xdr:row>0</xdr:row>
      <xdr:rowOff>131233</xdr:rowOff>
    </xdr:from>
    <xdr:to>
      <xdr:col>30</xdr:col>
      <xdr:colOff>318559</xdr:colOff>
      <xdr:row>21</xdr:row>
      <xdr:rowOff>121709</xdr:rowOff>
    </xdr:to>
    <xdr:graphicFrame macro="">
      <xdr:nvGraphicFramePr>
        <xdr:cNvPr id="5" name="Chart 4">
          <a:extLst>
            <a:ext uri="{FF2B5EF4-FFF2-40B4-BE49-F238E27FC236}">
              <a16:creationId xmlns:a16="http://schemas.microsoft.com/office/drawing/2014/main" id="{3A3D4528-F19D-47AD-A76F-6550D62FC0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529167</xdr:colOff>
      <xdr:row>23</xdr:row>
      <xdr:rowOff>62441</xdr:rowOff>
    </xdr:from>
    <xdr:to>
      <xdr:col>20</xdr:col>
      <xdr:colOff>84667</xdr:colOff>
      <xdr:row>48</xdr:row>
      <xdr:rowOff>42334</xdr:rowOff>
    </xdr:to>
    <xdr:graphicFrame macro="">
      <xdr:nvGraphicFramePr>
        <xdr:cNvPr id="7" name="Chart 6">
          <a:extLst>
            <a:ext uri="{FF2B5EF4-FFF2-40B4-BE49-F238E27FC236}">
              <a16:creationId xmlns:a16="http://schemas.microsoft.com/office/drawing/2014/main" id="{60471F02-A267-412D-892A-743BC7E59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9</xdr:col>
      <xdr:colOff>952500</xdr:colOff>
      <xdr:row>2</xdr:row>
      <xdr:rowOff>25401</xdr:rowOff>
    </xdr:from>
    <xdr:to>
      <xdr:col>30</xdr:col>
      <xdr:colOff>551392</xdr:colOff>
      <xdr:row>23</xdr:row>
      <xdr:rowOff>15877</xdr:rowOff>
    </xdr:to>
    <xdr:graphicFrame macro="">
      <xdr:nvGraphicFramePr>
        <xdr:cNvPr id="2" name="Chart 1">
          <a:extLst>
            <a:ext uri="{FF2B5EF4-FFF2-40B4-BE49-F238E27FC236}">
              <a16:creationId xmlns:a16="http://schemas.microsoft.com/office/drawing/2014/main" id="{F1163D81-1473-4D8A-A197-81F6DDD9E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687917</xdr:colOff>
      <xdr:row>23</xdr:row>
      <xdr:rowOff>168274</xdr:rowOff>
    </xdr:from>
    <xdr:to>
      <xdr:col>30</xdr:col>
      <xdr:colOff>296334</xdr:colOff>
      <xdr:row>48</xdr:row>
      <xdr:rowOff>148167</xdr:rowOff>
    </xdr:to>
    <xdr:graphicFrame macro="">
      <xdr:nvGraphicFramePr>
        <xdr:cNvPr id="3" name="Chart 2">
          <a:extLst>
            <a:ext uri="{FF2B5EF4-FFF2-40B4-BE49-F238E27FC236}">
              <a16:creationId xmlns:a16="http://schemas.microsoft.com/office/drawing/2014/main" id="{D600E379-D091-4375-8182-9E5198F5A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22</xdr:col>
      <xdr:colOff>0</xdr:colOff>
      <xdr:row>17</xdr:row>
      <xdr:rowOff>0</xdr:rowOff>
    </xdr:from>
    <xdr:ext cx="184731" cy="264560"/>
    <xdr:sp macro="" textlink="">
      <xdr:nvSpPr>
        <xdr:cNvPr id="2" name="TextBox 1">
          <a:extLst>
            <a:ext uri="{FF2B5EF4-FFF2-40B4-BE49-F238E27FC236}">
              <a16:creationId xmlns:a16="http://schemas.microsoft.com/office/drawing/2014/main" id="{6BAC4248-647A-47A2-9C76-93BB1AAB8AA6}"/>
            </a:ext>
          </a:extLst>
        </xdr:cNvPr>
        <xdr:cNvSpPr txBox="1"/>
      </xdr:nvSpPr>
      <xdr:spPr>
        <a:xfrm>
          <a:off x="23872874" y="2810091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twoCellAnchor>
    <xdr:from>
      <xdr:col>1</xdr:col>
      <xdr:colOff>159489</xdr:colOff>
      <xdr:row>1</xdr:row>
      <xdr:rowOff>79744</xdr:rowOff>
    </xdr:from>
    <xdr:to>
      <xdr:col>5</xdr:col>
      <xdr:colOff>620232</xdr:colOff>
      <xdr:row>7</xdr:row>
      <xdr:rowOff>26581</xdr:rowOff>
    </xdr:to>
    <xdr:sp macro="" textlink="">
      <xdr:nvSpPr>
        <xdr:cNvPr id="3" name="TextBox 2">
          <a:extLst>
            <a:ext uri="{FF2B5EF4-FFF2-40B4-BE49-F238E27FC236}">
              <a16:creationId xmlns:a16="http://schemas.microsoft.com/office/drawing/2014/main" id="{FD0E8F74-4777-4616-EDF0-831C2A683B9D}"/>
            </a:ext>
            <a:ext uri="{147F2762-F138-4A5C-976F-8EAC2B608ADB}">
              <a16:predDERef xmlns:a16="http://schemas.microsoft.com/office/drawing/2014/main" pred="{6BAC4248-647A-47A2-9C76-93BB1AAB8AA6}"/>
            </a:ext>
          </a:extLst>
        </xdr:cNvPr>
        <xdr:cNvSpPr txBox="1"/>
      </xdr:nvSpPr>
      <xdr:spPr>
        <a:xfrm>
          <a:off x="221512" y="141767"/>
          <a:ext cx="3650511" cy="1018954"/>
        </a:xfrm>
        <a:prstGeom prst="rect">
          <a:avLst/>
        </a:prstGeom>
        <a:solidFill>
          <a:schemeClr val="lt1"/>
        </a:solidFill>
        <a:ln w="571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3200" b="1">
              <a:solidFill>
                <a:schemeClr val="dk1"/>
              </a:solidFill>
              <a:latin typeface="+mn-lt"/>
              <a:ea typeface="+mn-lt"/>
              <a:cs typeface="+mn-lt"/>
            </a:rPr>
            <a:t>Daily Failure Report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347381</xdr:colOff>
      <xdr:row>0</xdr:row>
      <xdr:rowOff>50426</xdr:rowOff>
    </xdr:from>
    <xdr:to>
      <xdr:col>9</xdr:col>
      <xdr:colOff>240925</xdr:colOff>
      <xdr:row>33</xdr:row>
      <xdr:rowOff>158437</xdr:rowOff>
    </xdr:to>
    <xdr:sp macro="" textlink="">
      <xdr:nvSpPr>
        <xdr:cNvPr id="2" name="Rectangle 1">
          <a:extLst>
            <a:ext uri="{FF2B5EF4-FFF2-40B4-BE49-F238E27FC236}">
              <a16:creationId xmlns:a16="http://schemas.microsoft.com/office/drawing/2014/main" id="{196208DC-94A9-36D6-9E99-0B0F3655A9BE}"/>
            </a:ext>
          </a:extLst>
        </xdr:cNvPr>
        <xdr:cNvSpPr/>
      </xdr:nvSpPr>
      <xdr:spPr>
        <a:xfrm>
          <a:off x="347381" y="50426"/>
          <a:ext cx="10093782" cy="5540090"/>
        </a:xfrm>
        <a:prstGeom prst="rect">
          <a:avLst/>
        </a:prstGeom>
        <a:noFill/>
        <a:ln w="571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11206</xdr:colOff>
      <xdr:row>0</xdr:row>
      <xdr:rowOff>140074</xdr:rowOff>
    </xdr:from>
    <xdr:to>
      <xdr:col>4</xdr:col>
      <xdr:colOff>263338</xdr:colOff>
      <xdr:row>2</xdr:row>
      <xdr:rowOff>72838</xdr:rowOff>
    </xdr:to>
    <xdr:sp macro="" textlink="">
      <xdr:nvSpPr>
        <xdr:cNvPr id="3" name="TextBox 2">
          <a:extLst>
            <a:ext uri="{FF2B5EF4-FFF2-40B4-BE49-F238E27FC236}">
              <a16:creationId xmlns:a16="http://schemas.microsoft.com/office/drawing/2014/main" id="{A33BBE53-D2C3-F8F4-CD05-FDDEDCC915CD}"/>
            </a:ext>
          </a:extLst>
        </xdr:cNvPr>
        <xdr:cNvSpPr txBox="1"/>
      </xdr:nvSpPr>
      <xdr:spPr>
        <a:xfrm>
          <a:off x="621927" y="140074"/>
          <a:ext cx="3479426" cy="302558"/>
        </a:xfrm>
        <a:prstGeom prst="rect">
          <a:avLst/>
        </a:prstGeom>
        <a:ln w="38100">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US" sz="1800" b="1" cap="none" spc="0">
              <a:ln w="12700">
                <a:solidFill>
                  <a:schemeClr val="accent3">
                    <a:lumMod val="50000"/>
                  </a:schemeClr>
                </a:solidFill>
                <a:prstDash val="solid"/>
              </a:ln>
              <a:solidFill>
                <a:schemeClr val="tx1"/>
              </a:solidFill>
              <a:effectLst>
                <a:innerShdw blurRad="177800">
                  <a:schemeClr val="accent3">
                    <a:lumMod val="50000"/>
                  </a:schemeClr>
                </a:innerShdw>
              </a:effectLst>
            </a:rPr>
            <a:t>KPIs</a:t>
          </a:r>
        </a:p>
      </xdr:txBody>
    </xdr:sp>
    <xdr:clientData/>
  </xdr:twoCellAnchor>
  <xdr:twoCellAnchor>
    <xdr:from>
      <xdr:col>6</xdr:col>
      <xdr:colOff>5603</xdr:colOff>
      <xdr:row>10</xdr:row>
      <xdr:rowOff>179295</xdr:rowOff>
    </xdr:from>
    <xdr:to>
      <xdr:col>8</xdr:col>
      <xdr:colOff>0</xdr:colOff>
      <xdr:row>14</xdr:row>
      <xdr:rowOff>5603</xdr:rowOff>
    </xdr:to>
    <xdr:sp macro="" textlink="">
      <xdr:nvSpPr>
        <xdr:cNvPr id="5" name="Rectangle 4">
          <a:extLst>
            <a:ext uri="{FF2B5EF4-FFF2-40B4-BE49-F238E27FC236}">
              <a16:creationId xmlns:a16="http://schemas.microsoft.com/office/drawing/2014/main" id="{EF9AF8EF-2A1B-A31F-EDA0-C342510D5A04}"/>
            </a:ext>
          </a:extLst>
        </xdr:cNvPr>
        <xdr:cNvSpPr/>
      </xdr:nvSpPr>
      <xdr:spPr>
        <a:xfrm>
          <a:off x="7331365" y="1446780"/>
          <a:ext cx="2038972" cy="550585"/>
        </a:xfrm>
        <a:prstGeom prst="rect">
          <a:avLst/>
        </a:prstGeom>
        <a:no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520505</xdr:colOff>
      <xdr:row>0</xdr:row>
      <xdr:rowOff>147710</xdr:rowOff>
    </xdr:from>
    <xdr:to>
      <xdr:col>5</xdr:col>
      <xdr:colOff>569742</xdr:colOff>
      <xdr:row>4</xdr:row>
      <xdr:rowOff>154744</xdr:rowOff>
    </xdr:to>
    <xdr:sp macro="" textlink="">
      <xdr:nvSpPr>
        <xdr:cNvPr id="5" name="Rectangle 4">
          <a:extLst>
            <a:ext uri="{FF2B5EF4-FFF2-40B4-BE49-F238E27FC236}">
              <a16:creationId xmlns:a16="http://schemas.microsoft.com/office/drawing/2014/main" id="{80BAF8BA-A16F-43F6-A93C-9265F8D3C9B3}"/>
            </a:ext>
          </a:extLst>
        </xdr:cNvPr>
        <xdr:cNvSpPr/>
      </xdr:nvSpPr>
      <xdr:spPr>
        <a:xfrm>
          <a:off x="2377440" y="147710"/>
          <a:ext cx="1287194" cy="73855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Availability</a:t>
          </a:r>
        </a:p>
        <a:p>
          <a:pPr algn="l"/>
          <a:r>
            <a:rPr lang="en-US" sz="1100"/>
            <a:t>Eu</a:t>
          </a:r>
        </a:p>
      </xdr:txBody>
    </xdr:sp>
    <xdr:clientData/>
  </xdr:twoCellAnchor>
  <xdr:twoCellAnchor>
    <xdr:from>
      <xdr:col>6</xdr:col>
      <xdr:colOff>56269</xdr:colOff>
      <xdr:row>0</xdr:row>
      <xdr:rowOff>147710</xdr:rowOff>
    </xdr:from>
    <xdr:to>
      <xdr:col>8</xdr:col>
      <xdr:colOff>105506</xdr:colOff>
      <xdr:row>4</xdr:row>
      <xdr:rowOff>154744</xdr:rowOff>
    </xdr:to>
    <xdr:sp macro="" textlink="">
      <xdr:nvSpPr>
        <xdr:cNvPr id="6" name="Rectangle 5">
          <a:extLst>
            <a:ext uri="{FF2B5EF4-FFF2-40B4-BE49-F238E27FC236}">
              <a16:creationId xmlns:a16="http://schemas.microsoft.com/office/drawing/2014/main" id="{C7E42C79-554B-4394-8A59-2CE7388028E1}"/>
            </a:ext>
          </a:extLst>
        </xdr:cNvPr>
        <xdr:cNvSpPr/>
      </xdr:nvSpPr>
      <xdr:spPr>
        <a:xfrm>
          <a:off x="3770140" y="147710"/>
          <a:ext cx="1287194" cy="73855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lt1"/>
              </a:solidFill>
              <a:effectLst/>
              <a:latin typeface="+mn-lt"/>
              <a:ea typeface="+mn-ea"/>
              <a:cs typeface="+mn-cs"/>
            </a:rPr>
            <a:t>Availability</a:t>
          </a:r>
          <a:endParaRPr lang="en-US">
            <a:effectLst/>
          </a:endParaRPr>
        </a:p>
        <a:p>
          <a:r>
            <a:rPr lang="en-US" sz="1100">
              <a:solidFill>
                <a:schemeClr val="lt1"/>
              </a:solidFill>
              <a:effectLst/>
              <a:latin typeface="+mn-lt"/>
              <a:ea typeface="+mn-ea"/>
              <a:cs typeface="+mn-cs"/>
            </a:rPr>
            <a:t>SA</a:t>
          </a:r>
          <a:endParaRPr lang="en-US">
            <a:effectLst/>
          </a:endParaRPr>
        </a:p>
      </xdr:txBody>
    </xdr:sp>
    <xdr:clientData/>
  </xdr:twoCellAnchor>
  <xdr:twoCellAnchor>
    <xdr:from>
      <xdr:col>8</xdr:col>
      <xdr:colOff>180533</xdr:colOff>
      <xdr:row>0</xdr:row>
      <xdr:rowOff>152399</xdr:rowOff>
    </xdr:from>
    <xdr:to>
      <xdr:col>10</xdr:col>
      <xdr:colOff>229770</xdr:colOff>
      <xdr:row>4</xdr:row>
      <xdr:rowOff>159433</xdr:rowOff>
    </xdr:to>
    <xdr:sp macro="" textlink="">
      <xdr:nvSpPr>
        <xdr:cNvPr id="7" name="Rectangle 6">
          <a:extLst>
            <a:ext uri="{FF2B5EF4-FFF2-40B4-BE49-F238E27FC236}">
              <a16:creationId xmlns:a16="http://schemas.microsoft.com/office/drawing/2014/main" id="{54AEDD86-A2CB-40DD-9994-5C8E93692577}"/>
            </a:ext>
          </a:extLst>
        </xdr:cNvPr>
        <xdr:cNvSpPr/>
      </xdr:nvSpPr>
      <xdr:spPr>
        <a:xfrm>
          <a:off x="5132361" y="152399"/>
          <a:ext cx="1287194" cy="73855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lt1"/>
              </a:solidFill>
              <a:effectLst/>
              <a:latin typeface="+mn-lt"/>
              <a:ea typeface="+mn-ea"/>
              <a:cs typeface="+mn-cs"/>
            </a:rPr>
            <a:t>Availability</a:t>
          </a:r>
          <a:endParaRPr lang="en-US">
            <a:effectLst/>
          </a:endParaRPr>
        </a:p>
        <a:p>
          <a:r>
            <a:rPr lang="en-US" sz="1100">
              <a:solidFill>
                <a:schemeClr val="lt1"/>
              </a:solidFill>
              <a:effectLst/>
              <a:latin typeface="+mn-lt"/>
              <a:ea typeface="+mn-ea"/>
              <a:cs typeface="+mn-cs"/>
            </a:rPr>
            <a:t>SC</a:t>
          </a:r>
        </a:p>
        <a:p>
          <a:endParaRPr lang="en-US">
            <a:effectLst/>
          </a:endParaRPr>
        </a:p>
      </xdr:txBody>
    </xdr:sp>
    <xdr:clientData/>
  </xdr:twoCellAnchor>
  <xdr:twoCellAnchor>
    <xdr:from>
      <xdr:col>7</xdr:col>
      <xdr:colOff>154745</xdr:colOff>
      <xdr:row>20</xdr:row>
      <xdr:rowOff>21103</xdr:rowOff>
    </xdr:from>
    <xdr:to>
      <xdr:col>13</xdr:col>
      <xdr:colOff>140677</xdr:colOff>
      <xdr:row>33</xdr:row>
      <xdr:rowOff>7035</xdr:rowOff>
    </xdr:to>
    <xdr:sp macro="" textlink="">
      <xdr:nvSpPr>
        <xdr:cNvPr id="8" name="Rectangle 7">
          <a:extLst>
            <a:ext uri="{FF2B5EF4-FFF2-40B4-BE49-F238E27FC236}">
              <a16:creationId xmlns:a16="http://schemas.microsoft.com/office/drawing/2014/main" id="{C873D768-12DC-44D8-9FB2-459FEA8FA850}"/>
            </a:ext>
          </a:extLst>
        </xdr:cNvPr>
        <xdr:cNvSpPr/>
      </xdr:nvSpPr>
      <xdr:spPr>
        <a:xfrm>
          <a:off x="4487594" y="3678703"/>
          <a:ext cx="3699803" cy="23633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Pareto chart for showing the most critical</a:t>
          </a:r>
          <a:r>
            <a:rPr lang="en-US" sz="1100" baseline="0"/>
            <a:t> set of equipment need to fast actions.</a:t>
          </a:r>
          <a:endParaRPr lang="en-US" sz="1100"/>
        </a:p>
      </xdr:txBody>
    </xdr:sp>
    <xdr:clientData/>
  </xdr:twoCellAnchor>
  <xdr:twoCellAnchor>
    <xdr:from>
      <xdr:col>1</xdr:col>
      <xdr:colOff>56270</xdr:colOff>
      <xdr:row>20</xdr:row>
      <xdr:rowOff>14068</xdr:rowOff>
    </xdr:from>
    <xdr:to>
      <xdr:col>7</xdr:col>
      <xdr:colOff>42202</xdr:colOff>
      <xdr:row>33</xdr:row>
      <xdr:rowOff>0</xdr:rowOff>
    </xdr:to>
    <xdr:sp macro="" textlink="">
      <xdr:nvSpPr>
        <xdr:cNvPr id="2" name="Rectangle 1">
          <a:extLst>
            <a:ext uri="{FF2B5EF4-FFF2-40B4-BE49-F238E27FC236}">
              <a16:creationId xmlns:a16="http://schemas.microsoft.com/office/drawing/2014/main" id="{0B84AD12-0EC3-4C28-A5AC-6437BD46BFEC}"/>
            </a:ext>
          </a:extLst>
        </xdr:cNvPr>
        <xdr:cNvSpPr/>
      </xdr:nvSpPr>
      <xdr:spPr>
        <a:xfrm>
          <a:off x="675248" y="3671668"/>
          <a:ext cx="3699803" cy="23633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lt1"/>
              </a:solidFill>
              <a:effectLst/>
              <a:latin typeface="+mn-lt"/>
              <a:ea typeface="+mn-ea"/>
              <a:cs typeface="+mn-cs"/>
            </a:rPr>
            <a:t>MTTR</a:t>
          </a:r>
          <a:r>
            <a:rPr lang="en-US" sz="1100" baseline="0">
              <a:solidFill>
                <a:schemeClr val="lt1"/>
              </a:solidFill>
              <a:effectLst/>
              <a:latin typeface="+mn-lt"/>
              <a:ea typeface="+mn-ea"/>
              <a:cs typeface="+mn-cs"/>
            </a:rPr>
            <a:t> for three production lines (Line chart)</a:t>
          </a:r>
          <a:endParaRPr lang="en-US">
            <a:effectLst/>
          </a:endParaRPr>
        </a:p>
      </xdr:txBody>
    </xdr:sp>
    <xdr:clientData/>
  </xdr:twoCellAnchor>
  <xdr:twoCellAnchor>
    <xdr:from>
      <xdr:col>7</xdr:col>
      <xdr:colOff>138332</xdr:colOff>
      <xdr:row>6</xdr:row>
      <xdr:rowOff>117232</xdr:rowOff>
    </xdr:from>
    <xdr:to>
      <xdr:col>13</xdr:col>
      <xdr:colOff>124264</xdr:colOff>
      <xdr:row>19</xdr:row>
      <xdr:rowOff>103164</xdr:rowOff>
    </xdr:to>
    <xdr:sp macro="" textlink="">
      <xdr:nvSpPr>
        <xdr:cNvPr id="3" name="Rectangle 2">
          <a:extLst>
            <a:ext uri="{FF2B5EF4-FFF2-40B4-BE49-F238E27FC236}">
              <a16:creationId xmlns:a16="http://schemas.microsoft.com/office/drawing/2014/main" id="{D80AB4FA-17E4-4CC5-B5A3-29AB03DB5214}"/>
            </a:ext>
          </a:extLst>
        </xdr:cNvPr>
        <xdr:cNvSpPr/>
      </xdr:nvSpPr>
      <xdr:spPr>
        <a:xfrm>
          <a:off x="4471181" y="1214512"/>
          <a:ext cx="3699803" cy="23633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MTBF</a:t>
          </a:r>
          <a:r>
            <a:rPr lang="en-US" sz="1100" baseline="0"/>
            <a:t> for three production lines (Line chart)</a:t>
          </a:r>
          <a:endParaRPr lang="en-US" sz="1100"/>
        </a:p>
      </xdr:txBody>
    </xdr:sp>
    <xdr:clientData/>
  </xdr:twoCellAnchor>
  <xdr:twoCellAnchor>
    <xdr:from>
      <xdr:col>1</xdr:col>
      <xdr:colOff>39857</xdr:colOff>
      <xdr:row>6</xdr:row>
      <xdr:rowOff>110197</xdr:rowOff>
    </xdr:from>
    <xdr:to>
      <xdr:col>7</xdr:col>
      <xdr:colOff>25789</xdr:colOff>
      <xdr:row>19</xdr:row>
      <xdr:rowOff>96129</xdr:rowOff>
    </xdr:to>
    <xdr:sp macro="" textlink="">
      <xdr:nvSpPr>
        <xdr:cNvPr id="4" name="Rectangle 3">
          <a:extLst>
            <a:ext uri="{FF2B5EF4-FFF2-40B4-BE49-F238E27FC236}">
              <a16:creationId xmlns:a16="http://schemas.microsoft.com/office/drawing/2014/main" id="{5BC50AF9-44F3-4961-8799-D175A181646E}"/>
            </a:ext>
          </a:extLst>
        </xdr:cNvPr>
        <xdr:cNvSpPr/>
      </xdr:nvSpPr>
      <xdr:spPr>
        <a:xfrm>
          <a:off x="658835" y="1207477"/>
          <a:ext cx="3699803" cy="23633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Current</a:t>
          </a:r>
          <a:r>
            <a:rPr lang="en-US" sz="1100" baseline="0"/>
            <a:t> production lines availability (Column chart).</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554831</xdr:colOff>
      <xdr:row>0</xdr:row>
      <xdr:rowOff>111229</xdr:rowOff>
    </xdr:from>
    <xdr:to>
      <xdr:col>29</xdr:col>
      <xdr:colOff>430039</xdr:colOff>
      <xdr:row>42</xdr:row>
      <xdr:rowOff>153194</xdr:rowOff>
    </xdr:to>
    <xdr:sp macro="" textlink="">
      <xdr:nvSpPr>
        <xdr:cNvPr id="13" name="Rectangle 12">
          <a:extLst>
            <a:ext uri="{FF2B5EF4-FFF2-40B4-BE49-F238E27FC236}">
              <a16:creationId xmlns:a16="http://schemas.microsoft.com/office/drawing/2014/main" id="{810FD336-196E-2D3E-0583-A2DB191E9B6B}"/>
            </a:ext>
          </a:extLst>
        </xdr:cNvPr>
        <xdr:cNvSpPr/>
      </xdr:nvSpPr>
      <xdr:spPr>
        <a:xfrm>
          <a:off x="3590925" y="111229"/>
          <a:ext cx="16377270" cy="7697684"/>
        </a:xfrm>
        <a:prstGeom prst="rect">
          <a:avLst/>
        </a:prstGeom>
        <a:solidFill>
          <a:schemeClr val="bg1">
            <a:lumMod val="75000"/>
            <a:alpha val="16863"/>
          </a:schemeClr>
        </a:solidFill>
        <a:ln w="57150">
          <a:solidFill>
            <a:schemeClr val="tx1"/>
          </a:solidFill>
        </a:ln>
        <a:scene3d>
          <a:camera prst="orthographicFront"/>
          <a:lightRig rig="threePt" dir="t"/>
        </a:scene3d>
        <a:sp3d>
          <a:bevelT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552254</xdr:colOff>
      <xdr:row>1</xdr:row>
      <xdr:rowOff>33034</xdr:rowOff>
    </xdr:from>
    <xdr:to>
      <xdr:col>14</xdr:col>
      <xdr:colOff>52916</xdr:colOff>
      <xdr:row>4</xdr:row>
      <xdr:rowOff>32779</xdr:rowOff>
    </xdr:to>
    <xdr:sp macro="" textlink="">
      <xdr:nvSpPr>
        <xdr:cNvPr id="2" name="Rectangle 1">
          <a:extLst>
            <a:ext uri="{FF2B5EF4-FFF2-40B4-BE49-F238E27FC236}">
              <a16:creationId xmlns:a16="http://schemas.microsoft.com/office/drawing/2014/main" id="{5C6DD565-4CC6-4D62-9E2D-DA456F8C6BAB}"/>
            </a:ext>
          </a:extLst>
        </xdr:cNvPr>
        <xdr:cNvSpPr/>
      </xdr:nvSpPr>
      <xdr:spPr>
        <a:xfrm>
          <a:off x="7867454" y="210834"/>
          <a:ext cx="1608862" cy="533145"/>
        </a:xfrm>
        <a:prstGeom prst="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chemeClr val="lt1"/>
              </a:solidFill>
              <a:effectLst/>
              <a:latin typeface="+mn-lt"/>
              <a:ea typeface="+mn-ea"/>
              <a:cs typeface="+mn-cs"/>
            </a:rPr>
            <a:t>Availability</a:t>
          </a:r>
        </a:p>
        <a:p>
          <a:pPr marL="0" indent="0" algn="ctr"/>
          <a:r>
            <a:rPr lang="en-US" sz="1400" b="1">
              <a:solidFill>
                <a:schemeClr val="lt1"/>
              </a:solidFill>
              <a:effectLst/>
              <a:latin typeface="+mn-lt"/>
              <a:ea typeface="+mn-ea"/>
              <a:cs typeface="+mn-cs"/>
            </a:rPr>
            <a:t>EU</a:t>
          </a:r>
        </a:p>
      </xdr:txBody>
    </xdr:sp>
    <xdr:clientData/>
  </xdr:twoCellAnchor>
  <xdr:twoCellAnchor>
    <xdr:from>
      <xdr:col>15</xdr:col>
      <xdr:colOff>550333</xdr:colOff>
      <xdr:row>1</xdr:row>
      <xdr:rowOff>44077</xdr:rowOff>
    </xdr:from>
    <xdr:to>
      <xdr:col>17</xdr:col>
      <xdr:colOff>10584</xdr:colOff>
      <xdr:row>4</xdr:row>
      <xdr:rowOff>44533</xdr:rowOff>
    </xdr:to>
    <xdr:sp macro="" textlink="">
      <xdr:nvSpPr>
        <xdr:cNvPr id="3" name="Rectangle 2">
          <a:extLst>
            <a:ext uri="{FF2B5EF4-FFF2-40B4-BE49-F238E27FC236}">
              <a16:creationId xmlns:a16="http://schemas.microsoft.com/office/drawing/2014/main" id="{6AA8A91D-77FD-4128-86B9-BAA78F9DE14A}"/>
            </a:ext>
          </a:extLst>
        </xdr:cNvPr>
        <xdr:cNvSpPr/>
      </xdr:nvSpPr>
      <xdr:spPr>
        <a:xfrm>
          <a:off x="10583333" y="221877"/>
          <a:ext cx="1517651" cy="533856"/>
        </a:xfrm>
        <a:prstGeom prst="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chemeClr val="lt1"/>
              </a:solidFill>
              <a:effectLst/>
              <a:latin typeface="+mn-lt"/>
              <a:ea typeface="+mn-ea"/>
              <a:cs typeface="+mn-cs"/>
            </a:rPr>
            <a:t>Availability</a:t>
          </a:r>
        </a:p>
        <a:p>
          <a:pPr marL="0" indent="0" algn="ctr"/>
          <a:r>
            <a:rPr lang="en-US" sz="1400" b="1">
              <a:solidFill>
                <a:schemeClr val="lt1"/>
              </a:solidFill>
              <a:effectLst/>
              <a:latin typeface="+mn-lt"/>
              <a:ea typeface="+mn-ea"/>
              <a:cs typeface="+mn-cs"/>
            </a:rPr>
            <a:t>SA</a:t>
          </a:r>
        </a:p>
      </xdr:txBody>
    </xdr:sp>
    <xdr:clientData/>
  </xdr:twoCellAnchor>
  <xdr:twoCellAnchor>
    <xdr:from>
      <xdr:col>18</xdr:col>
      <xdr:colOff>14165</xdr:colOff>
      <xdr:row>1</xdr:row>
      <xdr:rowOff>27601</xdr:rowOff>
    </xdr:from>
    <xdr:to>
      <xdr:col>20</xdr:col>
      <xdr:colOff>52916</xdr:colOff>
      <xdr:row>4</xdr:row>
      <xdr:rowOff>44534</xdr:rowOff>
    </xdr:to>
    <xdr:sp macro="" textlink="">
      <xdr:nvSpPr>
        <xdr:cNvPr id="4" name="Rectangle 3">
          <a:extLst>
            <a:ext uri="{FF2B5EF4-FFF2-40B4-BE49-F238E27FC236}">
              <a16:creationId xmlns:a16="http://schemas.microsoft.com/office/drawing/2014/main" id="{8F9CB482-54B6-4568-A829-4084726D9074}"/>
            </a:ext>
          </a:extLst>
        </xdr:cNvPr>
        <xdr:cNvSpPr/>
      </xdr:nvSpPr>
      <xdr:spPr>
        <a:xfrm>
          <a:off x="12714165" y="205401"/>
          <a:ext cx="1461151" cy="550333"/>
        </a:xfrm>
        <a:prstGeom prst="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chemeClr val="lt1"/>
              </a:solidFill>
              <a:effectLst/>
              <a:latin typeface="+mn-lt"/>
              <a:ea typeface="+mn-ea"/>
              <a:cs typeface="+mn-cs"/>
            </a:rPr>
            <a:t>Availability</a:t>
          </a:r>
        </a:p>
        <a:p>
          <a:pPr marL="0" indent="0" algn="ctr"/>
          <a:r>
            <a:rPr lang="en-US" sz="1400" b="1">
              <a:solidFill>
                <a:schemeClr val="lt1"/>
              </a:solidFill>
              <a:effectLst/>
              <a:latin typeface="+mn-lt"/>
              <a:ea typeface="+mn-ea"/>
              <a:cs typeface="+mn-cs"/>
            </a:rPr>
            <a:t>SC</a:t>
          </a:r>
        </a:p>
      </xdr:txBody>
    </xdr:sp>
    <xdr:clientData/>
  </xdr:twoCellAnchor>
  <xdr:twoCellAnchor>
    <xdr:from>
      <xdr:col>10</xdr:col>
      <xdr:colOff>148164</xdr:colOff>
      <xdr:row>5</xdr:row>
      <xdr:rowOff>126999</xdr:rowOff>
    </xdr:from>
    <xdr:to>
      <xdr:col>16</xdr:col>
      <xdr:colOff>842600</xdr:colOff>
      <xdr:row>21</xdr:row>
      <xdr:rowOff>35719</xdr:rowOff>
    </xdr:to>
    <xdr:graphicFrame macro="">
      <xdr:nvGraphicFramePr>
        <xdr:cNvPr id="9" name="Chart 8">
          <a:extLst>
            <a:ext uri="{FF2B5EF4-FFF2-40B4-BE49-F238E27FC236}">
              <a16:creationId xmlns:a16="http://schemas.microsoft.com/office/drawing/2014/main" id="{41D3BD13-C38A-0750-5E39-BC2A0DFF8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1037168</xdr:colOff>
      <xdr:row>5</xdr:row>
      <xdr:rowOff>126999</xdr:rowOff>
    </xdr:from>
    <xdr:to>
      <xdr:col>24</xdr:col>
      <xdr:colOff>264584</xdr:colOff>
      <xdr:row>21</xdr:row>
      <xdr:rowOff>47625</xdr:rowOff>
    </xdr:to>
    <xdr:graphicFrame macro="">
      <xdr:nvGraphicFramePr>
        <xdr:cNvPr id="10" name="Chart 9">
          <a:extLst>
            <a:ext uri="{FF2B5EF4-FFF2-40B4-BE49-F238E27FC236}">
              <a16:creationId xmlns:a16="http://schemas.microsoft.com/office/drawing/2014/main" id="{7AA51519-861D-4AA1-876E-9C6AF172E1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560915</xdr:colOff>
      <xdr:row>21</xdr:row>
      <xdr:rowOff>130967</xdr:rowOff>
    </xdr:from>
    <xdr:to>
      <xdr:col>13</xdr:col>
      <xdr:colOff>1041400</xdr:colOff>
      <xdr:row>42</xdr:row>
      <xdr:rowOff>35717</xdr:rowOff>
    </xdr:to>
    <xdr:graphicFrame macro="">
      <xdr:nvGraphicFramePr>
        <xdr:cNvPr id="11" name="Chart 10">
          <a:extLst>
            <a:ext uri="{FF2B5EF4-FFF2-40B4-BE49-F238E27FC236}">
              <a16:creationId xmlns:a16="http://schemas.microsoft.com/office/drawing/2014/main" id="{FE89D9A9-4C70-47F1-B951-50930218C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1238248</xdr:colOff>
      <xdr:row>21</xdr:row>
      <xdr:rowOff>142875</xdr:rowOff>
    </xdr:from>
    <xdr:to>
      <xdr:col>28</xdr:col>
      <xdr:colOff>500062</xdr:colOff>
      <xdr:row>42</xdr:row>
      <xdr:rowOff>23812</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1FC4FB87-26E8-40EA-8023-BBE20D9099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326566</xdr:colOff>
      <xdr:row>1</xdr:row>
      <xdr:rowOff>61233</xdr:rowOff>
    </xdr:from>
    <xdr:to>
      <xdr:col>10</xdr:col>
      <xdr:colOff>1254574</xdr:colOff>
      <xdr:row>4</xdr:row>
      <xdr:rowOff>54429</xdr:rowOff>
    </xdr:to>
    <xdr:pic>
      <xdr:nvPicPr>
        <xdr:cNvPr id="2" name="m_2834338508775499685_x0000_i1026" descr="Untitled">
          <a:extLst>
            <a:ext uri="{FF2B5EF4-FFF2-40B4-BE49-F238E27FC236}">
              <a16:creationId xmlns:a16="http://schemas.microsoft.com/office/drawing/2014/main" id="{40E9113D-EB57-428E-ACCE-DBCB3993A9ED}"/>
            </a:ext>
          </a:extLst>
        </xdr:cNvPr>
        <xdr:cNvPicPr/>
      </xdr:nvPicPr>
      <xdr:blipFill>
        <a:blip xmlns:r="http://schemas.openxmlformats.org/officeDocument/2006/relationships" r:embed="rId1" r:link="rId2"/>
        <a:srcRect/>
        <a:stretch>
          <a:fillRect/>
        </a:stretch>
      </xdr:blipFill>
      <xdr:spPr bwMode="auto">
        <a:xfrm>
          <a:off x="18281191" y="261258"/>
          <a:ext cx="928008" cy="888546"/>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370528</xdr:colOff>
      <xdr:row>1</xdr:row>
      <xdr:rowOff>61233</xdr:rowOff>
    </xdr:from>
    <xdr:to>
      <xdr:col>10</xdr:col>
      <xdr:colOff>1298536</xdr:colOff>
      <xdr:row>4</xdr:row>
      <xdr:rowOff>54429</xdr:rowOff>
    </xdr:to>
    <xdr:pic>
      <xdr:nvPicPr>
        <xdr:cNvPr id="2" name="m_2834338508775499685_x0000_i1026" descr="Untitled">
          <a:extLst>
            <a:ext uri="{FF2B5EF4-FFF2-40B4-BE49-F238E27FC236}">
              <a16:creationId xmlns:a16="http://schemas.microsoft.com/office/drawing/2014/main" id="{41023E19-0258-4C04-89B8-71BCA7CCC64E}"/>
            </a:ext>
          </a:extLst>
        </xdr:cNvPr>
        <xdr:cNvPicPr/>
      </xdr:nvPicPr>
      <xdr:blipFill>
        <a:blip xmlns:r="http://schemas.openxmlformats.org/officeDocument/2006/relationships" r:embed="rId1" r:link="rId2"/>
        <a:srcRect/>
        <a:stretch>
          <a:fillRect/>
        </a:stretch>
      </xdr:blipFill>
      <xdr:spPr bwMode="auto">
        <a:xfrm>
          <a:off x="18325153" y="261258"/>
          <a:ext cx="928008" cy="888546"/>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370528</xdr:colOff>
      <xdr:row>1</xdr:row>
      <xdr:rowOff>61233</xdr:rowOff>
    </xdr:from>
    <xdr:to>
      <xdr:col>10</xdr:col>
      <xdr:colOff>1298536</xdr:colOff>
      <xdr:row>4</xdr:row>
      <xdr:rowOff>54429</xdr:rowOff>
    </xdr:to>
    <xdr:pic>
      <xdr:nvPicPr>
        <xdr:cNvPr id="2" name="m_2834338508775499685_x0000_i1026" descr="Untitled">
          <a:extLst>
            <a:ext uri="{FF2B5EF4-FFF2-40B4-BE49-F238E27FC236}">
              <a16:creationId xmlns:a16="http://schemas.microsoft.com/office/drawing/2014/main" id="{FEB2DDC2-CEBD-403E-A839-F36B375D9D46}"/>
            </a:ext>
          </a:extLst>
        </xdr:cNvPr>
        <xdr:cNvPicPr/>
      </xdr:nvPicPr>
      <xdr:blipFill>
        <a:blip xmlns:r="http://schemas.openxmlformats.org/officeDocument/2006/relationships" r:embed="rId1" r:link="rId2"/>
        <a:srcRect/>
        <a:stretch>
          <a:fillRect/>
        </a:stretch>
      </xdr:blipFill>
      <xdr:spPr bwMode="auto">
        <a:xfrm>
          <a:off x="18325153" y="261258"/>
          <a:ext cx="928008" cy="888546"/>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370528</xdr:colOff>
      <xdr:row>1</xdr:row>
      <xdr:rowOff>61233</xdr:rowOff>
    </xdr:from>
    <xdr:to>
      <xdr:col>10</xdr:col>
      <xdr:colOff>1298536</xdr:colOff>
      <xdr:row>4</xdr:row>
      <xdr:rowOff>54429</xdr:rowOff>
    </xdr:to>
    <xdr:pic>
      <xdr:nvPicPr>
        <xdr:cNvPr id="2" name="m_2834338508775499685_x0000_i1026" descr="Untitled">
          <a:extLst>
            <a:ext uri="{FF2B5EF4-FFF2-40B4-BE49-F238E27FC236}">
              <a16:creationId xmlns:a16="http://schemas.microsoft.com/office/drawing/2014/main" id="{D7500083-7E89-4E46-A3E1-398A6F370E1B}"/>
            </a:ext>
          </a:extLst>
        </xdr:cNvPr>
        <xdr:cNvPicPr/>
      </xdr:nvPicPr>
      <xdr:blipFill>
        <a:blip xmlns:r="http://schemas.openxmlformats.org/officeDocument/2006/relationships" r:embed="rId1" r:link="rId2"/>
        <a:srcRect/>
        <a:stretch>
          <a:fillRect/>
        </a:stretch>
      </xdr:blipFill>
      <xdr:spPr bwMode="auto">
        <a:xfrm>
          <a:off x="14924728" y="261258"/>
          <a:ext cx="928008" cy="888546"/>
        </a:xfrm>
        <a:prstGeom prst="rect">
          <a:avLst/>
        </a:prstGeom>
        <a:noFill/>
        <a:ln w="9525">
          <a:noFill/>
          <a:miter lim="800000"/>
          <a:headEnd/>
          <a:tailEnd/>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leed Mouhammed" refreshedDate="43804.372512152775" createdVersion="6" refreshedVersion="6" minRefreshableVersion="3" recordCount="105" xr:uid="{00000000-000A-0000-FFFF-FFFF00000000}">
  <cacheSource type="worksheet">
    <worksheetSource name="tbl_Failures_Record"/>
  </cacheSource>
  <cacheFields count="23">
    <cacheField name="Date_x000a_التاريخ" numFmtId="166">
      <sharedItems containsSemiMixedTypes="0" containsNonDate="0" containsDate="1" containsString="0" minDate="2019-11-01T00:00:00" maxDate="2019-12-06T00:00:00" count="35">
        <d v="2019-12-01T00:00:00"/>
        <d v="2019-12-02T00:00:00"/>
        <d v="2019-12-03T00:00:00"/>
        <d v="2019-12-04T00:00:00"/>
        <d v="2019-12-05T00:00:00"/>
        <d v="2019-11-11T00:00:00" u="1"/>
        <d v="2019-11-30T00:00:00" u="1"/>
        <d v="2019-11-04T00:00:00" u="1"/>
        <d v="2019-11-23T00:00:00" u="1"/>
        <d v="2019-11-16T00:00:00" u="1"/>
        <d v="2019-11-09T00:00:00" u="1"/>
        <d v="2019-11-28T00:00:00" u="1"/>
        <d v="2019-11-02T00:00:00" u="1"/>
        <d v="2019-11-21T00:00:00" u="1"/>
        <d v="2019-11-14T00:00:00" u="1"/>
        <d v="2019-11-07T00:00:00" u="1"/>
        <d v="2019-11-26T00:00:00" u="1"/>
        <d v="2019-11-19T00:00:00" u="1"/>
        <d v="2019-11-12T00:00:00" u="1"/>
        <d v="2019-11-05T00:00:00" u="1"/>
        <d v="2019-11-24T00:00:00" u="1"/>
        <d v="2019-11-17T00:00:00" u="1"/>
        <d v="2019-11-10T00:00:00" u="1"/>
        <d v="2019-11-29T00:00:00" u="1"/>
        <d v="2019-11-03T00:00:00" u="1"/>
        <d v="2019-11-22T00:00:00" u="1"/>
        <d v="2019-11-15T00:00:00" u="1"/>
        <d v="2019-11-08T00:00:00" u="1"/>
        <d v="2019-11-27T00:00:00" u="1"/>
        <d v="2019-11-01T00:00:00" u="1"/>
        <d v="2019-11-20T00:00:00" u="1"/>
        <d v="2019-11-13T00:00:00" u="1"/>
        <d v="2019-11-06T00:00:00" u="1"/>
        <d v="2019-11-25T00:00:00" u="1"/>
        <d v="2019-11-18T00:00:00" u="1"/>
      </sharedItems>
    </cacheField>
    <cacheField name="WR #_x000a_رقم العطل" numFmtId="0">
      <sharedItems containsNonDate="0" containsString="0" containsBlank="1"/>
    </cacheField>
    <cacheField name="Line Name_x000a_خط الإنتاج" numFmtId="0">
      <sharedItems containsBlank="1" count="7">
        <s v="EU"/>
        <s v="GE"/>
        <s v="SA"/>
        <s v="SC"/>
        <s v="CH"/>
        <s v="UT"/>
        <m u="1"/>
      </sharedItems>
    </cacheField>
    <cacheField name="Machine Name_x000a_إسم الماكينة" numFmtId="0">
      <sharedItems containsBlank="1" count="77">
        <s v="جزء التكوير - AMF"/>
        <s v="ماكينة الليماتيك"/>
        <s v="البروفر"/>
        <s v="فرن التسوية"/>
        <s v="عام"/>
        <s v="فرن دوار (2)"/>
        <s v="ماكينه التاريخ (1)"/>
        <s v="ماكينة الحقن الأتوماتيك - كوماس"/>
        <s v="ميكسر (2)"/>
        <s v="ماكينة التاريخ (2)"/>
        <s v="ماكينة التغليف (1)"/>
        <s v="رافعة"/>
        <s v="ماكينة التشكيل"/>
        <s v="مجفف"/>
        <s v="ماكينة التاريخ (1)"/>
        <s v="سايلو الدقيق (5)"/>
        <s v="سير الصواني (1)"/>
        <s v="فرن دوار (1)"/>
        <s v="فرن دوار (3)"/>
        <s v="جزء التقطيع - OLD AMF"/>
        <s v="ماكينة التغليف (2)"/>
        <s v="جزء التقطيع - AMF"/>
        <s v="برج التبريد (1)"/>
        <s v="سير البساكت"/>
        <s v="فرن دوار (5)"/>
        <s v="ماكينة التغليف - الفيينا"/>
        <s v="الطابعة - OLD AMF"/>
        <s v="الديبانر"/>
        <s v="سايلو الدقيق (1)"/>
        <s v="بروفر"/>
        <s v="سلايسر - الفيينا"/>
        <m/>
        <s v="غلاية (3)"/>
        <s v="ماكينة رش السمسم"/>
        <s v="فرن (5)" u="1"/>
        <s v="ماكينة التعبئة" u="1"/>
        <s v="ماكينة تشكيل العجين" u="1"/>
        <s v="ماكينة التعبئه 1" u="1"/>
        <s v="كاشف المعادن (2)" u="1"/>
        <s v="الطابعة - AMF" u="1"/>
        <s v="برج التبريد (3)" u="1"/>
        <s v="ماكينة الكرتنة (1)" u="1"/>
        <s v="ماكينة الفرد" u="1"/>
        <s v="ميكسر الإسبونج" u="1"/>
        <s v="ماكينة الرباط1" u="1"/>
        <s v="سايلو الدقيق (4)" u="1"/>
        <s v="جزء التكوير - OLD AMF" u="1"/>
        <s v="الزجزاج - AMF" u="1"/>
        <s v="ميكسر" u="1"/>
        <s v="ماكينة تقطيع العجين" u="1"/>
        <s v="ماكينة رش المياه" u="1"/>
        <s v="سير نقل الساندويتش (2)" u="1"/>
        <s v="ماكينة التقطيع" u="1"/>
        <s v="طلمبة العجين" u="1"/>
        <s v="سير التبريد (1)" u="1"/>
        <s v="برج التبريد" u="1"/>
        <s v="ميكسر الدو" u="1"/>
        <s v="ماكينات الحقن اليدوي" u="1"/>
        <s v="ماكينة طحن البقسماط (1)" u="1"/>
        <s v="ميكسر (1)" u="1"/>
        <s v="المخمر - AMF" u="1"/>
        <s v="ماكينة طحن البقسماط (2)" u="1"/>
        <s v="ماكينة تقطيع العجين - الفيينا" u="1"/>
        <s v="المخمر - OLD AMF" u="1"/>
        <s v="ماكينة لصق الكرتون (1)" u="1"/>
        <s v="سير نقل العجين" u="1"/>
        <s v="فرن (1)" u="1"/>
        <s v="ماكينة التغليف (الدزيما)" u="1"/>
        <s v="سايلو الدقيق (2)" u="1"/>
        <s v="فرن (2)" u="1"/>
        <s v="سير الصواني (2)" u="1"/>
        <s v="ماكينة التغليف (3)" u="1"/>
        <s v="جزء الفرد - OLD AMF" u="1"/>
        <s v="جزء الفرد - AMF" u="1"/>
        <s v="ماكينه التاريخ 1" u="1"/>
        <s v="منخل دقيق" u="1"/>
        <s v="سير نقل الساندويتش (1)" u="1"/>
      </sharedItems>
    </cacheField>
    <cacheField name="Machien Code_x000a_كود الماكينة" numFmtId="0">
      <sharedItems count="73">
        <s v="EU-RON-001"/>
        <s v="EU-PCM-003"/>
        <s v="EU-PRF-002"/>
        <s v="EU-OVN-001"/>
        <s v="GE-GEN-001"/>
        <s v="SA-ROV-002"/>
        <s v="SA-DCD-001"/>
        <s v="SA-AIJ-001"/>
        <s v="SA-MIX-002"/>
        <s v="SA-DCD-002"/>
        <s v="SA-PAC-001"/>
        <s v="SC-UNL-001"/>
        <s v="SC-FRM-001"/>
        <s v="SC-DRY-001"/>
        <s v="EU-DCD-001"/>
        <s v="EU-SLO-005"/>
        <s v="EU-PAC-001"/>
        <s v="SA-ROV-001"/>
        <s v="SA-ROV-003"/>
        <s v="SA-DVD-001"/>
        <s v="SA-PAC-002"/>
        <s v="EU-DVD-001"/>
        <s v="EU-COT-001"/>
        <s v="EU-BSK-001"/>
        <s v="SA-ROV-005"/>
        <s v="SA-PAC-004"/>
        <s v="SA-PRN-001"/>
        <s v="SC-OVN-001"/>
        <s v="EU-DEP-001"/>
        <s v="SC-SLO-001"/>
        <s v="SA-PRF-002"/>
        <s v="SA-SLC-001"/>
        <s v=""/>
        <s v="EU-SED-001"/>
        <s v="EU-DSP-001" u="1"/>
        <s v="EU-MIX-001" u="1"/>
        <s v="EU-ZIG-001" u="1"/>
        <s v="SC-CRS-002" u="1"/>
        <s v="SA-PRF-001" u="1"/>
        <s v="EU-COT-003" u="1"/>
        <s v="EU-MIX-002" u="1"/>
        <s v="EU-WSP-001" u="1"/>
        <s v="EU-PAC-002" u="1"/>
        <s v="EU-COC-001" u="1"/>
        <s v="EU-PCM-001" u="1"/>
        <s v="SC-SIF-001" u="1"/>
        <s v="SC-SLO-002" u="1"/>
        <s v="SA-SHE-001" u="1"/>
        <s v="SA-AMF-001" u="1"/>
        <s v="SA-FRM-001" u="1"/>
        <s v="SA-UNL-001" u="1"/>
        <s v="SC-COT-001" u="1"/>
        <s v="EU-STR-001" u="1"/>
        <s v="SA-MIX-001" u="1"/>
        <s v="EU-MTD-002" u="1"/>
        <s v="SC-MIX-001" u="1"/>
        <s v="EU-PRF-001" u="1"/>
        <s v="SA-MVB-001" u="1"/>
        <e v="#N/A" u="1"/>
        <s v="SC-PAC-001" u="1"/>
        <s v="SA-DVD-002" u="1"/>
        <s v="SA-MVB-002" u="1"/>
        <s v="EU-SIF-001" u="1"/>
        <s v="SA-BOX-001" u="1"/>
        <s v="SA-RON-001" u="1"/>
        <s v="SA-BEL-001" u="1"/>
        <s v="SA-PAC-003" u="1"/>
        <s v="EU-SHE-001" u="1"/>
        <s v="EU-SLO-004" u="1"/>
        <s v="EU-PRN-001" u="1"/>
        <s v="SA-MIJ-001" u="1"/>
        <s v="SC-CRS-001" u="1"/>
        <s v="SC-SHT-001" u="1"/>
      </sharedItems>
    </cacheField>
    <cacheField name="Machine Part Name_x000a_إسم الجزء من الماكينة" numFmtId="0">
      <sharedItems containsNonDate="0" containsString="0" containsBlank="1"/>
    </cacheField>
    <cacheField name="Shift_x000a_الوردية" numFmtId="0">
      <sharedItems/>
    </cacheField>
    <cacheField name="From_x000a_من" numFmtId="164">
      <sharedItems containsSemiMixedTypes="0" containsNonDate="0" containsDate="1" containsString="0" minDate="1899-12-30T01:30:00" maxDate="1900-01-01T00:00:00"/>
    </cacheField>
    <cacheField name="To_x000a_إلي" numFmtId="164">
      <sharedItems containsSemiMixedTypes="0" containsNonDate="0" containsDate="1" containsString="0" minDate="1899-12-30T01:50:00" maxDate="1899-12-31T07:00:00"/>
    </cacheField>
    <cacheField name="Duration_x000a_وقت التوقف" numFmtId="165">
      <sharedItems containsSemiMixedTypes="0" containsNonDate="0" containsDate="1" containsString="0" minDate="1899-12-30T00:02:00" maxDate="1899-12-30T09:00:00"/>
    </cacheField>
    <cacheField name="Failure Description_x000a_وصف العطل" numFmtId="0">
      <sharedItems containsBlank="1"/>
    </cacheField>
    <cacheField name="Root Cause_x000a_السبب الجذري" numFmtId="0">
      <sharedItems containsBlank="1"/>
    </cacheField>
    <cacheField name="Action Taken_x000a_الإجراءات التي تم إتخاذها" numFmtId="0">
      <sharedItems containsBlank="1"/>
    </cacheField>
    <cacheField name="Spare Part_x000a_قطع الغيار المنصرفة" numFmtId="0">
      <sharedItems containsNonDate="0" containsString="0" containsBlank="1"/>
    </cacheField>
    <cacheField name="Qty._x000a_الكمية" numFmtId="0">
      <sharedItems containsNonDate="0" containsString="0" containsBlank="1"/>
    </cacheField>
    <cacheField name="Part Number_x000a_رقم الصنف " numFmtId="0">
      <sharedItems containsNonDate="0" containsString="0" containsBlank="1"/>
    </cacheField>
    <cacheField name="Section_x000a_القسم" numFmtId="0">
      <sharedItems/>
    </cacheField>
    <cacheField name="Individuals_x000a_القائم بالعمل" numFmtId="0">
      <sharedItems/>
    </cacheField>
    <cacheField name="Corrective (Y/N)" numFmtId="0">
      <sharedItems containsBlank="1" count="3">
        <m/>
        <s v="No"/>
        <s v="Yes"/>
      </sharedItems>
    </cacheField>
    <cacheField name="Recommendations_x000a_توصيات" numFmtId="0">
      <sharedItems containsBlank="1"/>
    </cacheField>
    <cacheField name="Production_x000a_Stopped_x000a_هل توقف الإنتاج" numFmtId="0">
      <sharedItems containsBlank="1" count="3">
        <s v="No"/>
        <s v="Yes"/>
        <m u="1"/>
      </sharedItems>
    </cacheField>
    <cacheField name="Stoppage_x000a_Duration_x000a_فترة توقف الإنتاج" numFmtId="0">
      <sharedItems containsString="0" containsBlank="1" containsNumber="1" containsInteger="1" minValue="3" maxValue="115"/>
    </cacheField>
    <cacheField name="Waste_x000a_كمية الهالك (كجم)" numFmtId="0">
      <sharedItems containsBlank="1" containsMixedTypes="1" containsNumber="1" containsInteger="1" minValue="45" maxValue="251"/>
    </cacheField>
  </cacheFields>
  <extLst>
    <ext xmlns:x14="http://schemas.microsoft.com/office/spreadsheetml/2009/9/main" uri="{725AE2AE-9491-48be-B2B4-4EB974FC3084}">
      <x14:pivotCacheDefinition pivotCacheId="11040756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x v="0"/>
    <m/>
    <x v="0"/>
    <x v="0"/>
    <x v="0"/>
    <m/>
    <s v="First"/>
    <d v="1899-12-30T23:00:00"/>
    <d v="1899-12-31T07:00:00"/>
    <d v="1899-12-30T08:00:00"/>
    <s v="عدم ضبط ترحيل سير التكوير "/>
    <s v="ترحيل سير التكوير "/>
    <s v="تم العمل علي ضبط الترحيل والتشغيل "/>
    <m/>
    <m/>
    <m/>
    <s v="Mechanical"/>
    <s v="احمد عبدالحميد خميس نعيم"/>
    <x v="0"/>
    <m/>
    <x v="0"/>
    <m/>
    <m/>
  </r>
  <r>
    <x v="0"/>
    <m/>
    <x v="0"/>
    <x v="1"/>
    <x v="1"/>
    <m/>
    <s v="Second"/>
    <d v="1899-12-30T07:30:00"/>
    <d v="1899-12-30T08:30:00"/>
    <d v="1899-12-30T01:00:00"/>
    <s v="مطلوب تغير السيورالخاصة بالسلايسر "/>
    <s v="تلف الموجودة وتكهينها من قبل الجودة "/>
    <s v="تم العمل علي تغير السيور وتم التجربة والتشغيل ولكن وجد علامة في العيش من السيور "/>
    <m/>
    <m/>
    <m/>
    <s v="Mechanical"/>
    <s v="على ابراهيم على محمد سحير"/>
    <x v="0"/>
    <m/>
    <x v="0"/>
    <m/>
    <m/>
  </r>
  <r>
    <x v="0"/>
    <m/>
    <x v="0"/>
    <x v="1"/>
    <x v="1"/>
    <m/>
    <s v="Second"/>
    <d v="1899-12-30T13:30:00"/>
    <d v="1899-12-30T14:00:00"/>
    <d v="1899-12-30T00:30:00"/>
    <s v="وجود علامات في العيش من السيور الجديدة "/>
    <m/>
    <s v="تم العمل علي سنفرة السيور وازالة الزائد وتم التشغيل "/>
    <m/>
    <m/>
    <m/>
    <s v="Mechanical"/>
    <s v="إسلام دسوقى عبدالسميع"/>
    <x v="0"/>
    <m/>
    <x v="0"/>
    <m/>
    <m/>
  </r>
  <r>
    <x v="0"/>
    <m/>
    <x v="0"/>
    <x v="2"/>
    <x v="2"/>
    <m/>
    <s v="Third"/>
    <d v="1899-12-30T17:00:00"/>
    <d v="1899-12-30T17:04:00"/>
    <d v="1899-12-30T00:04:00"/>
    <s v="دقرة في دافعة خروج البروفر "/>
    <s v="تراكم الصواني "/>
    <s v="تم العمل علي فك الدقرة والتشغيل "/>
    <m/>
    <m/>
    <m/>
    <s v="Mechanical"/>
    <s v="محمد فتح محمد خليل"/>
    <x v="0"/>
    <m/>
    <x v="0"/>
    <m/>
    <m/>
  </r>
  <r>
    <x v="0"/>
    <m/>
    <x v="0"/>
    <x v="3"/>
    <x v="3"/>
    <m/>
    <s v="Third"/>
    <d v="1899-12-30T18:30:00"/>
    <d v="1899-12-30T18:35:00"/>
    <d v="1899-12-30T00:05:00"/>
    <s v="توقف دافعة الخروج عن العمل "/>
    <s v="عدم رؤية الفوتوسيل الخاص بنزول الدافعة "/>
    <s v="تم العمل علي ضبط الفوتوسيل وبعد ذلك التشغيل والمتابعة "/>
    <m/>
    <m/>
    <m/>
    <s v="Electrical"/>
    <s v="محمد فتحى محمد عثمان"/>
    <x v="0"/>
    <m/>
    <x v="0"/>
    <m/>
    <m/>
  </r>
  <r>
    <x v="0"/>
    <m/>
    <x v="0"/>
    <x v="2"/>
    <x v="2"/>
    <m/>
    <s v="Third"/>
    <d v="1899-12-30T22:47:00"/>
    <d v="1899-12-30T23:50:00"/>
    <d v="1899-12-30T01:03:00"/>
    <s v="توقف دافعة الدخول عن العمل "/>
    <s v="عدم رؤية الفوتوسيل "/>
    <s v="تم ضبط الرؤية والمتابعة"/>
    <m/>
    <m/>
    <m/>
    <s v="Electrical"/>
    <s v="محمد رشاد"/>
    <x v="0"/>
    <m/>
    <x v="0"/>
    <m/>
    <m/>
  </r>
  <r>
    <x v="0"/>
    <m/>
    <x v="1"/>
    <x v="4"/>
    <x v="4"/>
    <m/>
    <s v="First"/>
    <d v="1899-12-30T02:15:00"/>
    <d v="1899-12-30T02:17:00"/>
    <d v="1899-12-30T00:02:00"/>
    <s v="التوقف سير الرص "/>
    <s v="وجد تلف في فيشة اسفل السير "/>
    <s v="تم الغاء الفيشه والتشغيل "/>
    <m/>
    <m/>
    <m/>
    <s v="Electrical"/>
    <s v="أحمد رفعت عبدالجواد الشنوانى"/>
    <x v="0"/>
    <m/>
    <x v="0"/>
    <m/>
    <m/>
  </r>
  <r>
    <x v="0"/>
    <m/>
    <x v="2"/>
    <x v="5"/>
    <x v="5"/>
    <m/>
    <s v="First"/>
    <d v="1899-12-30T02:00:00"/>
    <d v="1899-12-30T02:30:00"/>
    <d v="1899-12-30T00:30:00"/>
    <s v="توقف الفرن رقم 2 عن العمل "/>
    <s v="كسر في مسمار تثبيت دوران الصينية "/>
    <s v="تم العمل علي تغير وتركيب مسمار اخر والتشغيل "/>
    <m/>
    <m/>
    <m/>
    <s v="Mechanical"/>
    <s v="شريف عبدالستار عبدالغنى الحضرى"/>
    <x v="0"/>
    <m/>
    <x v="1"/>
    <n v="30"/>
    <n v="45"/>
  </r>
  <r>
    <x v="0"/>
    <m/>
    <x v="2"/>
    <x v="6"/>
    <x v="6"/>
    <m/>
    <s v="First"/>
    <d v="1899-12-30T02:00:00"/>
    <d v="1899-12-30T04:00:00"/>
    <d v="1899-12-30T02:00:00"/>
    <s v="توقف التاريخ "/>
    <s v="عدم وجود حبارة للتاريخ الارقام بالمخزن "/>
    <s v="تم تركيب دومنو والتشغيل "/>
    <m/>
    <m/>
    <m/>
    <s v="Electrical"/>
    <s v="محمود محمد عبدالعليم موسى"/>
    <x v="0"/>
    <m/>
    <x v="0"/>
    <m/>
    <m/>
  </r>
  <r>
    <x v="0"/>
    <m/>
    <x v="2"/>
    <x v="7"/>
    <x v="7"/>
    <m/>
    <s v="First"/>
    <d v="1899-12-30T02:00:00"/>
    <d v="1899-12-30T02:17:00"/>
    <d v="1899-12-30T00:17:00"/>
    <s v="توقف سير تغذية الكومس "/>
    <m/>
    <s v="وجد تلف في التيلةوتم التغير "/>
    <m/>
    <m/>
    <m/>
    <s v="Electrical"/>
    <s v="محمود محمد عبدالعليم موسى"/>
    <x v="0"/>
    <m/>
    <x v="1"/>
    <n v="17"/>
    <m/>
  </r>
  <r>
    <x v="0"/>
    <m/>
    <x v="2"/>
    <x v="8"/>
    <x v="8"/>
    <m/>
    <s v="First"/>
    <d v="1899-12-30T03:35:00"/>
    <d v="1899-12-30T03:40:00"/>
    <d v="1899-12-30T00:05:00"/>
    <s v="توقف الميكسر "/>
    <s v="فصل G.V2"/>
    <s v="تم عمل ريست والتشغيل"/>
    <m/>
    <m/>
    <m/>
    <s v="Electrical"/>
    <s v="محمود محمد عبدالعليم موسى"/>
    <x v="0"/>
    <m/>
    <x v="0"/>
    <m/>
    <m/>
  </r>
  <r>
    <x v="0"/>
    <m/>
    <x v="2"/>
    <x v="6"/>
    <x v="6"/>
    <m/>
    <s v="Second"/>
    <d v="1899-12-30T07:00:00"/>
    <d v="1899-12-30T10:00:00"/>
    <d v="1899-12-30T03:00:00"/>
    <s v="توقف ماكينة التغليف رقم 1"/>
    <s v="عدم وجود جحبارات تاريخ في المخزن "/>
    <s v="تم تركيب ماكينة دومينو لحين توافر حبارات "/>
    <m/>
    <m/>
    <m/>
    <s v="Electrical"/>
    <s v="احمد عبدالحميد احمد السيد عيد"/>
    <x v="0"/>
    <m/>
    <x v="0"/>
    <m/>
    <m/>
  </r>
  <r>
    <x v="0"/>
    <m/>
    <x v="2"/>
    <x v="9"/>
    <x v="9"/>
    <m/>
    <s v="Second"/>
    <d v="1899-12-30T07:00:00"/>
    <d v="1899-12-30T07:30:00"/>
    <d v="1899-12-30T00:30:00"/>
    <s v="توقف ماكينة التغليف رقم 2"/>
    <s v="عدم وجود حبارات تاريخ في المخزن "/>
    <s v="تم تركيب ماكينة دومينو لحين توافر حبارات "/>
    <m/>
    <m/>
    <m/>
    <s v="Electrical"/>
    <s v="محمد طلعت احمد سيد احمد"/>
    <x v="0"/>
    <m/>
    <x v="0"/>
    <m/>
    <m/>
  </r>
  <r>
    <x v="0"/>
    <m/>
    <x v="2"/>
    <x v="9"/>
    <x v="9"/>
    <m/>
    <s v="Second"/>
    <d v="1899-12-30T08:00:00"/>
    <d v="1899-12-30T09:00:00"/>
    <d v="1899-12-30T01:00:00"/>
    <s v="التاريخ غير واضح "/>
    <s v="عدم وجود حبارة "/>
    <s v="تم نقل ماكينة الديمينو علي التايجر "/>
    <m/>
    <m/>
    <m/>
    <s v="Mechanical"/>
    <s v="محمد فتح محمد خليل"/>
    <x v="0"/>
    <m/>
    <x v="1"/>
    <n v="60"/>
    <m/>
  </r>
  <r>
    <x v="0"/>
    <m/>
    <x v="2"/>
    <x v="7"/>
    <x v="7"/>
    <m/>
    <s v="Second"/>
    <d v="1899-12-30T14:45:00"/>
    <d v="1899-12-30T15:05:00"/>
    <d v="1899-12-30T00:20:00"/>
    <s v="توقف الماكينة "/>
    <s v="بالبحث وجد تعليق في سيفتر باب الماكينىة "/>
    <m/>
    <m/>
    <m/>
    <m/>
    <s v="Electrical"/>
    <s v="محمد طلعت احمد سيد احمد"/>
    <x v="0"/>
    <m/>
    <x v="0"/>
    <m/>
    <m/>
  </r>
  <r>
    <x v="0"/>
    <m/>
    <x v="2"/>
    <x v="6"/>
    <x v="6"/>
    <m/>
    <s v="Third"/>
    <d v="1899-12-30T19:10:00"/>
    <d v="1899-12-30T21:05:00"/>
    <d v="1899-12-30T01:55:00"/>
    <s v="نتوقف الماكينة عن العمل "/>
    <s v="بسبب عدم وضوح الرسالة علي فترات بعيدة "/>
    <s v="تم العمل علي ضبط الرسالة مع مهندس الجودة والمتابعة علي مدار الوردية "/>
    <m/>
    <m/>
    <m/>
    <s v="Electrical"/>
    <s v="محمد فتحى محمد عثمان"/>
    <x v="0"/>
    <m/>
    <x v="1"/>
    <n v="115"/>
    <m/>
  </r>
  <r>
    <x v="0"/>
    <m/>
    <x v="2"/>
    <x v="10"/>
    <x v="10"/>
    <m/>
    <s v="Third"/>
    <d v="1899-12-30T20:35:00"/>
    <d v="1899-12-30T21:45:00"/>
    <d v="1899-12-30T01:10:00"/>
    <s v="وجود تنفيس في الاكياس في اللحام العرضي واللحام الطولي "/>
    <s v="ضبط الحرارة"/>
    <s v="تم العمل علي تخفيف الضغط علي الفكوك وتم تنظيف السلندرات "/>
    <m/>
    <m/>
    <m/>
    <s v="Mechanical"/>
    <s v="شريف عبدالستار عبدالغنى الحضرى"/>
    <x v="0"/>
    <m/>
    <x v="1"/>
    <n v="70"/>
    <m/>
  </r>
  <r>
    <x v="0"/>
    <m/>
    <x v="3"/>
    <x v="11"/>
    <x v="11"/>
    <m/>
    <s v="First"/>
    <d v="1899-12-30T06:30:00"/>
    <d v="1899-12-30T07:00:00"/>
    <d v="1899-12-30T00:30:00"/>
    <s v="التوقف النهائي عن العمل "/>
    <s v="مشكلة بالكنترول "/>
    <s v="تم عمل كبري علي فيوز الكنترول وتم عمل الكبري علي ليمت السيفتي لم يتم التواصل لحل العطل الرجاء المتابعة "/>
    <m/>
    <m/>
    <m/>
    <s v="Electrical"/>
    <s v="أحمد رفعت عبدالجواد الشنوانى"/>
    <x v="0"/>
    <m/>
    <x v="0"/>
    <m/>
    <m/>
  </r>
  <r>
    <x v="0"/>
    <m/>
    <x v="3"/>
    <x v="12"/>
    <x v="12"/>
    <m/>
    <s v="Second"/>
    <d v="1899-12-30T11:00:00"/>
    <d v="1899-12-30T15:00:00"/>
    <d v="1899-12-30T04:00:00"/>
    <s v="مطلوب عمل صيانة للجير الخاص بالسير الراجع "/>
    <m/>
    <s v="تم العمل علي تفريغ الجير بوكس وتم اخراج الترس وتغيرة وتم تغير البلي والاويل سيل وجاري العمل علي التجميع "/>
    <m/>
    <m/>
    <m/>
    <s v="Mechanical"/>
    <s v="أشرف عبدالسلام قوية"/>
    <x v="0"/>
    <m/>
    <x v="0"/>
    <m/>
    <m/>
  </r>
  <r>
    <x v="0"/>
    <m/>
    <x v="3"/>
    <x v="11"/>
    <x v="11"/>
    <m/>
    <s v="Second"/>
    <d v="1899-12-30T14:00:00"/>
    <d v="1899-12-30T15:00:00"/>
    <d v="1899-12-30T01:00:00"/>
    <s v="توقف الرافعة عن العمل "/>
    <s v="خلل في لوحة الكهرباء "/>
    <s v="تم العمل علي تعديل لوحة الكهرباء "/>
    <m/>
    <m/>
    <m/>
    <s v="Electrical"/>
    <s v="احمد عبدالحميد احمد السيد عيد"/>
    <x v="0"/>
    <m/>
    <x v="0"/>
    <m/>
    <m/>
  </r>
  <r>
    <x v="0"/>
    <m/>
    <x v="3"/>
    <x v="13"/>
    <x v="13"/>
    <m/>
    <s v="Third"/>
    <d v="1899-12-30T16:00:00"/>
    <d v="1899-12-30T16:20:00"/>
    <d v="1899-12-30T00:20:00"/>
    <s v="خروج سير الدراير من علي الشداد وقطع في السير "/>
    <s v="تهالك في اجزاء من السير عمر افتراضي للسير "/>
    <s v="تم العمل علي تركيب السير علي الشدادات وتم ازالة الوصلة التالفة واللحام والتشغيل "/>
    <m/>
    <m/>
    <m/>
    <s v="Mechanical"/>
    <s v="محمود محمد فكرى حمزه عبدالله"/>
    <x v="0"/>
    <m/>
    <x v="1"/>
    <n v="20"/>
    <m/>
  </r>
  <r>
    <x v="1"/>
    <m/>
    <x v="0"/>
    <x v="14"/>
    <x v="14"/>
    <m/>
    <s v="First"/>
    <d v="1899-12-30T03:00:00"/>
    <d v="1899-12-30T03:30:00"/>
    <d v="1899-12-30T00:30:00"/>
    <s v="توقف ماكينة التاريخ "/>
    <m/>
    <s v="تم ضبط الماكينة ال u.bووضع  حامل ماكينة الليماتك والتشغيل لحين استدعاء صيانة خارجية "/>
    <m/>
    <m/>
    <m/>
    <s v="Electrical"/>
    <s v="أحمد رفعت عبدالجواد الشنوانى"/>
    <x v="0"/>
    <m/>
    <x v="0"/>
    <m/>
    <m/>
  </r>
  <r>
    <x v="1"/>
    <m/>
    <x v="0"/>
    <x v="2"/>
    <x v="2"/>
    <m/>
    <s v="First"/>
    <d v="1899-12-30T03:25:00"/>
    <d v="1899-12-30T03:28:00"/>
    <d v="1899-12-30T00:03:00"/>
    <s v="سقوط صواني من اعلي البروفر عند دخول البروفر "/>
    <s v="بسبب عدم ضبط مستوي دخول الصواني من الدفعة الدخول "/>
    <s v="تم العمل علي ازالة الصواني الموجودة داخل البروفر وضبط مستوي دخول الدفعة والتشغيل "/>
    <m/>
    <m/>
    <m/>
    <s v="Mechanical"/>
    <s v="شريف عبدالستار عبدالغنى الحضرى"/>
    <x v="0"/>
    <m/>
    <x v="1"/>
    <n v="3"/>
    <n v="95"/>
  </r>
  <r>
    <x v="1"/>
    <m/>
    <x v="0"/>
    <x v="2"/>
    <x v="2"/>
    <m/>
    <s v="First"/>
    <d v="1899-12-30T04:00:00"/>
    <d v="1899-12-30T04:20:00"/>
    <d v="1899-12-30T00:20:00"/>
    <s v="توقف دافعة الدخول"/>
    <s v="عدم ضبط رؤية فوتوسيل الصواني "/>
    <s v="تم الضبط والتشغييل "/>
    <m/>
    <m/>
    <m/>
    <s v="Electrical"/>
    <s v="محمود محمد عبدالعليم موسى"/>
    <x v="0"/>
    <m/>
    <x v="0"/>
    <m/>
    <m/>
  </r>
  <r>
    <x v="1"/>
    <m/>
    <x v="0"/>
    <x v="14"/>
    <x v="14"/>
    <m/>
    <s v="Second"/>
    <d v="1899-12-30T07:00:00"/>
    <d v="1899-12-30T10:00:00"/>
    <d v="1899-12-30T03:00:00"/>
    <s v="توقف ماكينة التاريخ عن العمل"/>
    <s v="وجود اعطال علي الشاشة "/>
    <s v="تم عمل فحص لخط الحبر وعمل اختبار وتنظيف الجير الخاص بالحبر "/>
    <m/>
    <m/>
    <m/>
    <s v="Electrical"/>
    <s v="وحيد حامد"/>
    <x v="0"/>
    <m/>
    <x v="0"/>
    <m/>
    <m/>
  </r>
  <r>
    <x v="1"/>
    <m/>
    <x v="0"/>
    <x v="15"/>
    <x v="15"/>
    <m/>
    <s v="Second"/>
    <d v="1899-12-30T12:30:00"/>
    <d v="1899-12-30T12:35:00"/>
    <d v="1899-12-30T00:05:00"/>
    <s v="قطع في قماشه السيلو بعد الفيدر "/>
    <m/>
    <s v="تم تغير القماشة التالفة وتركيب اخري "/>
    <m/>
    <m/>
    <m/>
    <s v="Mechanical"/>
    <s v="إسلام دسوقى عبدالسميع"/>
    <x v="0"/>
    <m/>
    <x v="0"/>
    <m/>
    <m/>
  </r>
  <r>
    <x v="1"/>
    <m/>
    <x v="0"/>
    <x v="2"/>
    <x v="2"/>
    <m/>
    <s v="Third"/>
    <d v="1899-12-30T18:00:00"/>
    <d v="1899-12-30T18:05:00"/>
    <d v="1899-12-30T00:05:00"/>
    <m/>
    <m/>
    <s v="تم العمل علي ضبط ريشة البروفر في دافعة دخول "/>
    <m/>
    <m/>
    <m/>
    <s v="Mechanical"/>
    <s v="أشرف عبدالسلام قوية"/>
    <x v="0"/>
    <s v="برجاء اللحام يوم الخميس "/>
    <x v="0"/>
    <m/>
    <m/>
  </r>
  <r>
    <x v="1"/>
    <m/>
    <x v="0"/>
    <x v="16"/>
    <x v="16"/>
    <m/>
    <s v="Third"/>
    <d v="1899-12-30T19:30:00"/>
    <d v="1899-12-30T19:40:00"/>
    <d v="1899-12-30T00:10:00"/>
    <s v="وجود نتشه في سير التكنبول بعد سير خروج البروفر "/>
    <s v="انتهاء العمر الافتراضي للكاتينة"/>
    <s v="تم التشغيل علي الكاتينة مؤقتا لحين تغير الترس المنقاد يو الخميس "/>
    <m/>
    <m/>
    <m/>
    <s v="Mechanical"/>
    <s v="محمد فتح محمد خليل"/>
    <x v="0"/>
    <m/>
    <x v="0"/>
    <m/>
    <m/>
  </r>
  <r>
    <x v="1"/>
    <m/>
    <x v="1"/>
    <x v="4"/>
    <x v="4"/>
    <m/>
    <s v="Third"/>
    <d v="1899-12-30T15:00:00"/>
    <d v="1899-12-30T15:05:00"/>
    <d v="1899-12-30T00:05:00"/>
    <s v="توقف بوابة العجين عن العمل "/>
    <s v="فصل الانفرتر نتيجة وجد حمل "/>
    <s v="تم مراجعة البوابة وعمل ريست والتشغيل "/>
    <m/>
    <m/>
    <m/>
    <s v="Electrical"/>
    <s v="سمير عبدالعظيم احمد السيد عيد"/>
    <x v="0"/>
    <m/>
    <x v="0"/>
    <m/>
    <m/>
  </r>
  <r>
    <x v="1"/>
    <m/>
    <x v="2"/>
    <x v="8"/>
    <x v="8"/>
    <m/>
    <s v="First"/>
    <d v="1899-12-30T02:15:00"/>
    <d v="1899-12-30T02:30:00"/>
    <d v="1899-12-30T00:15:00"/>
    <s v="كسر في مسامير تثبيت الدودة "/>
    <s v="الحمل الزائد "/>
    <s v="تم العمل علي تغير وتركيب المسامير والتشغيل "/>
    <m/>
    <m/>
    <m/>
    <s v="Mechanical"/>
    <s v="شريف عبدالستار عبدالغنى الحضرى"/>
    <x v="0"/>
    <m/>
    <x v="0"/>
    <m/>
    <m/>
  </r>
  <r>
    <x v="1"/>
    <m/>
    <x v="2"/>
    <x v="7"/>
    <x v="7"/>
    <m/>
    <s v="First"/>
    <d v="1899-12-30T02:45:00"/>
    <d v="1899-12-30T03:05:00"/>
    <d v="1899-12-30T00:20:00"/>
    <s v="توقف الماكينة عن العمل اثناء الغسيل "/>
    <s v="تعليق في سيف الابواب "/>
    <s v="تم الضبط والتشغيل "/>
    <m/>
    <m/>
    <m/>
    <s v="Electrical"/>
    <s v="أحمد رفعت عبدالجواد الشنوانى"/>
    <x v="0"/>
    <m/>
    <x v="0"/>
    <m/>
    <m/>
  </r>
  <r>
    <x v="1"/>
    <m/>
    <x v="2"/>
    <x v="17"/>
    <x v="17"/>
    <m/>
    <s v="First"/>
    <d v="1899-12-30T23:00:00"/>
    <d v="1899-12-30T23:15:00"/>
    <d v="1899-12-30T00:15:00"/>
    <s v="توقف الفرن عن العمل قم 1"/>
    <s v="كسر في مسمار ثبيت دوران الصينية "/>
    <s v="تم العمل علي تغير وتركيب مسمار اخر والتشغيل "/>
    <m/>
    <m/>
    <m/>
    <s v="Mechanical"/>
    <s v="شريف عبدالستار عبدالغنى الحضرى"/>
    <x v="0"/>
    <m/>
    <x v="0"/>
    <m/>
    <m/>
  </r>
  <r>
    <x v="1"/>
    <m/>
    <x v="2"/>
    <x v="7"/>
    <x v="7"/>
    <m/>
    <s v="First"/>
    <d v="1899-12-30T23:00:00"/>
    <d v="1899-12-31T07:00:00"/>
    <d v="1899-12-30T08:00:00"/>
    <s v="كسر في قواعد المجازين "/>
    <m/>
    <s v="تم العمل علي تغير عدد 10 قواعد الخاصة بالمجازين "/>
    <m/>
    <m/>
    <m/>
    <s v="Mechanical"/>
    <s v="احمد عبدالحميد خميس نعيم"/>
    <x v="0"/>
    <m/>
    <x v="0"/>
    <m/>
    <m/>
  </r>
  <r>
    <x v="1"/>
    <m/>
    <x v="2"/>
    <x v="18"/>
    <x v="18"/>
    <m/>
    <s v="First"/>
    <d v="1899-12-31T00:00:00"/>
    <d v="1899-12-31T00:15:00"/>
    <d v="1899-12-30T00:15:00"/>
    <s v="توقف الفرن رقم رقم 3 عن العمل "/>
    <s v="بسبب حدوث دقرة في الصينية والترولي "/>
    <s v="تم العمل علي فك الدقرة والتشغيل "/>
    <m/>
    <m/>
    <m/>
    <s v="Mechanical"/>
    <s v="احمد عبدالحميد خميس نعيم"/>
    <x v="0"/>
    <m/>
    <x v="1"/>
    <n v="15"/>
    <n v="45"/>
  </r>
  <r>
    <x v="1"/>
    <m/>
    <x v="2"/>
    <x v="19"/>
    <x v="19"/>
    <m/>
    <s v="First"/>
    <d v="1899-12-31T00:00:00"/>
    <d v="1899-12-31T00:15:00"/>
    <d v="1899-12-30T00:15:00"/>
    <s v="توقف الماكينة عن التاريخ "/>
    <s v="Tripعلي الانفرتر الخاص بالبامب "/>
    <s v="تم عمل ريست والتشغيل "/>
    <m/>
    <m/>
    <m/>
    <s v="Electrical"/>
    <s v="محمود محمد عبدالعليم موسى"/>
    <x v="0"/>
    <m/>
    <x v="1"/>
    <n v="15"/>
    <m/>
  </r>
  <r>
    <x v="1"/>
    <m/>
    <x v="2"/>
    <x v="19"/>
    <x v="19"/>
    <m/>
    <s v="First"/>
    <d v="1899-12-31T00:20:00"/>
    <d v="1899-12-31T00:30:00"/>
    <d v="1899-12-30T00:10:00"/>
    <s v="توقف الماكينة عن العمل"/>
    <s v="عدم ضبط الاوزان "/>
    <s v="تم العمل علي فك الفلتر ونظافة وضبط الاوزان والتشغيل "/>
    <m/>
    <m/>
    <m/>
    <s v="Mechanical"/>
    <s v="احمد عبدالحميد خميس نعيم"/>
    <x v="0"/>
    <m/>
    <x v="0"/>
    <m/>
    <m/>
  </r>
  <r>
    <x v="1"/>
    <m/>
    <x v="2"/>
    <x v="7"/>
    <x v="7"/>
    <m/>
    <s v="Second"/>
    <d v="1899-12-30T07:00:00"/>
    <d v="1899-12-30T15:00:00"/>
    <d v="1899-12-30T08:00:00"/>
    <s v="كسر في قواعد المجازين "/>
    <s v="بسبب حدوث دقرات "/>
    <s v="تم العمل علي تغير القواعد التالفة "/>
    <m/>
    <m/>
    <m/>
    <s v="Mechanical"/>
    <s v="على ابراهيم على محمد سحير"/>
    <x v="0"/>
    <m/>
    <x v="0"/>
    <m/>
    <m/>
  </r>
  <r>
    <x v="1"/>
    <m/>
    <x v="2"/>
    <x v="8"/>
    <x v="8"/>
    <m/>
    <s v="Second"/>
    <d v="1899-12-30T10:00:00"/>
    <d v="1899-12-30T10:30:00"/>
    <d v="1899-12-30T00:30:00"/>
    <s v="كسر في مسمار تثبيت الدودة "/>
    <m/>
    <s v="تم اخراج المسامير المكسورة وتركيب مسامير اخري والتشغيل "/>
    <m/>
    <m/>
    <m/>
    <s v="Mechanical"/>
    <s v="محمد فتح محمد خليل"/>
    <x v="0"/>
    <m/>
    <x v="0"/>
    <m/>
    <m/>
  </r>
  <r>
    <x v="1"/>
    <m/>
    <x v="2"/>
    <x v="7"/>
    <x v="7"/>
    <m/>
    <s v="Third"/>
    <d v="1899-12-30T15:00:00"/>
    <d v="1899-12-30T15:30:00"/>
    <d v="1899-12-30T00:30:00"/>
    <s v="توقف عن العمل "/>
    <s v="عطل في بروكسمتي السفتي الخاص بحركة الهد "/>
    <s v="تم تغير البروكسمتي والتشغيل "/>
    <m/>
    <m/>
    <m/>
    <s v="Electrical"/>
    <s v="سمير عبدالعظيم احمد السيد عيد"/>
    <x v="0"/>
    <m/>
    <x v="0"/>
    <m/>
    <m/>
  </r>
  <r>
    <x v="1"/>
    <m/>
    <x v="2"/>
    <x v="7"/>
    <x v="7"/>
    <m/>
    <s v="Third"/>
    <d v="1899-12-30T15:30:00"/>
    <d v="1899-12-30T15:40:00"/>
    <d v="1899-12-30T00:10:00"/>
    <s v="وقوع بوشر من الكاتينة "/>
    <s v="كسر في القاعدة "/>
    <s v=" "/>
    <m/>
    <m/>
    <m/>
    <s v="Mechanical"/>
    <s v="أشرف عبدالسلام قوية"/>
    <x v="0"/>
    <m/>
    <x v="0"/>
    <m/>
    <m/>
  </r>
  <r>
    <x v="1"/>
    <m/>
    <x v="2"/>
    <x v="18"/>
    <x v="18"/>
    <m/>
    <s v="Third"/>
    <d v="1899-12-30T17:20:00"/>
    <d v="1899-12-30T17:30:00"/>
    <d v="1899-12-30T00:10:00"/>
    <s v="توقف الصينية عن الدوران "/>
    <s v="عدم عمل الليمت بسبب الزراع "/>
    <s v="تم ضبط الليمت والزراع الخاص بالباب والتشغيل مرة اخري "/>
    <m/>
    <m/>
    <m/>
    <s v="Electrical"/>
    <s v="سمير عبدالعظيم احمد السيد عيد"/>
    <x v="0"/>
    <m/>
    <x v="0"/>
    <m/>
    <m/>
  </r>
  <r>
    <x v="1"/>
    <m/>
    <x v="2"/>
    <x v="20"/>
    <x v="20"/>
    <m/>
    <s v="Third"/>
    <d v="1899-12-30T18:00:00"/>
    <d v="1899-12-30T18:10:00"/>
    <d v="1899-12-30T00:10:00"/>
    <s v="تنفيس في اللحام العرضي "/>
    <s v="زيادة في الحرارة "/>
    <s v="تم ضبط الحرارة مع السرعة "/>
    <m/>
    <m/>
    <m/>
    <s v="Mechanical"/>
    <s v="محمود محمد فكرى حمزه عبدالله"/>
    <x v="0"/>
    <m/>
    <x v="0"/>
    <m/>
    <m/>
  </r>
  <r>
    <x v="1"/>
    <m/>
    <x v="2"/>
    <x v="19"/>
    <x v="19"/>
    <m/>
    <s v="Third"/>
    <d v="1899-12-30T18:50:00"/>
    <d v="1899-12-30T19:10:00"/>
    <d v="1899-12-30T00:20:00"/>
    <s v="فصل الموتور الخاص بالعجين "/>
    <s v="وجود شورت في المحرك "/>
    <s v="تم تغير الروزتة باخري جديدة "/>
    <m/>
    <m/>
    <m/>
    <s v="Electrical"/>
    <s v="محمد رشاد"/>
    <x v="0"/>
    <m/>
    <x v="0"/>
    <m/>
    <m/>
  </r>
  <r>
    <x v="1"/>
    <m/>
    <x v="2"/>
    <x v="19"/>
    <x v="19"/>
    <m/>
    <s v="Third"/>
    <d v="1899-12-30T20:30:00"/>
    <d v="1899-12-30T22:00:00"/>
    <d v="1899-12-30T01:30:00"/>
    <s v="خروج الماكينة من المجري الخاصة بدخول وخروج الماكينة "/>
    <s v="فك في جلبة الزنق"/>
    <s v="تم تركيب الماكينة علي المجري وضبط قواعد الماكينة من الاتجاهين والتشغيل "/>
    <m/>
    <m/>
    <m/>
    <s v="Mechanical"/>
    <s v="محمد فتح محمد خليل"/>
    <x v="0"/>
    <m/>
    <x v="1"/>
    <n v="90"/>
    <m/>
  </r>
  <r>
    <x v="1"/>
    <m/>
    <x v="3"/>
    <x v="11"/>
    <x v="11"/>
    <m/>
    <s v="First"/>
    <d v="1899-12-30T23:00:00"/>
    <d v="1899-12-31T07:00:00"/>
    <d v="1899-12-30T08:00:00"/>
    <s v="عدم العمل بشكل منتظم "/>
    <s v="عدم رفع الحلة الي نهاية المشوار "/>
    <s v="تم التأكد علي ان ديرة الكنترول والبوليس بهم مشاكل ولم يتم الانتهاء من العطل بسبب عدم تحديد المشكلة  الي الان "/>
    <m/>
    <m/>
    <m/>
    <s v="Electrical"/>
    <s v="محمود محمد عبدالعليم موسى"/>
    <x v="0"/>
    <m/>
    <x v="0"/>
    <m/>
    <m/>
  </r>
  <r>
    <x v="1"/>
    <m/>
    <x v="3"/>
    <x v="11"/>
    <x v="11"/>
    <m/>
    <s v="Second"/>
    <d v="1899-12-30T07:00:00"/>
    <d v="1899-12-30T12:00:00"/>
    <d v="1899-12-30T05:00:00"/>
    <s v="توقف الرافعة عن العمل "/>
    <s v="حمل زائد علي موتور الرافعة "/>
    <s v="تم تغير السرعة الخاصة بالموتور الي السرعة السريعة لزيادة العزم "/>
    <m/>
    <m/>
    <m/>
    <s v="Electrical"/>
    <s v="احمد عبدالحميد احمد السيد عيد"/>
    <x v="0"/>
    <m/>
    <x v="0"/>
    <m/>
    <m/>
  </r>
  <r>
    <x v="1"/>
    <m/>
    <x v="3"/>
    <x v="11"/>
    <x v="11"/>
    <m/>
    <s v="Third"/>
    <d v="1899-12-30T15:10:00"/>
    <d v="1899-12-30T17:00:00"/>
    <d v="1899-12-30T01:50:00"/>
    <s v="عدم عمل الرافعة "/>
    <s v="عدم توصيل السيفتي وفصل الرافعة نتيجة حمل "/>
    <s v="تم تركيب الليمت سوتش خاص بباب الرافعة وتم توصيلة "/>
    <m/>
    <m/>
    <m/>
    <s v="Electrical"/>
    <s v="محمد رشاد"/>
    <x v="0"/>
    <m/>
    <x v="0"/>
    <m/>
    <m/>
  </r>
  <r>
    <x v="2"/>
    <m/>
    <x v="0"/>
    <x v="15"/>
    <x v="15"/>
    <m/>
    <s v="First"/>
    <d v="1899-12-30T04:12:00"/>
    <d v="1899-12-30T04:22:00"/>
    <d v="1899-12-30T00:10:00"/>
    <s v="تلف في وصلة الدقيق السوستة الموجودة عند السايلو رقم 5"/>
    <s v="عمر افتراضي "/>
    <s v="تم العمل علي تغير الوصلة الموجودة عند السايلو رقم 5 والتشغيل "/>
    <m/>
    <m/>
    <m/>
    <s v="Mechanical"/>
    <s v="احمد عبدالحميد خميس نعيم"/>
    <x v="0"/>
    <m/>
    <x v="1"/>
    <n v="10"/>
    <n v="60"/>
  </r>
  <r>
    <x v="2"/>
    <m/>
    <x v="0"/>
    <x v="16"/>
    <x v="16"/>
    <m/>
    <s v="Second"/>
    <d v="1899-12-30T13:10:00"/>
    <d v="1899-12-30T13:25:00"/>
    <d v="1899-12-30T00:15:00"/>
    <s v="قطع في كابة السير اعلي دافعة منتج الفرن "/>
    <s v="سوء نوعية الكاتينة "/>
    <s v="تم البحث عن نصف عقلة في الورشة لعدم وجود في النخزن وتم التركيب والتشغيل "/>
    <m/>
    <m/>
    <m/>
    <s v="Mechanical"/>
    <s v="إسلام دسوقى عبدالسميع"/>
    <x v="0"/>
    <m/>
    <x v="0"/>
    <m/>
    <m/>
  </r>
  <r>
    <x v="2"/>
    <m/>
    <x v="0"/>
    <x v="21"/>
    <x v="21"/>
    <m/>
    <s v="Second"/>
    <d v="1899-12-30T13:25:00"/>
    <d v="1899-12-30T13:45:00"/>
    <d v="1899-12-30T00:20:00"/>
    <s v="كسر احد مسامير تثبيت الجير بوكس "/>
    <s v="عدم الرباط عليه جيدا "/>
    <s v="تم ترتيب فاصل مع الانتاج وتركيب مسمار اخر والتشغيل "/>
    <m/>
    <m/>
    <m/>
    <s v="Mechanical"/>
    <s v="محمد عبدالحميد محمد عبدالحليم اغا"/>
    <x v="0"/>
    <m/>
    <x v="0"/>
    <m/>
    <m/>
  </r>
  <r>
    <x v="2"/>
    <m/>
    <x v="0"/>
    <x v="22"/>
    <x v="22"/>
    <m/>
    <s v="Third"/>
    <d v="1899-12-30T15:30:00"/>
    <d v="1899-12-30T16:00:00"/>
    <d v="1899-12-30T00:30:00"/>
    <s v="نقص في الزيت "/>
    <s v="متابعة "/>
    <s v="تم العمل علي تزويد الابراج بزيت غذائي "/>
    <m/>
    <m/>
    <m/>
    <s v="Mechanical"/>
    <s v="شادى راشد محمد محروس محمد"/>
    <x v="0"/>
    <m/>
    <x v="0"/>
    <m/>
    <m/>
  </r>
  <r>
    <x v="2"/>
    <m/>
    <x v="0"/>
    <x v="23"/>
    <x v="23"/>
    <m/>
    <s v="Third"/>
    <d v="1899-12-30T16:30:00"/>
    <d v="1899-12-30T17:00:00"/>
    <d v="1899-12-30T00:30:00"/>
    <s v="تلف في احد بلية السير الوصلة رقم 1"/>
    <s v="عمر افتراضي "/>
    <s v="تم العمل علي اخراج البلية التالفة وتركيب والتشغيل والمتابعة "/>
    <m/>
    <m/>
    <m/>
    <s v="Mechanical"/>
    <s v="محمد عبدالحميد محمد عبدالحليم اغا"/>
    <x v="0"/>
    <m/>
    <x v="0"/>
    <m/>
    <m/>
  </r>
  <r>
    <x v="2"/>
    <m/>
    <x v="0"/>
    <x v="23"/>
    <x v="23"/>
    <m/>
    <s v="Third"/>
    <d v="1899-12-30T17:00:00"/>
    <d v="1899-12-30T17:15:00"/>
    <d v="1899-12-30T00:15:00"/>
    <s v="طول زائد في السير "/>
    <s v="متابعة "/>
    <s v="تم تقصير السير والتشغيل والمتابعة "/>
    <m/>
    <m/>
    <m/>
    <s v="Mechanical"/>
    <s v="احمد عبدالحميد خميس نعيم"/>
    <x v="0"/>
    <m/>
    <x v="0"/>
    <m/>
    <m/>
  </r>
  <r>
    <x v="2"/>
    <m/>
    <x v="0"/>
    <x v="2"/>
    <x v="2"/>
    <m/>
    <s v="Third"/>
    <d v="1899-12-30T18:12:00"/>
    <d v="1899-12-30T18:25:00"/>
    <d v="1899-12-30T00:13:00"/>
    <s v="حدوث دقرة في سير الدفعة خروج البروفر "/>
    <s v="بسبب عدم ضبط الدفعة وسقوط سير الدفعة من علي الترس "/>
    <s v="تم العمل علي تركيب السير علي الترس والتشغيل "/>
    <m/>
    <m/>
    <m/>
    <s v="Mechanical"/>
    <s v="محمد عبدالحميد محمد عبدالحليم اغا"/>
    <x v="0"/>
    <m/>
    <x v="0"/>
    <m/>
    <m/>
  </r>
  <r>
    <x v="2"/>
    <m/>
    <x v="0"/>
    <x v="1"/>
    <x v="1"/>
    <m/>
    <s v="Third"/>
    <d v="1899-12-30T18:30:00"/>
    <d v="1899-12-30T19:00:00"/>
    <d v="1899-12-30T00:30:00"/>
    <s v="مطلوب تثبيت بعض كفرات الخاصة بالماكينة "/>
    <s v="متابعة "/>
    <s v="تم العمل علي تثبيت بعض الكفرات الموجودة علي الماكينة "/>
    <m/>
    <m/>
    <m/>
    <s v="Mechanical"/>
    <s v="أشرف عبدالسلام قوية"/>
    <x v="0"/>
    <m/>
    <x v="0"/>
    <m/>
    <m/>
  </r>
  <r>
    <x v="2"/>
    <m/>
    <x v="1"/>
    <x v="4"/>
    <x v="4"/>
    <m/>
    <s v="Second"/>
    <d v="1899-12-30T07:00:00"/>
    <d v="1899-12-30T15:00:00"/>
    <d v="1899-12-30T08:00:00"/>
    <s v="متابعة "/>
    <m/>
    <s v="تم متابعة تشغيل المااكينات طول الوردية "/>
    <m/>
    <m/>
    <m/>
    <s v="Mechanical"/>
    <s v="محمد عبدالحميد محمد عبدالحليم اغا"/>
    <x v="0"/>
    <m/>
    <x v="0"/>
    <m/>
    <m/>
  </r>
  <r>
    <x v="2"/>
    <m/>
    <x v="1"/>
    <x v="4"/>
    <x v="4"/>
    <m/>
    <s v="Second"/>
    <d v="1899-12-30T07:00:00"/>
    <d v="1899-12-30T15:00:00"/>
    <d v="1899-12-30T08:00:00"/>
    <s v="متابعة الترحيل "/>
    <m/>
    <s v="تم العمل علي متابعة ترحيل السير اثناء التشغيل "/>
    <m/>
    <m/>
    <m/>
    <s v="Mechanical"/>
    <s v="محمد فتح محمد خليل"/>
    <x v="0"/>
    <m/>
    <x v="0"/>
    <m/>
    <m/>
  </r>
  <r>
    <x v="2"/>
    <m/>
    <x v="1"/>
    <x v="4"/>
    <x v="4"/>
    <m/>
    <s v="Second"/>
    <d v="1899-12-30T08:30:00"/>
    <d v="1899-12-30T10:05:00"/>
    <d v="1899-12-30T01:35:00"/>
    <s v="توقف الشفاطات عن العمل (خلف الافران )"/>
    <s v="تلف احد الشفاطات "/>
    <s v="تم فك الشفاط وتركيب اخر مكانة "/>
    <m/>
    <m/>
    <m/>
    <s v="Electrical"/>
    <s v="وحيد حامد"/>
    <x v="0"/>
    <m/>
    <x v="0"/>
    <m/>
    <m/>
  </r>
  <r>
    <x v="2"/>
    <m/>
    <x v="1"/>
    <x v="4"/>
    <x v="4"/>
    <m/>
    <s v="Second"/>
    <d v="1899-12-30T10:00:00"/>
    <d v="1899-12-30T10:15:00"/>
    <d v="1899-12-30T00:15:00"/>
    <s v="تلف في عجلات حلة العجين "/>
    <m/>
    <s v="تم تغير العجل الامامي للحلة والتشغيل "/>
    <m/>
    <m/>
    <m/>
    <s v="Mechanical"/>
    <s v="إسلام دسوقى عبدالسميع"/>
    <x v="0"/>
    <m/>
    <x v="0"/>
    <m/>
    <m/>
  </r>
  <r>
    <x v="2"/>
    <m/>
    <x v="1"/>
    <x v="4"/>
    <x v="4"/>
    <m/>
    <s v="Third"/>
    <d v="1899-12-30T21:00:00"/>
    <d v="1899-12-30T23:00:00"/>
    <d v="1899-12-30T02:00:00"/>
    <s v="جاري العمل علي غسيل اجزاء المكسير وتجميعة "/>
    <s v="متابعة "/>
    <s v="جاري العمل علي استكمال الميكسر "/>
    <m/>
    <m/>
    <m/>
    <s v="Mechanical"/>
    <s v="شادى راشد محمد محروس محمد"/>
    <x v="0"/>
    <m/>
    <x v="0"/>
    <m/>
    <m/>
  </r>
  <r>
    <x v="2"/>
    <m/>
    <x v="2"/>
    <x v="19"/>
    <x v="19"/>
    <m/>
    <s v="First"/>
    <d v="1899-12-30T01:30:00"/>
    <d v="1899-12-30T01:50:00"/>
    <d v="1899-12-30T00:20:00"/>
    <s v="توقف الماكينة عن العمل نهائيا "/>
    <s v="عدم ضبط المقاومة الخاص بسرعة موتور طلمبة العجين "/>
    <s v="تم ضبط المفقاومة والتشغيل "/>
    <m/>
    <m/>
    <m/>
    <s v="Electrical"/>
    <s v="أحمد رفعت عبدالجواد الشنوانى"/>
    <x v="0"/>
    <m/>
    <x v="1"/>
    <n v="20"/>
    <n v="251"/>
  </r>
  <r>
    <x v="2"/>
    <m/>
    <x v="2"/>
    <x v="20"/>
    <x v="20"/>
    <m/>
    <s v="First"/>
    <d v="1899-12-30T03:05:00"/>
    <d v="1899-12-30T03:20:00"/>
    <d v="1899-12-30T00:15:00"/>
    <s v="توقف الماكينة عن العمل رقم 2 "/>
    <s v="عدم ضبط لحام الطول "/>
    <s v="تم العمل علي فك الكفر ونظافة السلندرات وضبط الحرارة والتشغيل "/>
    <m/>
    <m/>
    <m/>
    <s v="Mechanical"/>
    <s v="شريف عبدالستار عبدالغنى الحضرى"/>
    <x v="0"/>
    <m/>
    <x v="1"/>
    <n v="15"/>
    <s v="35ك هالك _x000a_2ك اكياس"/>
  </r>
  <r>
    <x v="2"/>
    <m/>
    <x v="2"/>
    <x v="19"/>
    <x v="19"/>
    <m/>
    <s v="First"/>
    <d v="1899-12-31T00:45:00"/>
    <d v="1899-12-31T00:55:00"/>
    <d v="1899-12-30T00:10:00"/>
    <s v="توقف الماكينة عن العمل "/>
    <s v="عدم ضبط الاوزان "/>
    <s v="تم العمل علي فك الفلتر ونظافة والتشغيل "/>
    <m/>
    <m/>
    <m/>
    <s v="Mechanical"/>
    <s v="شريف عبدالستار عبدالغنى الحضرى"/>
    <x v="0"/>
    <m/>
    <x v="0"/>
    <m/>
    <m/>
  </r>
  <r>
    <x v="2"/>
    <m/>
    <x v="2"/>
    <x v="7"/>
    <x v="7"/>
    <m/>
    <s v="Second"/>
    <d v="1899-12-30T07:00:00"/>
    <d v="1899-12-30T07:10:00"/>
    <d v="1899-12-30T00:10:00"/>
    <s v="كسر في قواعد المجازين "/>
    <s v="حدوث دقرة في المجازين "/>
    <s v="تم تغير القواعد التالفة باخري "/>
    <m/>
    <m/>
    <m/>
    <s v="Mechanical"/>
    <s v="إسلام دسوقى عبدالسميع"/>
    <x v="0"/>
    <m/>
    <x v="0"/>
    <m/>
    <m/>
  </r>
  <r>
    <x v="2"/>
    <m/>
    <x v="2"/>
    <x v="18"/>
    <x v="18"/>
    <m/>
    <s v="Second"/>
    <d v="1899-12-30T08:30:00"/>
    <d v="1899-12-30T08:45:00"/>
    <d v="1899-12-30T00:15:00"/>
    <s v="عدم ضبط مستوي الصينية "/>
    <m/>
    <s v="تم ضبط مستوي ارتفاع الصينية والتشغيل "/>
    <m/>
    <m/>
    <m/>
    <s v="Mechanical"/>
    <s v="محمد عبدالحميد محمد عبدالحليم اغا"/>
    <x v="0"/>
    <m/>
    <x v="0"/>
    <m/>
    <m/>
  </r>
  <r>
    <x v="2"/>
    <m/>
    <x v="2"/>
    <x v="24"/>
    <x v="24"/>
    <m/>
    <s v="Second"/>
    <d v="1899-12-30T10:00:00"/>
    <d v="1899-12-30T10:15:00"/>
    <d v="1899-12-30T00:15:00"/>
    <s v="عدم ضبط الوان المنتج في التسوية "/>
    <s v="توقف الصينية في مرحلة تغير الاتجاه "/>
    <s v="تم تعديل عمل الصينية من العمل في اتجاهين وبينهما فاصل الي العمل علي اتجاه واحد بدون فاصل "/>
    <m/>
    <m/>
    <m/>
    <s v="Electrical"/>
    <s v="احمد عبدالحميد احمد السيد عيد"/>
    <x v="0"/>
    <m/>
    <x v="0"/>
    <m/>
    <m/>
  </r>
  <r>
    <x v="2"/>
    <m/>
    <x v="2"/>
    <x v="25"/>
    <x v="25"/>
    <m/>
    <s v="Third"/>
    <d v="1899-12-30T15:00:00"/>
    <d v="1899-12-31T00:00:00"/>
    <d v="1899-12-30T09:00:00"/>
    <s v="متابعة "/>
    <m/>
    <s v="متابعة الماكينات اثناء التشغيل "/>
    <m/>
    <m/>
    <m/>
    <s v="Mechanical"/>
    <s v="شادى راشد محمد محروس محمد"/>
    <x v="0"/>
    <m/>
    <x v="0"/>
    <m/>
    <m/>
  </r>
  <r>
    <x v="2"/>
    <m/>
    <x v="2"/>
    <x v="20"/>
    <x v="20"/>
    <m/>
    <s v="Third"/>
    <d v="1899-12-30T17:15:00"/>
    <d v="1899-12-30T18:45:00"/>
    <d v="1899-12-30T01:30:00"/>
    <s v="تهوية في اللحام العرضي "/>
    <s v="حرارة عالية "/>
    <s v="تم ضبط الحرارات والضغوط وتم عمل اختبار اكثر من مرة "/>
    <m/>
    <m/>
    <m/>
    <s v="Mechanical"/>
    <s v="محمد عبدالحميد محمد عبدالحليم اغا"/>
    <x v="0"/>
    <m/>
    <x v="1"/>
    <n v="40"/>
    <m/>
  </r>
  <r>
    <x v="2"/>
    <m/>
    <x v="2"/>
    <x v="20"/>
    <x v="20"/>
    <m/>
    <s v="Third"/>
    <d v="1899-12-30T18:55:00"/>
    <d v="1899-12-30T19:10:00"/>
    <d v="1899-12-30T00:15:00"/>
    <s v="تهوية في الباكو "/>
    <m/>
    <s v="تم ضبط الحرارات مع السرعه والتشغيل "/>
    <m/>
    <m/>
    <m/>
    <s v="Mechanical"/>
    <s v="احمد عبدالحميد خميس نعيم"/>
    <x v="0"/>
    <s v="باقي الوقت تعمل الماكينة خلال التجربة "/>
    <x v="1"/>
    <n v="15"/>
    <m/>
  </r>
  <r>
    <x v="2"/>
    <m/>
    <x v="2"/>
    <x v="26"/>
    <x v="26"/>
    <m/>
    <s v="Third"/>
    <d v="1899-12-30T19:20:00"/>
    <d v="1899-12-30T19:30:00"/>
    <d v="1899-12-30T00:10:00"/>
    <s v="عدم ضبط الفورمة الفرد "/>
    <s v="يوجد جنب عالي عن الجنب الاخر "/>
    <s v="تم ضبط الفورمة وضبط الجانبين والتشغيل "/>
    <m/>
    <m/>
    <m/>
    <s v="Mechanical"/>
    <s v="أشرف عبدالسلام قوية"/>
    <x v="0"/>
    <m/>
    <x v="0"/>
    <m/>
    <m/>
  </r>
  <r>
    <x v="2"/>
    <m/>
    <x v="3"/>
    <x v="3"/>
    <x v="27"/>
    <m/>
    <s v="First"/>
    <d v="1899-12-31T00:40:00"/>
    <d v="1899-12-31T00:50:00"/>
    <d v="1899-12-30T00:10:00"/>
    <s v="عدم ضبط ترحيل سير الفرن "/>
    <m/>
    <s v="تم العمل علي ضبط الترحيل والتشغيل "/>
    <m/>
    <m/>
    <m/>
    <s v="Mechanical"/>
    <s v="احمد عبدالحميد خميس نعيم"/>
    <x v="0"/>
    <m/>
    <x v="0"/>
    <m/>
    <m/>
  </r>
  <r>
    <x v="2"/>
    <m/>
    <x v="3"/>
    <x v="13"/>
    <x v="13"/>
    <m/>
    <s v="Second"/>
    <d v="1899-12-30T13:05:00"/>
    <d v="1899-12-30T13:50:00"/>
    <d v="1899-12-30T00:45:00"/>
    <s v="سقوط السير من جميع الطنابير والشدادات "/>
    <s v="وجود اجزاء معصية في السير "/>
    <s v="تم تركيب وضبط السير علي الشدادات والتشغيل "/>
    <m/>
    <m/>
    <m/>
    <s v="Mechanical"/>
    <s v="محمد فتح محمد خليل"/>
    <x v="0"/>
    <m/>
    <x v="0"/>
    <m/>
    <m/>
  </r>
  <r>
    <x v="3"/>
    <m/>
    <x v="0"/>
    <x v="27"/>
    <x v="28"/>
    <m/>
    <s v="First"/>
    <d v="1899-12-30T02:10:00"/>
    <d v="1899-12-30T02:20:00"/>
    <d v="1899-12-30T00:10:00"/>
    <s v="تلف في وصلة هواء خاصة بالماكينة "/>
    <s v="عمر افتراضي "/>
    <s v="تم العمل علي تغير الوصلة والتشغيل "/>
    <m/>
    <m/>
    <m/>
    <s v="Mechanical"/>
    <s v="احمد عبدالحميد خميس نعيم"/>
    <x v="1"/>
    <m/>
    <x v="0"/>
    <m/>
    <m/>
  </r>
  <r>
    <x v="3"/>
    <m/>
    <x v="0"/>
    <x v="3"/>
    <x v="3"/>
    <m/>
    <s v="First"/>
    <d v="1899-12-30T04:50:00"/>
    <d v="1899-12-30T04:56:00"/>
    <d v="1899-12-30T00:06:00"/>
    <s v="توقف دافعة خروج الفرن "/>
    <s v="عدم ضبط اشارة ونزول الدفعة وانعواج في بعض الصواني "/>
    <s v="تم ضبط الصواني وضبط الاشارة الفوتوسيل والتشغيل "/>
    <m/>
    <m/>
    <m/>
    <s v="Electrical"/>
    <s v="محمد فتحى محمد عثمان"/>
    <x v="2"/>
    <m/>
    <x v="1"/>
    <n v="6"/>
    <n v="45"/>
  </r>
  <r>
    <x v="3"/>
    <m/>
    <x v="0"/>
    <x v="16"/>
    <x v="16"/>
    <m/>
    <s v="Second"/>
    <d v="1899-12-30T13:00:00"/>
    <d v="1899-12-30T13:30:00"/>
    <d v="1899-12-30T00:30:00"/>
    <s v="قطع في السير الوصلة اعلي دخل البروفر في الدوران "/>
    <s v="حدوث دقرة من الصواني بسبب قطع الكاتينة "/>
    <s v="تم العمل علي تغير العقل التالفة وتم تغير الكاتينة وتم التشغيل بدون مشاكل "/>
    <m/>
    <m/>
    <m/>
    <s v="Mechanical"/>
    <s v="على ابراهيم على محمد سحير"/>
    <x v="2"/>
    <m/>
    <x v="1"/>
    <n v="30"/>
    <m/>
  </r>
  <r>
    <x v="3"/>
    <m/>
    <x v="1"/>
    <x v="4"/>
    <x v="4"/>
    <m/>
    <s v="First"/>
    <d v="1899-12-30T05:30:00"/>
    <d v="1899-12-30T05:40:00"/>
    <d v="1899-12-30T00:10:00"/>
    <s v="توقف الاسانسير الهيدروليك "/>
    <s v="تعلق في ليمت سويتش الباب "/>
    <s v="تم الضبط والتشغيل والمتابعة "/>
    <m/>
    <m/>
    <m/>
    <s v="Electrical"/>
    <s v="أحمد رفعت عبدالجواد الشنوانى"/>
    <x v="0"/>
    <m/>
    <x v="0"/>
    <m/>
    <m/>
  </r>
  <r>
    <x v="3"/>
    <m/>
    <x v="1"/>
    <x v="4"/>
    <x v="4"/>
    <m/>
    <s v="First"/>
    <d v="1899-12-30T23:00:00"/>
    <d v="1899-12-31T07:00:00"/>
    <d v="1899-12-30T08:00:00"/>
    <s v="مطلوب تجميع الميكسر التوري الموجود امام الورشة "/>
    <s v="صيانة "/>
    <s v="تم العمل علي نظافة مجموعة التروس اسفل الميكسر وتم تغير جميع البلي وتجميع المجموعه الموجودة اسفل الميكسر "/>
    <m/>
    <m/>
    <m/>
    <s v="Mechanical"/>
    <s v="شريف عبدالستار عبدالغنى الحضرى"/>
    <x v="0"/>
    <m/>
    <x v="0"/>
    <m/>
    <m/>
  </r>
  <r>
    <x v="3"/>
    <m/>
    <x v="2"/>
    <x v="6"/>
    <x v="6"/>
    <m/>
    <s v="First"/>
    <d v="1899-12-30T06:00:00"/>
    <d v="1899-12-30T06:10:00"/>
    <d v="1899-12-30T00:10:00"/>
    <s v="نتوقف ماكينة التاريخ عن العمل"/>
    <s v="عدم ضبط الرسالة "/>
    <s v="تم العمل مع المشغل علي معرفة ضبط الرسالة والمتابعة "/>
    <m/>
    <m/>
    <m/>
    <s v="Electrical"/>
    <s v="محمد فتحى محمد عثمان"/>
    <x v="2"/>
    <m/>
    <x v="0"/>
    <m/>
    <m/>
  </r>
  <r>
    <x v="3"/>
    <m/>
    <x v="2"/>
    <x v="20"/>
    <x v="20"/>
    <m/>
    <s v="Third"/>
    <d v="1899-12-30T20:25:00"/>
    <d v="1899-12-30T20:45:00"/>
    <d v="1899-12-30T00:20:00"/>
    <s v="تنفيس وقطع باللحام العرضي "/>
    <s v="زيادة في الحرارة "/>
    <s v="تم ضبط الحرارات ووضع سيلكون علي الفكوك وعمل اختبار مع الجودة والتشغيل "/>
    <m/>
    <m/>
    <m/>
    <s v="Mechanical"/>
    <s v="محمد فتح محمد خليل"/>
    <x v="2"/>
    <m/>
    <x v="1"/>
    <n v="20"/>
    <s v="5ك هالك_x000a_2 عجنة"/>
  </r>
  <r>
    <x v="3"/>
    <m/>
    <x v="3"/>
    <x v="13"/>
    <x v="13"/>
    <m/>
    <s v="First"/>
    <d v="1899-12-30T03:30:00"/>
    <d v="1899-12-30T04:00:00"/>
    <d v="1899-12-30T00:30:00"/>
    <s v="توقف الدراير عن العمل "/>
    <s v="سقوط السير من علي الشداد "/>
    <s v="تم العمل علي تهوية الدراير وتم تركيب السير علي الشداد والتشغيل"/>
    <m/>
    <m/>
    <m/>
    <s v="Mechanical"/>
    <s v="شريف عبدالستار عبدالغنى الحضرى"/>
    <x v="2"/>
    <m/>
    <x v="1"/>
    <n v="30"/>
    <m/>
  </r>
  <r>
    <x v="3"/>
    <m/>
    <x v="3"/>
    <x v="28"/>
    <x v="29"/>
    <m/>
    <s v="First"/>
    <d v="1899-12-31T00:15:00"/>
    <d v="1899-12-31T00:25:00"/>
    <d v="1899-12-30T00:10:00"/>
    <s v="توقف سحب الدقيق علي الخط العربي "/>
    <s v="بسبب وجود سدة في المواسير "/>
    <s v="تم العمل علي تسليك المواسير والتشغيل دون مشاكل "/>
    <m/>
    <m/>
    <m/>
    <s v="Mechanical"/>
    <s v="احمد عبدالحميد خميس نعيم"/>
    <x v="1"/>
    <m/>
    <x v="0"/>
    <m/>
    <m/>
  </r>
  <r>
    <x v="3"/>
    <m/>
    <x v="0"/>
    <x v="1"/>
    <x v="1"/>
    <m/>
    <s v="Second"/>
    <d v="1899-12-30T08:10:00"/>
    <d v="1899-12-30T08:25:00"/>
    <d v="1899-12-30T00:15:00"/>
    <s v="توقف الماكينة عن العمل "/>
    <s v="قطع في كاتينة السلايسر الكاتينة بسبب فك الشداد "/>
    <s v="تم العمل علي تغير الكاتينة والتشغيل وتم تغير الكاتينة اثناء العمل علي ماكينة ub1"/>
    <m/>
    <m/>
    <m/>
    <s v="Mechanical"/>
    <s v="محمود محمد فكرى حمزه عبدالله"/>
    <x v="2"/>
    <m/>
    <x v="0"/>
    <m/>
    <m/>
  </r>
  <r>
    <x v="3"/>
    <m/>
    <x v="3"/>
    <x v="13"/>
    <x v="13"/>
    <m/>
    <s v="Second"/>
    <d v="1899-12-30T09:30:00"/>
    <d v="1899-12-30T09:40:00"/>
    <d v="1899-12-30T00:10:00"/>
    <s v="توقف الدراير عن العمل "/>
    <s v="سقوط السر من علي الشداد "/>
    <s v="تم العمل علي تركيب السير والتشغيل دون مشاكل "/>
    <m/>
    <m/>
    <m/>
    <s v="Mechanical"/>
    <s v="محمد فتح محمد خليل"/>
    <x v="2"/>
    <m/>
    <x v="0"/>
    <m/>
    <m/>
  </r>
  <r>
    <x v="3"/>
    <m/>
    <x v="0"/>
    <x v="16"/>
    <x v="16"/>
    <m/>
    <s v="Second"/>
    <d v="1899-12-30T10:15:00"/>
    <d v="1899-12-30T10:25:00"/>
    <d v="1899-12-30T00:10:00"/>
    <s v="وجود نتشه في سير التكنبول بعد سير خروج البروفر "/>
    <s v="تهويه الكاتينة "/>
    <s v="تم العمل علي شداد الكاتينة والتشغيل والمتابعة "/>
    <m/>
    <m/>
    <m/>
    <s v="Mechanical"/>
    <s v="محمود محمد فكرى حمزه عبدالله"/>
    <x v="2"/>
    <m/>
    <x v="0"/>
    <m/>
    <m/>
  </r>
  <r>
    <x v="3"/>
    <m/>
    <x v="2"/>
    <x v="20"/>
    <x v="20"/>
    <m/>
    <s v="Second"/>
    <d v="1899-12-30T10:30:00"/>
    <d v="1899-12-30T11:00:00"/>
    <d v="1899-12-30T00:30:00"/>
    <s v="مطلوب تغير ماكينات التاريخ الارقام علي الماكينة "/>
    <m/>
    <s v="تم تركيب ماكينات التاريخ وضبطها وتشغيلها دون مشاكل "/>
    <m/>
    <m/>
    <m/>
    <s v="Mechanical"/>
    <s v="إسلام دسوقى عبدالسميع"/>
    <x v="1"/>
    <m/>
    <x v="0"/>
    <m/>
    <m/>
  </r>
  <r>
    <x v="3"/>
    <m/>
    <x v="2"/>
    <x v="29"/>
    <x v="30"/>
    <m/>
    <s v="Second"/>
    <d v="1899-12-30T12:30:00"/>
    <d v="1899-12-30T14:00:00"/>
    <d v="1899-12-30T01:30:00"/>
    <s v="مطلوب التاكد علي ستائر البروفر واستكمال النقص "/>
    <m/>
    <s v="تم المراجعة علي جميع ابواب البروفر وتغير التالف واستكمال الناقص علي جميع الابواب "/>
    <m/>
    <m/>
    <m/>
    <s v="Mechanical"/>
    <s v="إسلام دسوقى عبدالسميع"/>
    <x v="1"/>
    <m/>
    <x v="0"/>
    <m/>
    <m/>
  </r>
  <r>
    <x v="3"/>
    <m/>
    <x v="2"/>
    <x v="7"/>
    <x v="7"/>
    <m/>
    <s v="Second"/>
    <d v="1899-12-30T07:00:00"/>
    <d v="1899-12-30T07:05:00"/>
    <d v="1899-12-30T00:05:00"/>
    <s v="توقف "/>
    <s v="time out move بسبب خلل مجنتك سويتش بستم الضغط"/>
    <s v="بالكشف وجد تلف في المجنتك الخاص بنزول البستم وتم تغير الماجيناتك "/>
    <m/>
    <m/>
    <m/>
    <s v="Electrical"/>
    <s v="احمد عبدالحميد احمد السيد عيد"/>
    <x v="2"/>
    <m/>
    <x v="0"/>
    <m/>
    <m/>
  </r>
  <r>
    <x v="3"/>
    <m/>
    <x v="2"/>
    <x v="7"/>
    <x v="7"/>
    <m/>
    <s v="Second"/>
    <d v="1899-12-30T08:15:00"/>
    <d v="1899-12-30T08:55:00"/>
    <d v="1899-12-30T00:40:00"/>
    <s v="توقف الماكينة "/>
    <s v="تهنيج في اشارة الحساس علي ال plc "/>
    <s v="تم العمل علي فحص لاشارة وضبط الحساس والتشغيل وجاري المتابعة "/>
    <m/>
    <m/>
    <m/>
    <s v="Electrical"/>
    <s v="وحيد حامد"/>
    <x v="2"/>
    <m/>
    <x v="1"/>
    <n v="40"/>
    <m/>
  </r>
  <r>
    <x v="3"/>
    <m/>
    <x v="2"/>
    <x v="7"/>
    <x v="7"/>
    <m/>
    <s v="Second"/>
    <d v="1899-12-30T09:30:00"/>
    <d v="1899-12-30T11:15:00"/>
    <d v="1899-12-30T01:45:00"/>
    <s v="توقف "/>
    <s v="تهنيج في اشارة الحساس علي ال plc "/>
    <s v="تم فحص الاشارة وجاري المتابعة "/>
    <m/>
    <m/>
    <m/>
    <s v="Electrical"/>
    <s v="احمد عبدالحميد احمد السيد عيد"/>
    <x v="2"/>
    <m/>
    <x v="1"/>
    <n v="105"/>
    <m/>
  </r>
  <r>
    <x v="3"/>
    <m/>
    <x v="2"/>
    <x v="7"/>
    <x v="7"/>
    <m/>
    <s v="Second"/>
    <d v="1899-12-30T09:10:00"/>
    <d v="1899-12-30T09:20:00"/>
    <d v="1899-12-30T00:10:00"/>
    <s v="توقف "/>
    <s v="تهنيج في اشارة الحساس علي ال plc "/>
    <s v="تم فحص الاشارة وجاري المتابعة "/>
    <m/>
    <m/>
    <m/>
    <s v="Electrical"/>
    <s v="وحيد حامد"/>
    <x v="2"/>
    <m/>
    <x v="1"/>
    <n v="10"/>
    <m/>
  </r>
  <r>
    <x v="3"/>
    <m/>
    <x v="2"/>
    <x v="10"/>
    <x v="10"/>
    <m/>
    <s v="Third"/>
    <d v="1899-12-30T17:30:00"/>
    <d v="1899-12-30T18:00:00"/>
    <d v="1899-12-30T00:30:00"/>
    <s v="صيانة "/>
    <m/>
    <s v="تم تغير سكينة الماكينة وذلك لضمان عمل الماكينة جيدا "/>
    <m/>
    <m/>
    <m/>
    <s v="Mechanical"/>
    <s v="أشرف عبدالسلام قوية"/>
    <x v="1"/>
    <m/>
    <x v="0"/>
    <m/>
    <m/>
  </r>
  <r>
    <x v="3"/>
    <m/>
    <x v="2"/>
    <x v="10"/>
    <x v="10"/>
    <m/>
    <s v="Third"/>
    <d v="1899-12-30T18:00:00"/>
    <d v="1899-12-30T18:15:00"/>
    <d v="1899-12-30T00:15:00"/>
    <s v="صيانة "/>
    <m/>
    <s v="تم ضبط الطابعة بعد تركيبها بالوردية الاولي وتجربتها مع فني الكهرباء "/>
    <m/>
    <m/>
    <m/>
    <s v="Mechanical"/>
    <s v="أشرف عبدالسلام قوية"/>
    <x v="1"/>
    <m/>
    <x v="0"/>
    <m/>
    <m/>
  </r>
  <r>
    <x v="3"/>
    <m/>
    <x v="2"/>
    <x v="25"/>
    <x v="25"/>
    <m/>
    <s v="Third"/>
    <d v="1899-12-30T15:00:00"/>
    <d v="1899-12-30T23:00:00"/>
    <d v="1899-12-30T08:00:00"/>
    <s v="متابعة "/>
    <m/>
    <s v="متابعة عمل الماكينه اثناء التشغيل "/>
    <m/>
    <m/>
    <m/>
    <s v="Mechanical"/>
    <s v="أشرف عبدالسلام قوية"/>
    <x v="1"/>
    <m/>
    <x v="0"/>
    <m/>
    <m/>
  </r>
  <r>
    <x v="3"/>
    <m/>
    <x v="2"/>
    <x v="10"/>
    <x v="10"/>
    <m/>
    <s v="Third"/>
    <d v="1899-12-30T22:30:00"/>
    <d v="1899-12-30T22:45:00"/>
    <d v="1899-12-30T00:15:00"/>
    <s v="صيانة "/>
    <m/>
    <s v="تم قفل رول التغليف لعدم فك الرول اثناء التشغيل "/>
    <m/>
    <m/>
    <m/>
    <s v="Mechanical"/>
    <s v="أشرف عبدالسلام قوية"/>
    <x v="1"/>
    <m/>
    <x v="0"/>
    <m/>
    <m/>
  </r>
  <r>
    <x v="3"/>
    <m/>
    <x v="2"/>
    <x v="7"/>
    <x v="7"/>
    <m/>
    <s v="Third"/>
    <d v="1899-12-30T22:45:00"/>
    <d v="1899-12-30T23:00:00"/>
    <d v="1899-12-30T00:15:00"/>
    <s v="صيانة "/>
    <m/>
    <s v="تم فك وتغير العمود التيفلون وذلك لعدم التسريب من الابر "/>
    <m/>
    <m/>
    <m/>
    <s v="Mechanical"/>
    <s v="أشرف عبدالسلام قوية"/>
    <x v="1"/>
    <m/>
    <x v="0"/>
    <m/>
    <m/>
  </r>
  <r>
    <x v="3"/>
    <m/>
    <x v="0"/>
    <x v="1"/>
    <x v="1"/>
    <m/>
    <s v="Third"/>
    <d v="1899-12-30T16:10:00"/>
    <d v="1899-12-30T16:15:00"/>
    <d v="1899-12-30T00:05:00"/>
    <s v="صقطع الخابور النحاس ببكره لحام الجنب "/>
    <m/>
    <s v="تم تركيب خابور والتشغيل دوني مشكلة "/>
    <m/>
    <m/>
    <m/>
    <s v="Mechanical"/>
    <s v="شادى راشد محمد محروس محمد"/>
    <x v="2"/>
    <m/>
    <x v="0"/>
    <m/>
    <m/>
  </r>
  <r>
    <x v="3"/>
    <m/>
    <x v="0"/>
    <x v="1"/>
    <x v="1"/>
    <m/>
    <s v="Third"/>
    <d v="1899-12-30T16:20:00"/>
    <d v="1899-12-30T17:00:00"/>
    <d v="1899-12-30T00:40:00"/>
    <s v="مشكلة في قطعية السكينة "/>
    <s v="كسر السكينة "/>
    <s v="تم تغير السكينة باخري والتشغيل "/>
    <m/>
    <m/>
    <m/>
    <s v="Electrical"/>
    <s v="احمد عبدالحميد احمد السيد عيد"/>
    <x v="2"/>
    <m/>
    <x v="0"/>
    <n v="40"/>
    <m/>
  </r>
  <r>
    <x v="3"/>
    <m/>
    <x v="2"/>
    <x v="30"/>
    <x v="31"/>
    <m/>
    <s v="Third"/>
    <d v="1899-12-30T18:00:00"/>
    <d v="1899-12-30T18:30:00"/>
    <d v="1899-12-30T00:30:00"/>
    <s v="توقف الماكينة عن العمل "/>
    <s v="شوت في الماكينة "/>
    <s v="وجود شوت في الماكينة نتيجة جرح في كابل الصينية وتم العزل جيدا وتغير فيوز 4aوتوصيل ارضي للماكينة والتشغيل "/>
    <m/>
    <m/>
    <m/>
    <s v="Electrical"/>
    <s v="محمد رشاد"/>
    <x v="2"/>
    <m/>
    <x v="0"/>
    <m/>
    <m/>
  </r>
  <r>
    <x v="3"/>
    <m/>
    <x v="4"/>
    <x v="31"/>
    <x v="32"/>
    <m/>
    <s v="Third"/>
    <d v="1899-12-30T17:30:00"/>
    <d v="1899-12-30T17:40:00"/>
    <d v="1899-12-30T00:10:00"/>
    <s v="احتراق في الموتور "/>
    <s v="جرح الملفات الخاصة بالموتور "/>
    <s v="تم فك الموتور لاخراجة للف "/>
    <m/>
    <m/>
    <m/>
    <s v="Electrical"/>
    <s v="احمد عبدالحميد احمد السيد عيد"/>
    <x v="1"/>
    <m/>
    <x v="0"/>
    <m/>
    <m/>
  </r>
  <r>
    <x v="3"/>
    <m/>
    <x v="5"/>
    <x v="32"/>
    <x v="32"/>
    <m/>
    <s v="Third"/>
    <d v="1899-12-30T19:15:00"/>
    <d v="1899-12-30T19:25:00"/>
    <d v="1899-12-30T00:10:00"/>
    <s v="مشكلة في عزل الغلاية "/>
    <s v="مشكلة في العزل "/>
    <s v="تم فصل اطراف الغلاية لامكانيه العمل فيها من قبل افراد الخدمات "/>
    <m/>
    <m/>
    <m/>
    <s v="Electrical"/>
    <s v="محمد رشاد"/>
    <x v="2"/>
    <m/>
    <x v="0"/>
    <m/>
    <m/>
  </r>
  <r>
    <x v="3"/>
    <m/>
    <x v="2"/>
    <x v="10"/>
    <x v="10"/>
    <m/>
    <s v="Third"/>
    <d v="1899-12-30T18:45:00"/>
    <d v="1899-12-30T18:50:00"/>
    <d v="1899-12-30T00:05:00"/>
    <s v="مشكلة في الطباعة "/>
    <s v="فصل الهد الخاص بالرقم "/>
    <s v="تم توصيل الهد لكهراء والتشغيل "/>
    <m/>
    <m/>
    <m/>
    <s v="Electrical"/>
    <s v="احمد عبدالحميد احمد السيد عيد"/>
    <x v="2"/>
    <m/>
    <x v="0"/>
    <m/>
    <m/>
  </r>
  <r>
    <x v="4"/>
    <m/>
    <x v="3"/>
    <x v="3"/>
    <x v="27"/>
    <m/>
    <s v="First"/>
    <d v="1899-12-31T00:05:00"/>
    <d v="1899-12-31T00:10:00"/>
    <d v="1899-12-30T00:05:00"/>
    <s v="وجود فك فول البلية وترحيل في درفيل المنقاد الكحبير الموجود عند دخول الفرن العربي "/>
    <m/>
    <s v="تم العمل علي ضبط الدرفيل وربط الفول والتشغيل دون مشاكل "/>
    <m/>
    <m/>
    <m/>
    <s v="Mechanical"/>
    <s v="احمد عبدالحميد خميس نعيم"/>
    <x v="2"/>
    <m/>
    <x v="0"/>
    <m/>
    <m/>
  </r>
  <r>
    <x v="4"/>
    <m/>
    <x v="2"/>
    <x v="7"/>
    <x v="7"/>
    <m/>
    <s v="First"/>
    <d v="1899-12-31T00:30:00"/>
    <d v="1899-12-31T00:45:00"/>
    <d v="1899-12-30T00:15:00"/>
    <s v="مطلوب فك البساتم الخاصة بالماكينة "/>
    <s v="عمل نظافة "/>
    <s v="تم العمل علي قفك البساتم دون مشاكل "/>
    <m/>
    <m/>
    <m/>
    <s v="Mechanical"/>
    <s v="شريف عبدالستار عبدالغنى الحضرى"/>
    <x v="0"/>
    <m/>
    <x v="0"/>
    <m/>
    <m/>
  </r>
  <r>
    <x v="4"/>
    <m/>
    <x v="0"/>
    <x v="33"/>
    <x v="33"/>
    <m/>
    <s v="First"/>
    <d v="1899-12-31T00:35:00"/>
    <d v="1899-12-31T00:43:00"/>
    <d v="1899-12-30T00:08:00"/>
    <s v="وجود صعف في خلل الشقاقات "/>
    <s v="ضعف في الشقاقات "/>
    <s v="تم العمل علي نظافة وتسليك الشقاقات والتشغيل "/>
    <m/>
    <m/>
    <m/>
    <s v="Mechanical"/>
    <s v="احمد عبدالحميد خميس نعيم"/>
    <x v="2"/>
    <m/>
    <x v="0"/>
    <m/>
    <m/>
  </r>
  <r>
    <x v="4"/>
    <m/>
    <x v="0"/>
    <x v="1"/>
    <x v="1"/>
    <m/>
    <s v="First"/>
    <d v="1899-12-30T03:00:00"/>
    <d v="1899-12-30T03:20:00"/>
    <d v="1899-12-30T00:20:00"/>
    <s v="توقف سير التبريد الوصلة الموجودة قبل الليماتك "/>
    <s v="قطع في الكاتينة "/>
    <s v="تم العمل علي تغير الكاتينة والتشغيل دون مشاكل "/>
    <m/>
    <m/>
    <m/>
    <s v="Mechanical"/>
    <s v="شريف عبدالستار عبدالغنى الحضرى"/>
    <x v="2"/>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359720-34C3-4449-ACAD-4EE86B421CB2}" name="PivotTable1" cacheId="187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Machine Name">
  <location ref="L4:N20" firstHeaderRow="0" firstDataRow="1" firstDataCol="1" rowPageCount="1" colPageCount="1"/>
  <pivotFields count="23">
    <pivotField numFmtId="166" showAll="0"/>
    <pivotField showAll="0"/>
    <pivotField axis="axisPage" showAll="0">
      <items count="8">
        <item x="4"/>
        <item x="0"/>
        <item x="1"/>
        <item x="2"/>
        <item x="3"/>
        <item x="5"/>
        <item m="1" x="6"/>
        <item t="default"/>
      </items>
    </pivotField>
    <pivotField axis="axisRow" showAll="0" sortType="descending">
      <items count="78">
        <item x="2"/>
        <item x="27"/>
        <item m="1" x="47"/>
        <item m="1" x="39"/>
        <item x="26"/>
        <item m="1" x="60"/>
        <item m="1" x="63"/>
        <item m="1" x="55"/>
        <item x="22"/>
        <item m="1" x="40"/>
        <item x="29"/>
        <item x="21"/>
        <item x="19"/>
        <item x="0"/>
        <item m="1" x="46"/>
        <item m="1" x="73"/>
        <item m="1" x="72"/>
        <item x="11"/>
        <item x="28"/>
        <item m="1" x="68"/>
        <item m="1" x="45"/>
        <item x="15"/>
        <item x="30"/>
        <item x="23"/>
        <item m="1" x="54"/>
        <item x="16"/>
        <item m="1" x="70"/>
        <item m="1" x="76"/>
        <item m="1" x="51"/>
        <item m="1" x="65"/>
        <item m="1" x="53"/>
        <item x="4"/>
        <item x="32"/>
        <item m="1" x="66"/>
        <item m="1" x="69"/>
        <item m="1" x="34"/>
        <item x="3"/>
        <item x="17"/>
        <item x="5"/>
        <item x="18"/>
        <item x="24"/>
        <item m="1" x="38"/>
        <item m="1" x="57"/>
        <item x="14"/>
        <item x="9"/>
        <item x="12"/>
        <item m="1" x="35"/>
        <item m="1" x="37"/>
        <item x="25"/>
        <item x="10"/>
        <item x="20"/>
        <item m="1" x="71"/>
        <item m="1" x="67"/>
        <item m="1" x="52"/>
        <item x="7"/>
        <item m="1" x="44"/>
        <item m="1" x="42"/>
        <item m="1" x="41"/>
        <item x="1"/>
        <item m="1" x="36"/>
        <item m="1" x="49"/>
        <item m="1" x="62"/>
        <item x="33"/>
        <item m="1" x="50"/>
        <item m="1" x="58"/>
        <item m="1" x="61"/>
        <item m="1" x="64"/>
        <item x="6"/>
        <item m="1" x="74"/>
        <item x="13"/>
        <item m="1" x="75"/>
        <item m="1" x="48"/>
        <item m="1" x="59"/>
        <item x="8"/>
        <item m="1" x="43"/>
        <item m="1" x="56"/>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numFmtId="164" showAll="0"/>
    <pivotField dataField="1"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6">
    <i>
      <x v="54"/>
    </i>
    <i>
      <x v="48"/>
    </i>
    <i>
      <x v="67"/>
    </i>
    <i>
      <x v="50"/>
    </i>
    <i>
      <x v="12"/>
    </i>
    <i>
      <x v="49"/>
    </i>
    <i>
      <x v="10"/>
    </i>
    <i>
      <x v="44"/>
    </i>
    <i>
      <x v="73"/>
    </i>
    <i>
      <x v="39"/>
    </i>
    <i>
      <x v="22"/>
    </i>
    <i>
      <x v="38"/>
    </i>
    <i>
      <x v="37"/>
    </i>
    <i>
      <x v="40"/>
    </i>
    <i>
      <x v="4"/>
    </i>
    <i t="grand">
      <x/>
    </i>
  </rowItems>
  <colFields count="1">
    <field x="-2"/>
  </colFields>
  <colItems count="2">
    <i>
      <x/>
    </i>
    <i i="1">
      <x v="1"/>
    </i>
  </colItems>
  <pageFields count="1">
    <pageField fld="2" item="3" hier="-1"/>
  </pageFields>
  <dataFields count="2">
    <dataField name="Sum of Duration" fld="9" baseField="3" baseItem="0" numFmtId="165"/>
    <dataField name="Count of Duration_x000a_وقت التوقف2" fld="9" subtotal="count" baseField="0" baseItem="0"/>
  </dataFields>
  <formats count="2">
    <format dxfId="186">
      <pivotArea collapsedLevelsAreSubtotals="1" fieldPosition="0">
        <references count="1">
          <reference field="3" count="15">
            <x v="4"/>
            <x v="10"/>
            <x v="12"/>
            <x v="22"/>
            <x v="37"/>
            <x v="38"/>
            <x v="39"/>
            <x v="40"/>
            <x v="44"/>
            <x v="48"/>
            <x v="49"/>
            <x v="50"/>
            <x v="54"/>
            <x v="67"/>
            <x v="73"/>
          </reference>
        </references>
      </pivotArea>
    </format>
    <format dxfId="187">
      <pivotArea dataOnly="0" labelOnly="1" fieldPosition="0">
        <references count="1">
          <reference field="3" count="15">
            <x v="4"/>
            <x v="10"/>
            <x v="12"/>
            <x v="22"/>
            <x v="37"/>
            <x v="38"/>
            <x v="39"/>
            <x v="40"/>
            <x v="44"/>
            <x v="48"/>
            <x v="49"/>
            <x v="50"/>
            <x v="54"/>
            <x v="67"/>
            <x v="73"/>
          </reference>
        </references>
      </pivotArea>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 cacheId="18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7:C11" firstHeaderRow="0" firstDataRow="1" firstDataCol="1" rowPageCount="2" colPageCount="1"/>
  <pivotFields count="23">
    <pivotField axis="axisPage" numFmtId="166" multipleItemSelectionAllowed="1" showAll="0">
      <items count="36">
        <item m="1" x="29"/>
        <item m="1" x="12"/>
        <item m="1" x="24"/>
        <item m="1" x="7"/>
        <item m="1" x="19"/>
        <item m="1" x="32"/>
        <item m="1" x="15"/>
        <item m="1" x="27"/>
        <item m="1" x="10"/>
        <item m="1" x="22"/>
        <item m="1" x="5"/>
        <item m="1" x="18"/>
        <item m="1" x="31"/>
        <item m="1" x="14"/>
        <item m="1" x="26"/>
        <item m="1" x="9"/>
        <item m="1" x="21"/>
        <item m="1" x="34"/>
        <item m="1" x="17"/>
        <item m="1" x="30"/>
        <item m="1" x="13"/>
        <item m="1" x="25"/>
        <item m="1" x="8"/>
        <item m="1" x="20"/>
        <item m="1" x="33"/>
        <item m="1" x="16"/>
        <item m="1" x="28"/>
        <item m="1" x="11"/>
        <item m="1" x="23"/>
        <item m="1" x="6"/>
        <item x="0"/>
        <item x="1"/>
        <item x="2"/>
        <item x="3"/>
        <item x="4"/>
        <item t="default"/>
      </items>
    </pivotField>
    <pivotField showAll="0"/>
    <pivotField axis="axisRow" showAll="0" sortType="descending">
      <items count="8">
        <item x="0"/>
        <item x="2"/>
        <item x="3"/>
        <item h="1" m="1" x="6"/>
        <item h="1" x="1"/>
        <item h="1" x="4"/>
        <item h="1" x="5"/>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dataField="1" numFmtId="165"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m="1" x="2"/>
        <item t="default"/>
      </items>
    </pivotField>
    <pivotField showAll="0"/>
    <pivotField showAll="0"/>
  </pivotFields>
  <rowFields count="1">
    <field x="2"/>
  </rowFields>
  <rowItems count="4">
    <i>
      <x v="1"/>
    </i>
    <i>
      <x/>
    </i>
    <i>
      <x v="2"/>
    </i>
    <i t="grand">
      <x/>
    </i>
  </rowItems>
  <colFields count="1">
    <field x="-2"/>
  </colFields>
  <colItems count="2">
    <i>
      <x/>
    </i>
    <i i="1">
      <x v="1"/>
    </i>
  </colItems>
  <pageFields count="2">
    <pageField fld="0" hier="-1"/>
    <pageField fld="20" hier="-1"/>
  </pageFields>
  <dataFields count="2">
    <dataField name="Stoppage Time" fld="9" baseField="2" baseItem="0" numFmtId="165"/>
    <dataField name="Count of Duration" fld="9" subtotal="count" baseField="2" baseItem="1"/>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0" format="5">
      <pivotArea type="data" outline="0" fieldPosition="0">
        <references count="2">
          <reference field="4294967294" count="1" selected="0">
            <x v="1"/>
          </reference>
          <reference field="2" count="1" selected="0">
            <x v="2"/>
          </reference>
        </references>
      </pivotArea>
    </chartFormat>
    <chartFormat chart="0" format="6">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2" cacheId="18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6:D17" firstHeaderRow="0" firstDataRow="1" firstDataCol="1" rowPageCount="4" colPageCount="1"/>
  <pivotFields count="23">
    <pivotField axis="axisPage" numFmtId="166" multipleItemSelectionAllowed="1" showAll="0">
      <items count="36">
        <item m="1" x="29"/>
        <item m="1" x="12"/>
        <item m="1" x="24"/>
        <item m="1" x="7"/>
        <item m="1" x="19"/>
        <item m="1" x="32"/>
        <item m="1" x="15"/>
        <item m="1" x="27"/>
        <item m="1" x="10"/>
        <item m="1" x="22"/>
        <item m="1" x="5"/>
        <item m="1" x="18"/>
        <item m="1" x="31"/>
        <item m="1" x="14"/>
        <item m="1" x="26"/>
        <item m="1" x="9"/>
        <item m="1" x="21"/>
        <item m="1" x="34"/>
        <item m="1" x="17"/>
        <item m="1" x="30"/>
        <item m="1" x="13"/>
        <item m="1" x="25"/>
        <item m="1" x="8"/>
        <item m="1" x="20"/>
        <item m="1" x="33"/>
        <item m="1" x="16"/>
        <item m="1" x="28"/>
        <item m="1" x="11"/>
        <item m="1" x="23"/>
        <item m="1" x="6"/>
        <item h="1" x="0"/>
        <item h="1" x="1"/>
        <item h="1" x="2"/>
        <item x="3"/>
        <item h="1" x="4"/>
        <item t="default"/>
      </items>
    </pivotField>
    <pivotField showAll="0"/>
    <pivotField axis="axisPage" multipleItemSelectionAllowed="1" showAll="0">
      <items count="8">
        <item x="0"/>
        <item x="2"/>
        <item x="3"/>
        <item h="1" m="1" x="6"/>
        <item x="1"/>
        <item x="4"/>
        <item x="5"/>
        <item t="default"/>
      </items>
    </pivotField>
    <pivotField axis="axisRow" showAll="0" sortType="descending">
      <items count="78">
        <item x="2"/>
        <item x="27"/>
        <item m="1" x="47"/>
        <item m="1" x="39"/>
        <item m="1" x="60"/>
        <item m="1" x="55"/>
        <item m="1" x="40"/>
        <item x="29"/>
        <item x="21"/>
        <item x="0"/>
        <item m="1" x="73"/>
        <item x="11"/>
        <item x="28"/>
        <item m="1" x="68"/>
        <item m="1" x="45"/>
        <item x="15"/>
        <item m="1" x="54"/>
        <item x="16"/>
        <item m="1" x="70"/>
        <item m="1" x="76"/>
        <item m="1" x="51"/>
        <item m="1" x="53"/>
        <item m="1" x="66"/>
        <item m="1" x="69"/>
        <item m="1" x="34"/>
        <item x="3"/>
        <item m="1" x="38"/>
        <item m="1" x="57"/>
        <item x="14"/>
        <item x="9"/>
        <item m="1" x="35"/>
        <item m="1" x="37"/>
        <item x="25"/>
        <item x="10"/>
        <item x="20"/>
        <item m="1" x="67"/>
        <item m="1" x="52"/>
        <item x="7"/>
        <item m="1" x="44"/>
        <item m="1" x="42"/>
        <item m="1" x="41"/>
        <item x="1"/>
        <item m="1" x="36"/>
        <item m="1" x="49"/>
        <item x="33"/>
        <item m="1" x="58"/>
        <item m="1" x="61"/>
        <item m="1" x="74"/>
        <item x="13"/>
        <item m="1" x="75"/>
        <item m="1" x="48"/>
        <item m="1" x="59"/>
        <item x="8"/>
        <item m="1" x="43"/>
        <item m="1" x="56"/>
        <item x="31"/>
        <item x="6"/>
        <item x="19"/>
        <item m="1" x="63"/>
        <item m="1" x="65"/>
        <item x="17"/>
        <item m="1" x="71"/>
        <item m="1" x="72"/>
        <item m="1" x="64"/>
        <item x="5"/>
        <item m="1" x="46"/>
        <item x="26"/>
        <item m="1" x="62"/>
        <item x="24"/>
        <item m="1" x="50"/>
        <item x="22"/>
        <item x="12"/>
        <item x="4"/>
        <item x="18"/>
        <item x="23"/>
        <item x="30"/>
        <item x="32"/>
        <item t="default"/>
      </items>
      <autoSortScope>
        <pivotArea dataOnly="0" outline="0" fieldPosition="0">
          <references count="1">
            <reference field="4294967294" count="1" selected="0">
              <x v="0"/>
            </reference>
          </references>
        </pivotArea>
      </autoSortScope>
    </pivotField>
    <pivotField showAll="0" sortType="descending">
      <items count="74">
        <item x="32"/>
        <item x="23"/>
        <item m="1" x="43"/>
        <item x="22"/>
        <item m="1" x="39"/>
        <item x="14"/>
        <item x="28"/>
        <item m="1" x="34"/>
        <item x="21"/>
        <item m="1" x="35"/>
        <item m="1" x="40"/>
        <item m="1" x="54"/>
        <item x="3"/>
        <item x="16"/>
        <item m="1" x="42"/>
        <item m="1" x="44"/>
        <item x="1"/>
        <item m="1" x="56"/>
        <item x="2"/>
        <item m="1" x="69"/>
        <item x="0"/>
        <item x="33"/>
        <item m="1" x="67"/>
        <item m="1" x="62"/>
        <item m="1" x="68"/>
        <item x="15"/>
        <item m="1" x="52"/>
        <item m="1" x="41"/>
        <item m="1" x="36"/>
        <item x="4"/>
        <item x="7"/>
        <item m="1" x="48"/>
        <item m="1" x="65"/>
        <item m="1" x="63"/>
        <item x="6"/>
        <item x="9"/>
        <item x="19"/>
        <item m="1" x="60"/>
        <item m="1" x="49"/>
        <item m="1" x="70"/>
        <item m="1" x="53"/>
        <item x="8"/>
        <item m="1" x="57"/>
        <item m="1" x="61"/>
        <item x="10"/>
        <item x="20"/>
        <item m="1" x="66"/>
        <item x="25"/>
        <item m="1" x="38"/>
        <item x="30"/>
        <item x="26"/>
        <item m="1" x="64"/>
        <item x="17"/>
        <item x="5"/>
        <item x="18"/>
        <item x="24"/>
        <item m="1" x="47"/>
        <item x="31"/>
        <item m="1" x="50"/>
        <item m="1" x="51"/>
        <item m="1" x="71"/>
        <item m="1" x="37"/>
        <item x="13"/>
        <item x="12"/>
        <item m="1" x="55"/>
        <item x="27"/>
        <item m="1" x="59"/>
        <item m="1" x="72"/>
        <item m="1" x="45"/>
        <item x="29"/>
        <item m="1" x="46"/>
        <item x="11"/>
        <item m="1" x="5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numFmtId="165" showAll="0"/>
    <pivotField showAll="0"/>
    <pivotField showAll="0"/>
    <pivotField showAll="0"/>
    <pivotField showAll="0"/>
    <pivotField showAll="0"/>
    <pivotField showAll="0"/>
    <pivotField showAll="0"/>
    <pivotField showAll="0"/>
    <pivotField axis="axisPage" multipleItemSelectionAllowed="1" showAll="0">
      <items count="4">
        <item x="2"/>
        <item h="1" x="0"/>
        <item h="1" x="1"/>
        <item t="default"/>
      </items>
    </pivotField>
    <pivotField showAll="0"/>
    <pivotField axis="axisPage" multipleItemSelectionAllowed="1" showAll="0">
      <items count="4">
        <item x="0"/>
        <item x="1"/>
        <item h="1" m="1" x="2"/>
        <item t="default"/>
      </items>
    </pivotField>
    <pivotField showAll="0"/>
    <pivotField showAll="0"/>
  </pivotFields>
  <rowFields count="1">
    <field x="3"/>
  </rowFields>
  <rowItems count="11">
    <i>
      <x v="37"/>
    </i>
    <i>
      <x v="41"/>
    </i>
    <i>
      <x v="48"/>
    </i>
    <i>
      <x v="17"/>
    </i>
    <i>
      <x v="75"/>
    </i>
    <i>
      <x v="34"/>
    </i>
    <i>
      <x v="76"/>
    </i>
    <i>
      <x v="56"/>
    </i>
    <i>
      <x v="25"/>
    </i>
    <i>
      <x v="33"/>
    </i>
    <i t="grand">
      <x/>
    </i>
  </rowItems>
  <colFields count="1">
    <field x="-2"/>
  </colFields>
  <colItems count="2">
    <i>
      <x/>
    </i>
    <i i="1">
      <x v="1"/>
    </i>
  </colItems>
  <pageFields count="4">
    <pageField fld="0" hier="-1"/>
    <pageField fld="20" hier="-1"/>
    <pageField fld="2" hier="-1"/>
    <pageField fld="18" hier="-1"/>
  </pageFields>
  <dataFields count="2">
    <dataField name="Stoppage Time" fld="9" baseField="3" baseItem="0" numFmtId="165"/>
    <dataField name="Stoppages Count" fld="9" subtotal="count" baseField="3" baseItem="21"/>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1" cacheId="18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D19" firstHeaderRow="0" firstDataRow="1" firstDataCol="1" rowPageCount="1" colPageCount="1"/>
  <pivotFields count="23">
    <pivotField showAll="0"/>
    <pivotField showAll="0"/>
    <pivotField axis="axisPage" multipleItemSelectionAllowed="1" showAll="0">
      <items count="8">
        <item h="1" x="0"/>
        <item x="2"/>
        <item h="1" x="3"/>
        <item m="1" x="6"/>
        <item h="1" x="1"/>
        <item h="1" x="4"/>
        <item h="1" x="5"/>
        <item t="default"/>
      </items>
    </pivotField>
    <pivotField axis="axisRow" showAll="0">
      <items count="78">
        <item x="2"/>
        <item x="27"/>
        <item m="1" x="47"/>
        <item m="1" x="39"/>
        <item m="1" x="60"/>
        <item m="1" x="55"/>
        <item m="1" x="40"/>
        <item x="29"/>
        <item x="21"/>
        <item x="0"/>
        <item m="1" x="73"/>
        <item x="11"/>
        <item x="28"/>
        <item m="1" x="68"/>
        <item m="1" x="45"/>
        <item x="15"/>
        <item m="1" x="54"/>
        <item x="16"/>
        <item m="1" x="70"/>
        <item m="1" x="76"/>
        <item m="1" x="51"/>
        <item m="1" x="53"/>
        <item m="1" x="66"/>
        <item m="1" x="69"/>
        <item m="1" x="34"/>
        <item x="3"/>
        <item m="1" x="38"/>
        <item m="1" x="57"/>
        <item x="14"/>
        <item x="9"/>
        <item m="1" x="35"/>
        <item m="1" x="37"/>
        <item x="25"/>
        <item x="10"/>
        <item x="20"/>
        <item m="1" x="67"/>
        <item m="1" x="52"/>
        <item x="7"/>
        <item m="1" x="44"/>
        <item m="1" x="42"/>
        <item m="1" x="41"/>
        <item x="1"/>
        <item m="1" x="36"/>
        <item m="1" x="49"/>
        <item x="33"/>
        <item m="1" x="58"/>
        <item m="1" x="61"/>
        <item m="1" x="74"/>
        <item x="13"/>
        <item m="1" x="75"/>
        <item m="1" x="48"/>
        <item m="1" x="59"/>
        <item x="8"/>
        <item m="1" x="43"/>
        <item m="1" x="56"/>
        <item x="31"/>
        <item x="6"/>
        <item x="19"/>
        <item m="1" x="63"/>
        <item m="1" x="65"/>
        <item x="17"/>
        <item m="1" x="71"/>
        <item m="1" x="72"/>
        <item m="1" x="64"/>
        <item x="5"/>
        <item m="1" x="46"/>
        <item x="26"/>
        <item m="1" x="62"/>
        <item x="24"/>
        <item m="1" x="50"/>
        <item x="22"/>
        <item x="12"/>
        <item x="4"/>
        <item x="18"/>
        <item x="23"/>
        <item x="30"/>
        <item x="32"/>
        <item t="default"/>
      </items>
    </pivotField>
    <pivotField showAll="0"/>
    <pivotField showAll="0"/>
    <pivotField showAll="0"/>
    <pivotField showAll="0"/>
    <pivotField showAll="0"/>
    <pivotField dataField="1"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6">
    <i>
      <x v="7"/>
    </i>
    <i>
      <x v="29"/>
    </i>
    <i>
      <x v="32"/>
    </i>
    <i>
      <x v="33"/>
    </i>
    <i>
      <x v="34"/>
    </i>
    <i>
      <x v="37"/>
    </i>
    <i>
      <x v="52"/>
    </i>
    <i>
      <x v="56"/>
    </i>
    <i>
      <x v="57"/>
    </i>
    <i>
      <x v="60"/>
    </i>
    <i>
      <x v="64"/>
    </i>
    <i>
      <x v="66"/>
    </i>
    <i>
      <x v="68"/>
    </i>
    <i>
      <x v="73"/>
    </i>
    <i>
      <x v="75"/>
    </i>
    <i t="grand">
      <x/>
    </i>
  </rowItems>
  <colFields count="1">
    <field x="-2"/>
  </colFields>
  <colItems count="2">
    <i>
      <x/>
    </i>
    <i i="1">
      <x v="1"/>
    </i>
  </colItems>
  <pageFields count="1">
    <pageField fld="2" hier="-1"/>
  </pageFields>
  <dataFields count="2">
    <dataField name="Stoppage Time" fld="9" baseField="3" baseItem="0" numFmtId="165"/>
    <dataField name="Stoppage Count" fld="9"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ne_Name_خط_الإنتاج" xr10:uid="{00000000-0013-0000-FFFF-FFFF01000000}" sourceName="Line Name_x000a_خط الإنتاج">
  <pivotTables>
    <pivotTable tabId="14" name="PivotTable1"/>
  </pivotTables>
  <data>
    <tabular pivotCacheId="1104075624">
      <items count="7">
        <i x="4"/>
        <i x="0" s="1"/>
        <i x="1"/>
        <i x="2" s="1"/>
        <i x="3" s="1"/>
        <i x="5"/>
        <i x="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chien_Code_كود_الماكينة" xr10:uid="{00000000-0013-0000-FFFF-FFFF02000000}" sourceName="Machien Code_x000a_كود الماكينة">
  <pivotTables>
    <pivotTable tabId="15" name="PivotTable2"/>
  </pivotTables>
  <data>
    <tabular pivotCacheId="1104075624">
      <items count="73">
        <i x="32" s="1"/>
        <i x="3" s="1"/>
        <i x="16" s="1"/>
        <i x="1" s="1"/>
        <i x="7" s="1"/>
        <i x="6" s="1"/>
        <i x="10" s="1"/>
        <i x="20" s="1"/>
        <i x="31" s="1"/>
        <i x="13" s="1"/>
        <i x="23" s="1" nd="1"/>
        <i x="43" s="1" nd="1"/>
        <i x="22" s="1" nd="1"/>
        <i x="39" s="1" nd="1"/>
        <i x="14" s="1" nd="1"/>
        <i x="28" s="1" nd="1"/>
        <i x="34" s="1" nd="1"/>
        <i x="21" s="1" nd="1"/>
        <i x="35" s="1" nd="1"/>
        <i x="40" s="1" nd="1"/>
        <i x="54" s="1" nd="1"/>
        <i x="42" s="1" nd="1"/>
        <i x="44" s="1" nd="1"/>
        <i x="56" s="1" nd="1"/>
        <i x="2" s="1" nd="1"/>
        <i x="69" s="1" nd="1"/>
        <i x="0" s="1" nd="1"/>
        <i x="33" s="1" nd="1"/>
        <i x="67" s="1" nd="1"/>
        <i x="62" s="1" nd="1"/>
        <i x="68" s="1" nd="1"/>
        <i x="15" s="1" nd="1"/>
        <i x="52" s="1" nd="1"/>
        <i x="41" s="1" nd="1"/>
        <i x="36" s="1" nd="1"/>
        <i x="4" s="1" nd="1"/>
        <i x="48" s="1" nd="1"/>
        <i x="65" s="1" nd="1"/>
        <i x="63" s="1" nd="1"/>
        <i x="9" s="1" nd="1"/>
        <i x="19" s="1" nd="1"/>
        <i x="60" s="1" nd="1"/>
        <i x="49" s="1" nd="1"/>
        <i x="70" s="1" nd="1"/>
        <i x="53" s="1" nd="1"/>
        <i x="8" s="1" nd="1"/>
        <i x="57" s="1" nd="1"/>
        <i x="61" s="1" nd="1"/>
        <i x="66" s="1" nd="1"/>
        <i x="25" s="1" nd="1"/>
        <i x="38" s="1" nd="1"/>
        <i x="30" s="1" nd="1"/>
        <i x="26" s="1" nd="1"/>
        <i x="64" s="1" nd="1"/>
        <i x="17" s="1" nd="1"/>
        <i x="5" s="1" nd="1"/>
        <i x="18" s="1" nd="1"/>
        <i x="24" s="1" nd="1"/>
        <i x="47" s="1" nd="1"/>
        <i x="50" s="1" nd="1"/>
        <i x="51" s="1" nd="1"/>
        <i x="71" s="1" nd="1"/>
        <i x="37" s="1" nd="1"/>
        <i x="12" s="1" nd="1"/>
        <i x="55" s="1" nd="1"/>
        <i x="27" s="1" nd="1"/>
        <i x="59" s="1" nd="1"/>
        <i x="72" s="1" nd="1"/>
        <i x="45" s="1" nd="1"/>
        <i x="29" s="1" nd="1"/>
        <i x="46" s="1" nd="1"/>
        <i x="11" s="1" nd="1"/>
        <i x="5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ine Name_x000a_خط الإنتاج" xr10:uid="{00000000-0014-0000-FFFF-FFFF01000000}" cache="Slicer_Line_Name_خط_الإنتاج" caption="Line Name_x000a_خط الإنتاج"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chien Code_x000a_كود الماكينة" xr10:uid="{00000000-0014-0000-FFFF-FFFF02000000}" cache="Slicer_Machien_Code_كود_الماكينة" caption="Machien Code_x000a_كود الماكينة" startItem="8"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F56535F9-43A5-4BAC-BAA2-7FA381A29B67}" name="Table23" displayName="Table23" ref="E10:F14" headerRowCount="0" totalsRowShown="0">
  <tableColumns count="2">
    <tableColumn id="1" xr3:uid="{EFAD8CEA-FCE8-45EE-91B3-A6D5AF6B1E26}" name="Column1" dataDxfId="185"/>
    <tableColumn id="2" xr3:uid="{403DD737-91E2-4625-802A-E577C274FAF9}" name="Column2" dataDxfId="184"/>
  </tableColumns>
  <tableStyleInfo name="TableStyleLight8" showFirstColumn="0" showLastColumn="0" showRowStripes="1" showColumnStripes="1"/>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4000000}" name="SCCodes" displayName="SCCodes" ref="A1:B29" totalsRowShown="0" headerRowDxfId="96" headerRowBorderDxfId="94" tableBorderDxfId="95" totalsRowBorderDxfId="93">
  <autoFilter ref="A1:B29" xr:uid="{00000000-0009-0000-0100-000009000000}"/>
  <sortState xmlns:xlrd2="http://schemas.microsoft.com/office/spreadsheetml/2017/richdata2" ref="A2:B28">
    <sortCondition ref="A1:A28"/>
  </sortState>
  <tableColumns count="2">
    <tableColumn id="1" xr3:uid="{00000000-0010-0000-0400-000001000000}" name="Equipment Description" dataDxfId="92"/>
    <tableColumn id="2" xr3:uid="{00000000-0010-0000-0400-000002000000}" name="Machine Code" dataDxfId="91"/>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SALine" displayName="SALine" ref="B8:K46" totalsRowShown="0" headerRowDxfId="89" dataDxfId="88" headerRowBorderDxfId="86" tableBorderDxfId="87">
  <autoFilter ref="B8:K46" xr:uid="{00000000-0009-0000-0100-000005000000}"/>
  <sortState xmlns:xlrd2="http://schemas.microsoft.com/office/spreadsheetml/2017/richdata2" ref="B9:J42">
    <sortCondition ref="B8:B42"/>
  </sortState>
  <tableColumns count="10">
    <tableColumn id="1" xr3:uid="{00000000-0010-0000-0500-000001000000}" name="sr." dataDxfId="85"/>
    <tableColumn id="2" xr3:uid="{00000000-0010-0000-0500-000002000000}" name="Name " dataDxfId="84"/>
    <tableColumn id="10" xr3:uid="{00000000-0010-0000-0500-00000A000000}" name="Equipment Description" dataDxfId="83"/>
    <tableColumn id="12" xr3:uid="{00000000-0010-0000-0500-00000C000000}" name="Machine Code" dataDxfId="82"/>
    <tableColumn id="3" xr3:uid="{00000000-0010-0000-0500-000003000000}" name="Brand " dataDxfId="81"/>
    <tableColumn id="4" xr3:uid="{00000000-0010-0000-0500-000004000000}" name="S.N " dataDxfId="80"/>
    <tableColumn id="5" xr3:uid="{00000000-0010-0000-0500-000005000000}" name="Data " dataDxfId="79"/>
    <tableColumn id="6" xr3:uid="{00000000-0010-0000-0500-000006000000}" name="Model " dataDxfId="78"/>
    <tableColumn id="7" xr3:uid="{00000000-0010-0000-0500-000007000000}" name="Manufacturer Contact" dataDxfId="77"/>
    <tableColumn id="8" xr3:uid="{00000000-0010-0000-0500-000008000000}" name="Criticality" dataDxfId="76"/>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SACodes" displayName="SACodes" ref="A1:B39" totalsRowShown="0" headerRowDxfId="75" headerRowBorderDxfId="73" tableBorderDxfId="74" totalsRowBorderDxfId="72">
  <autoFilter ref="A1:B39" xr:uid="{00000000-0009-0000-0100-00000A000000}"/>
  <sortState xmlns:xlrd2="http://schemas.microsoft.com/office/spreadsheetml/2017/richdata2" ref="A2:B39">
    <sortCondition ref="A1:A39"/>
  </sortState>
  <tableColumns count="2">
    <tableColumn id="1" xr3:uid="{00000000-0010-0000-0600-000001000000}" name="Equipment Description" dataDxfId="71"/>
    <tableColumn id="2" xr3:uid="{00000000-0010-0000-0600-000002000000}" name="Machine Code" dataDxfId="70"/>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VILine" displayName="VILine" ref="B8:K20" totalsRowShown="0" headerRowDxfId="69" dataDxfId="68" headerRowBorderDxfId="66" tableBorderDxfId="67">
  <autoFilter ref="B8:K20" xr:uid="{00000000-0009-0000-0100-000006000000}"/>
  <sortState xmlns:xlrd2="http://schemas.microsoft.com/office/spreadsheetml/2017/richdata2" ref="B9:J20">
    <sortCondition ref="B8:B20"/>
  </sortState>
  <tableColumns count="10">
    <tableColumn id="1" xr3:uid="{00000000-0010-0000-0700-000001000000}" name="sr." dataDxfId="65"/>
    <tableColumn id="2" xr3:uid="{00000000-0010-0000-0700-000002000000}" name="Name " dataDxfId="64"/>
    <tableColumn id="10" xr3:uid="{00000000-0010-0000-0700-00000A000000}" name="Equipment Description" dataDxfId="63"/>
    <tableColumn id="12" xr3:uid="{00000000-0010-0000-0700-00000C000000}" name="Machine Code" dataDxfId="62"/>
    <tableColumn id="3" xr3:uid="{00000000-0010-0000-0700-000003000000}" name="Brand " dataDxfId="61"/>
    <tableColumn id="4" xr3:uid="{00000000-0010-0000-0700-000004000000}" name="S.N " dataDxfId="60"/>
    <tableColumn id="5" xr3:uid="{00000000-0010-0000-0700-000005000000}" name="Data " dataDxfId="59"/>
    <tableColumn id="6" xr3:uid="{00000000-0010-0000-0700-000006000000}" name="Model " dataDxfId="58"/>
    <tableColumn id="7" xr3:uid="{00000000-0010-0000-0700-000007000000}" name="Manufacturer Contact" dataDxfId="57"/>
    <tableColumn id="8" xr3:uid="{00000000-0010-0000-0700-000008000000}" name="Criticality" dataDxfId="56"/>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8000000}" name="UTList" displayName="UTList" ref="A1:B14" totalsRowShown="0" headerRowDxfId="55" tableBorderDxfId="54">
  <autoFilter ref="A1:B14" xr:uid="{00000000-0009-0000-0100-00000E000000}"/>
  <tableColumns count="2">
    <tableColumn id="1" xr3:uid="{00000000-0010-0000-0800-000001000000}" name="Equipment Name" dataDxfId="53"/>
    <tableColumn id="2" xr3:uid="{00000000-0010-0000-0800-000002000000}" name="Code" dataDxfId="52"/>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9000000}" name="CHList" displayName="CHList" ref="E1:F2" totalsRowShown="0" headerRowDxfId="51" tableBorderDxfId="50">
  <autoFilter ref="E1:F2" xr:uid="{00000000-0009-0000-0100-000010000000}"/>
  <tableColumns count="2">
    <tableColumn id="1" xr3:uid="{00000000-0010-0000-0900-000001000000}" name="Equipment Name" dataDxfId="49"/>
    <tableColumn id="2" xr3:uid="{00000000-0010-0000-0900-000002000000}" name="Code" dataDxfId="48"/>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A000000}" name="GEList" displayName="GEList" ref="E4:F5" totalsRowShown="0">
  <autoFilter ref="E4:F5" xr:uid="{00000000-0009-0000-0100-000015000000}"/>
  <tableColumns count="2">
    <tableColumn id="1" xr3:uid="{00000000-0010-0000-0A00-000001000000}" name="Column1"/>
    <tableColumn id="2" xr3:uid="{00000000-0010-0000-0A00-000002000000}" name="Column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B000000}" name="UTLine" displayName="UTLine" ref="B8:K20" totalsRowShown="0" headerRowDxfId="47" dataDxfId="46" headerRowBorderDxfId="44" tableBorderDxfId="45">
  <autoFilter ref="B8:K20" xr:uid="{00000000-0009-0000-0100-000007000000}"/>
  <sortState xmlns:xlrd2="http://schemas.microsoft.com/office/spreadsheetml/2017/richdata2" ref="B9:J20">
    <sortCondition ref="B8:B20"/>
  </sortState>
  <tableColumns count="10">
    <tableColumn id="1" xr3:uid="{00000000-0010-0000-0B00-000001000000}" name="sr." dataDxfId="43"/>
    <tableColumn id="2" xr3:uid="{00000000-0010-0000-0B00-000002000000}" name="Name " dataDxfId="42"/>
    <tableColumn id="10" xr3:uid="{00000000-0010-0000-0B00-00000A000000}" name="Equipment Description" dataDxfId="41"/>
    <tableColumn id="12" xr3:uid="{00000000-0010-0000-0B00-00000C000000}" name="Machine Code" dataDxfId="40"/>
    <tableColumn id="3" xr3:uid="{00000000-0010-0000-0B00-000003000000}" name="Brand " dataDxfId="39"/>
    <tableColumn id="4" xr3:uid="{00000000-0010-0000-0B00-000004000000}" name="S.N " dataDxfId="38"/>
    <tableColumn id="5" xr3:uid="{00000000-0010-0000-0B00-000005000000}" name="Data " dataDxfId="37"/>
    <tableColumn id="6" xr3:uid="{00000000-0010-0000-0B00-000006000000}" name="Model " dataDxfId="36"/>
    <tableColumn id="7" xr3:uid="{00000000-0010-0000-0B00-000007000000}" name="Manufacturer Contact" dataDxfId="35"/>
    <tableColumn id="8" xr3:uid="{00000000-0010-0000-0B00-000008000000}" name="Criticality" dataDxfId="34"/>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C000000}" name="CHLine" displayName="CHLine" ref="B8:K20" totalsRowShown="0" headerRowDxfId="33" dataDxfId="32" headerRowBorderDxfId="30" tableBorderDxfId="31">
  <autoFilter ref="B8:K20" xr:uid="{00000000-0009-0000-0100-000008000000}"/>
  <sortState xmlns:xlrd2="http://schemas.microsoft.com/office/spreadsheetml/2017/richdata2" ref="B9:J20">
    <sortCondition ref="B8:B20"/>
  </sortState>
  <tableColumns count="10">
    <tableColumn id="1" xr3:uid="{00000000-0010-0000-0C00-000001000000}" name="sr." dataDxfId="29"/>
    <tableColumn id="2" xr3:uid="{00000000-0010-0000-0C00-000002000000}" name="Name " dataDxfId="28"/>
    <tableColumn id="10" xr3:uid="{00000000-0010-0000-0C00-00000A000000}" name="Equipment Description" dataDxfId="27"/>
    <tableColumn id="12" xr3:uid="{00000000-0010-0000-0C00-00000C000000}" name="Machine Code" dataDxfId="26"/>
    <tableColumn id="3" xr3:uid="{00000000-0010-0000-0C00-000003000000}" name="Brand " dataDxfId="25"/>
    <tableColumn id="4" xr3:uid="{00000000-0010-0000-0C00-000004000000}" name="S.N " dataDxfId="24"/>
    <tableColumn id="5" xr3:uid="{00000000-0010-0000-0C00-000005000000}" name="Data " dataDxfId="23"/>
    <tableColumn id="6" xr3:uid="{00000000-0010-0000-0C00-000006000000}" name="Model " dataDxfId="22"/>
    <tableColumn id="7" xr3:uid="{00000000-0010-0000-0C00-000007000000}" name="Manufacturer Contact" dataDxfId="21"/>
    <tableColumn id="8" xr3:uid="{00000000-0010-0000-0C00-000008000000}" name="Criticality" dataDxfId="20"/>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D000000}" name="Table11" displayName="Table11" ref="A1:E45" totalsRowShown="0" headerRowDxfId="19">
  <autoFilter ref="A1:E45" xr:uid="{00000000-0009-0000-0100-00000B000000}"/>
  <sortState xmlns:xlrd2="http://schemas.microsoft.com/office/spreadsheetml/2017/richdata2" ref="A2:E45">
    <sortCondition descending="1" ref="D1:D45"/>
  </sortState>
  <tableColumns count="5">
    <tableColumn id="1" xr3:uid="{00000000-0010-0000-0D00-000001000000}" name="إسم المعدة" dataDxfId="18"/>
    <tableColumn id="2" xr3:uid="{00000000-0010-0000-0D00-000002000000}" name="وقت التوقف" dataDxfId="17"/>
    <tableColumn id="3" xr3:uid="{00000000-0010-0000-0D00-000003000000}" name="عدد التوقفات" dataDxfId="16"/>
    <tableColumn id="4" xr3:uid="{00000000-0010-0000-0D00-000004000000}" name="MTBF">
      <calculatedColumnFormula>$L$2/C2:C45</calculatedColumnFormula>
    </tableColumn>
    <tableColumn id="5" xr3:uid="{00000000-0010-0000-0D00-000005000000}" name="MTTR">
      <calculatedColumnFormula>B2:B45/C2:C45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_Failures_Record" displayName="tbl_Failures_Record" ref="B10:X1020" totalsRowShown="0" headerRowDxfId="181" dataDxfId="180" headerRowBorderDxfId="178" tableBorderDxfId="179" totalsRowBorderDxfId="177">
  <autoFilter ref="B10:X1020" xr:uid="{00000000-0009-0000-0100-000002000000}"/>
  <tableColumns count="23">
    <tableColumn id="24" xr3:uid="{00000000-0010-0000-0000-000018000000}" name="Date" dataDxfId="176"/>
    <tableColumn id="1" xr3:uid="{00000000-0010-0000-0000-000001000000}" name="WR #_x000a_رقم العطل" dataDxfId="175"/>
    <tableColumn id="2" xr3:uid="{00000000-0010-0000-0000-000002000000}" name="Line Name" dataDxfId="174"/>
    <tableColumn id="3" xr3:uid="{00000000-0010-0000-0000-000003000000}" name="Machine Name " dataDxfId="173"/>
    <tableColumn id="4" xr3:uid="{00000000-0010-0000-0000-000004000000}" name="Machien Code " dataDxfId="172">
      <calculatedColumnFormula>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Name]]="UT",VLOOKUP(E11:E1020,UTList[],2,0),"")))))</calculatedColumnFormula>
    </tableColumn>
    <tableColumn id="5" xr3:uid="{00000000-0010-0000-0000-000005000000}" name="Machine Part Name_x000a_إسم الجزء من الماكينة" dataDxfId="171"/>
    <tableColumn id="6" xr3:uid="{00000000-0010-0000-0000-000006000000}" name="Shift" dataDxfId="170"/>
    <tableColumn id="7" xr3:uid="{00000000-0010-0000-0000-000007000000}" name="From" dataDxfId="169"/>
    <tableColumn id="8" xr3:uid="{00000000-0010-0000-0000-000008000000}" name="To" dataDxfId="168"/>
    <tableColumn id="9" xr3:uid="{00000000-0010-0000-0000-000009000000}" name="Duration" dataDxfId="167">
      <calculatedColumnFormula>tbl_Failures_Record[[#This Row],[To]]-tbl_Failures_Record[[#This Row],[From]]</calculatedColumnFormula>
    </tableColumn>
    <tableColumn id="10" xr3:uid="{00000000-0010-0000-0000-00000A000000}" name="Failure Description " dataDxfId="166"/>
    <tableColumn id="11" xr3:uid="{00000000-0010-0000-0000-00000B000000}" name="Root Cause " dataDxfId="165"/>
    <tableColumn id="12" xr3:uid="{00000000-0010-0000-0000-00000C000000}" name="Action Taken   " dataDxfId="164"/>
    <tableColumn id="13" xr3:uid="{00000000-0010-0000-0000-00000D000000}" name="Spare Part_x000a_قطع الغيار المنصرفة" dataDxfId="163"/>
    <tableColumn id="14" xr3:uid="{00000000-0010-0000-0000-00000E000000}" name="Qty._x000a_الكمية" dataDxfId="162"/>
    <tableColumn id="15" xr3:uid="{00000000-0010-0000-0000-00000F000000}" name="Part Number_x000a_رقم الصنف " dataDxfId="161"/>
    <tableColumn id="16" xr3:uid="{00000000-0010-0000-0000-000010000000}" name="Section" dataDxfId="160"/>
    <tableColumn id="17" xr3:uid="{00000000-0010-0000-0000-000011000000}" name="Individuals " dataDxfId="159"/>
    <tableColumn id="20" xr3:uid="{00000000-0010-0000-0000-000014000000}" name="Corrective (Y/N)" dataDxfId="158"/>
    <tableColumn id="18" xr3:uid="{00000000-0010-0000-0000-000012000000}" name="Recommendations_x000a_توصيات" dataDxfId="157"/>
    <tableColumn id="21" xr3:uid="{00000000-0010-0000-0000-000015000000}" name="Production_x000a_Stopped_x000a_هل توقف الإنتاج" dataDxfId="156"/>
    <tableColumn id="22" xr3:uid="{00000000-0010-0000-0000-000016000000}" name="Stoppage_x000a_Duration_x000a_فترة توقف الإنتاج" dataDxfId="155"/>
    <tableColumn id="23" xr3:uid="{00000000-0010-0000-0000-000017000000}" name="Waste_x000a_كمية الهالك (كجم)" dataDxfId="154"/>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le17" displayName="Table17" ref="A1:D12" totalsRowShown="0" headerRowDxfId="15">
  <autoFilter ref="A1:D12" xr:uid="{00000000-0009-0000-0100-000011000000}"/>
  <sortState xmlns:xlrd2="http://schemas.microsoft.com/office/spreadsheetml/2017/richdata2" ref="A2:D12">
    <sortCondition descending="1" ref="B1:B12"/>
  </sortState>
  <tableColumns count="4">
    <tableColumn id="1" xr3:uid="{00000000-0010-0000-0E00-000001000000}" name="Equipment Name" dataDxfId="14"/>
    <tableColumn id="2" xr3:uid="{00000000-0010-0000-0E00-000002000000}" name="Stoppage Duration" dataDxfId="13"/>
    <tableColumn id="4" xr3:uid="{00000000-0010-0000-0E00-000004000000}" name="Column1"/>
    <tableColumn id="5" xr3:uid="{00000000-0010-0000-0E00-000005000000}" name="Column2" dataDxfId="12">
      <calculatedColumnFormula>Table17[[#This Row],[Column1]]/SUM(Table17[Stoppage Duration])</calculatedColumnFormula>
    </tableColumn>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le18" displayName="Table18" ref="F1:I12" totalsRowShown="0" headerRowDxfId="11">
  <autoFilter ref="F1:I12" xr:uid="{00000000-0009-0000-0100-000012000000}"/>
  <sortState xmlns:xlrd2="http://schemas.microsoft.com/office/spreadsheetml/2017/richdata2" ref="F2:I12">
    <sortCondition descending="1" ref="G1:G12"/>
  </sortState>
  <tableColumns count="4">
    <tableColumn id="1" xr3:uid="{00000000-0010-0000-0F00-000001000000}" name="Equipment Name" dataDxfId="10"/>
    <tableColumn id="2" xr3:uid="{00000000-0010-0000-0F00-000002000000}" name="Stoppage Count" dataDxfId="9"/>
    <tableColumn id="3" xr3:uid="{00000000-0010-0000-0F00-000003000000}" name="Column3"/>
    <tableColumn id="4" xr3:uid="{00000000-0010-0000-0F00-000004000000}" name="Column4" dataDxfId="8" dataCellStyle="Percent">
      <calculatedColumnFormula>Table18[[#This Row],[Column3]]/SUM(Table18[Stoppage Count])</calculatedColumnFormula>
    </tableColumn>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Table1720" displayName="Table1720" ref="A1:D27" totalsRowShown="0" headerRowDxfId="7">
  <autoFilter ref="A1:D27" xr:uid="{00000000-0009-0000-0100-000013000000}"/>
  <sortState xmlns:xlrd2="http://schemas.microsoft.com/office/spreadsheetml/2017/richdata2" ref="A2:D27">
    <sortCondition descending="1" ref="B1:B27"/>
  </sortState>
  <tableColumns count="4">
    <tableColumn id="1" xr3:uid="{00000000-0010-0000-1000-000001000000}" name="Equipment Name" dataDxfId="6"/>
    <tableColumn id="2" xr3:uid="{00000000-0010-0000-1000-000002000000}" name="Stoppage Duration" dataDxfId="5"/>
    <tableColumn id="4" xr3:uid="{00000000-0010-0000-1000-000004000000}" name="Column1"/>
    <tableColumn id="5" xr3:uid="{00000000-0010-0000-1000-000005000000}" name="Column2" dataDxfId="4">
      <calculatedColumnFormula>Table1720[[#This Row],[Column1]]/SUM(Table1720[Stoppage Duration])</calculatedColumnFormula>
    </tableColumn>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e1821" displayName="Table1821" ref="F1:I27" totalsRowShown="0" headerRowDxfId="3">
  <autoFilter ref="F1:I27" xr:uid="{00000000-0009-0000-0100-000014000000}"/>
  <sortState xmlns:xlrd2="http://schemas.microsoft.com/office/spreadsheetml/2017/richdata2" ref="F2:I27">
    <sortCondition descending="1" ref="G1:G27"/>
  </sortState>
  <tableColumns count="4">
    <tableColumn id="1" xr3:uid="{00000000-0010-0000-1100-000001000000}" name="Equipment Name" dataDxfId="2"/>
    <tableColumn id="2" xr3:uid="{00000000-0010-0000-1100-000002000000}" name="Stoppage Count" dataDxfId="1"/>
    <tableColumn id="3" xr3:uid="{00000000-0010-0000-1100-000003000000}" name="Column3"/>
    <tableColumn id="4" xr3:uid="{00000000-0010-0000-1100-000004000000}" name="Column4" dataDxfId="0" dataCellStyle="Percent">
      <calculatedColumnFormula>Table1821[[#This Row],[Column3]]/SUM(Table1821[Stoppage Count])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0B052DF-F519-4D5F-B95D-4CD5B3C0DDC9}" name="Table13" displayName="Table13" ref="B4:H7" totalsRowShown="0">
  <autoFilter ref="B4:H7" xr:uid="{90B052DF-F519-4D5F-B95D-4CD5B3C0DDC9}"/>
  <sortState xmlns:xlrd2="http://schemas.microsoft.com/office/spreadsheetml/2017/richdata2" ref="B5:H7">
    <sortCondition descending="1" ref="H4:H7"/>
  </sortState>
  <tableColumns count="7">
    <tableColumn id="1" xr3:uid="{CA2589F9-F73E-4B21-8CD8-FDF0A8A9E1DE}" name="Production Line" dataDxfId="153"/>
    <tableColumn id="2" xr3:uid="{2A2FB5F2-6506-4DC3-A833-E0A8D84AE435}" name="Up Time" dataDxfId="152">
      <calculatedColumnFormula>Number_Of_Hours-Table13[[#This Row],[Down Time]]</calculatedColumnFormula>
    </tableColumn>
    <tableColumn id="3" xr3:uid="{AC44711B-C9F3-41A1-A85E-C6B3EFC20047}" name="Number of Failures" dataDxfId="151">
      <calculatedColumnFormula>COUNTIF(tbl_Failures_Record[Line Name],Table13[[#This Row],[Production Line]])</calculatedColumnFormula>
    </tableColumn>
    <tableColumn id="4" xr3:uid="{B5E956B2-28CA-48BF-932D-4A6151FB26BA}" name="Down Time" dataDxfId="150">
      <calculatedColumnFormula>SUMIFS(tbl_Failures_Record[Duration],tbl_Failures_Record[Line Name],Table13[[#This Row],[Production Line]])</calculatedColumnFormula>
    </tableColumn>
    <tableColumn id="5" xr3:uid="{E5BC7021-18A1-441B-B37E-1C820B61209D}" name="MTBF" dataDxfId="149">
      <calculatedColumnFormula>Table13[[#This Row],[Up Time]]/Table13[[#This Row],[Number of Failures]]</calculatedColumnFormula>
    </tableColumn>
    <tableColumn id="6" xr3:uid="{B1A30BB3-0E13-428D-9245-294A386CE1E3}" name="MTTR" dataDxfId="148">
      <calculatedColumnFormula>Table13[[#This Row],[Down Time]]/Table13[[#This Row],[Number of Failures]]</calculatedColumnFormula>
    </tableColumn>
    <tableColumn id="7" xr3:uid="{CFF08191-573A-41F4-9DC3-CA49E817C953}" name="Availability" dataDxfId="147" dataCellStyle="Percent">
      <calculatedColumnFormula>Table13[[#This Row],[MTBF]]/(Table13[[#This Row],[MTBF]]+Table13[[#This Row],[MTTR]])</calculatedColumnFormula>
    </tableColumn>
  </tableColumns>
  <tableStyleInfo name="TableStyleMedium15"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D977C2E3-FF85-4756-9F58-9E1FC7682576}" name="Table22" displayName="Table22" ref="B12:E15" totalsRowShown="0" dataDxfId="146">
  <autoFilter ref="B12:E15" xr:uid="{D977C2E3-FF85-4756-9F58-9E1FC7682576}"/>
  <tableColumns count="4">
    <tableColumn id="1" xr3:uid="{EC313B67-91EF-4E00-AAD2-19E4377E8BE4}" name="Cause" dataDxfId="145"/>
    <tableColumn id="2" xr3:uid="{25D636FC-91A9-44BB-BCD5-714AFFC5DE21}" name="Mechanical" dataDxfId="144" dataCellStyle="Percent">
      <calculatedColumnFormula>SUMIFS(tbl_Failures_Record[Duration],tbl_Failures_Record[Line Name],Table22[[#This Row],[Cause]],tbl_Failures_Record[Section],Table22[[#Headers],[Mechanical]])/Table22[[#This Row],[Total Hours]]</calculatedColumnFormula>
    </tableColumn>
    <tableColumn id="3" xr3:uid="{D03D359D-3C43-4922-BA19-E6AECF430237}" name="Electrical" dataDxfId="143" dataCellStyle="Percent">
      <calculatedColumnFormula>SUMIFS(tbl_Failures_Record[Duration],tbl_Failures_Record[Line Name],Table22[[#This Row],[Cause]],tbl_Failures_Record[Section],Table22[[#Headers],[Electrical]])/Table22[[#This Row],[Total Hours]]</calculatedColumnFormula>
    </tableColumn>
    <tableColumn id="4" xr3:uid="{54256169-BB00-4462-B53D-5C341E01C012}" name="Total Hours" dataDxfId="142">
      <calculatedColumnFormula>SUMIFS(tbl_Failures_Record[Duration],tbl_Failures_Record[Line Name],Table22[[#This Row],[Cause]])</calculatedColumnFormula>
    </tableColumn>
  </tableColumns>
  <tableStyleInfo name="TableStyleMedium15" showFirstColumn="0" showLastColumn="0" showRowStripes="1" showColumnStripes="1"/>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E05B2A0C-ED98-49C9-A777-C46BD075316E}" name="Table24" displayName="Table24" ref="G12:H14" headerRowCount="0" totalsRowShown="0" headerRowDxfId="141" tableBorderDxfId="140" totalsRowBorderDxfId="139" headerRowCellStyle="Normal" dataCellStyle="Normal">
  <tableColumns count="2">
    <tableColumn id="1" xr3:uid="{2E9E47CC-C546-472F-A439-ABBF27A39B9B}" name="Column1" dataDxfId="138" dataCellStyle="Normal"/>
    <tableColumn id="3" xr3:uid="{832DE12C-BC73-494A-B76E-FE87BEB3A353}" name="Column3" headerRowDxfId="137" dataDxfId="136" dataCellStyle="Normal"/>
  </tableColumns>
  <tableStyleInfo name="TableStyleLight8" showFirstColumn="0" showLastColumn="0" showRowStripes="1" showColumnStripes="1"/>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A282501-27E2-415E-BD19-453043C091AC}" name="Table25" displayName="Table25" ref="B18:D33" totalsRowShown="0" headerRowDxfId="135">
  <autoFilter ref="B18:D33" xr:uid="{8A282501-27E2-415E-BD19-453043C091AC}"/>
  <tableColumns count="3">
    <tableColumn id="1" xr3:uid="{8B0187EF-6F39-40BE-9C53-A0D8751B1867}" name="Machine Name" dataDxfId="134"/>
    <tableColumn id="2" xr3:uid="{CBD6CA92-648C-4424-AA96-8B062C3C6F92}" name="Sum of Duration" dataDxfId="133"/>
    <tableColumn id="3" xr3:uid="{4AD63101-A57F-464E-AD4D-55D167679EA4}" name="Count of Duration" dataDxfId="13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EULine" displayName="EULine" ref="B8:K55" totalsRowShown="0" headerRowDxfId="130" dataDxfId="129" headerRowBorderDxfId="127" tableBorderDxfId="128">
  <autoFilter ref="B8:K55" xr:uid="{00000000-0009-0000-0100-000003000000}"/>
  <sortState xmlns:xlrd2="http://schemas.microsoft.com/office/spreadsheetml/2017/richdata2" ref="B9:J53">
    <sortCondition ref="B8:B53"/>
  </sortState>
  <tableColumns count="10">
    <tableColumn id="1" xr3:uid="{00000000-0010-0000-0100-000001000000}" name="sr." dataDxfId="126"/>
    <tableColumn id="2" xr3:uid="{00000000-0010-0000-0100-000002000000}" name="Name " dataDxfId="125"/>
    <tableColumn id="10" xr3:uid="{00000000-0010-0000-0100-00000A000000}" name="Equipment Description" dataDxfId="124"/>
    <tableColumn id="12" xr3:uid="{00000000-0010-0000-0100-00000C000000}" name="Machine Code" dataDxfId="123"/>
    <tableColumn id="3" xr3:uid="{00000000-0010-0000-0100-000003000000}" name="Brand " dataDxfId="122"/>
    <tableColumn id="4" xr3:uid="{00000000-0010-0000-0100-000004000000}" name="S.N " dataDxfId="121"/>
    <tableColumn id="5" xr3:uid="{00000000-0010-0000-0100-000005000000}" name="Data " dataDxfId="120"/>
    <tableColumn id="6" xr3:uid="{00000000-0010-0000-0100-000006000000}" name="Model " dataDxfId="119"/>
    <tableColumn id="7" xr3:uid="{00000000-0010-0000-0100-000007000000}" name="Manufacturer Contact" dataDxfId="118"/>
    <tableColumn id="8" xr3:uid="{00000000-0010-0000-0100-000008000000}" name="Criticality" dataDxfId="117"/>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EUCodes" displayName="EUCodes" ref="A1:B49" totalsRowShown="0" headerRowDxfId="116" headerRowBorderDxfId="114" tableBorderDxfId="115" totalsRowBorderDxfId="113">
  <autoFilter ref="A1:B49" xr:uid="{00000000-0009-0000-0100-000001000000}"/>
  <sortState xmlns:xlrd2="http://schemas.microsoft.com/office/spreadsheetml/2017/richdata2" ref="A2:B49">
    <sortCondition ref="A1:A49"/>
  </sortState>
  <tableColumns count="2">
    <tableColumn id="1" xr3:uid="{00000000-0010-0000-0200-000001000000}" name="Equipment Description" dataDxfId="112"/>
    <tableColumn id="2" xr3:uid="{00000000-0010-0000-0200-000002000000}" name="Machine Code" dataDxfId="111"/>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SCLine" displayName="SCLine" ref="B8:K35" totalsRowShown="0" headerRowDxfId="110" dataDxfId="109" headerRowBorderDxfId="107" tableBorderDxfId="108">
  <autoFilter ref="B8:K35" xr:uid="{00000000-0009-0000-0100-000004000000}"/>
  <sortState xmlns:xlrd2="http://schemas.microsoft.com/office/spreadsheetml/2017/richdata2" ref="B9:J34">
    <sortCondition ref="B8:B34"/>
  </sortState>
  <tableColumns count="10">
    <tableColumn id="1" xr3:uid="{00000000-0010-0000-0300-000001000000}" name="sr." dataDxfId="106"/>
    <tableColumn id="2" xr3:uid="{00000000-0010-0000-0300-000002000000}" name="Name " dataDxfId="105"/>
    <tableColumn id="10" xr3:uid="{00000000-0010-0000-0300-00000A000000}" name="Equipment Description" dataDxfId="104"/>
    <tableColumn id="12" xr3:uid="{00000000-0010-0000-0300-00000C000000}" name="Machine Code" dataDxfId="103"/>
    <tableColumn id="3" xr3:uid="{00000000-0010-0000-0300-000003000000}" name="Brand " dataDxfId="102"/>
    <tableColumn id="4" xr3:uid="{00000000-0010-0000-0300-000004000000}" name="S.N " dataDxfId="101"/>
    <tableColumn id="5" xr3:uid="{00000000-0010-0000-0300-000005000000}" name="Data " dataDxfId="100"/>
    <tableColumn id="6" xr3:uid="{00000000-0010-0000-0300-000006000000}" name="Model " dataDxfId="99"/>
    <tableColumn id="7" xr3:uid="{00000000-0010-0000-0300-000007000000}" name="Manufacturer Contact" dataDxfId="98"/>
    <tableColumn id="8" xr3:uid="{00000000-0010-0000-0300-000008000000}" name="Criticality" dataDxfId="9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info@agriflex.it" TargetMode="External"/><Relationship Id="rId13" Type="http://schemas.openxmlformats.org/officeDocument/2006/relationships/printerSettings" Target="../printerSettings/printerSettings6.bin"/><Relationship Id="rId3" Type="http://schemas.openxmlformats.org/officeDocument/2006/relationships/hyperlink" Target="mailto:parts@italvibrasusa.com" TargetMode="External"/><Relationship Id="rId7" Type="http://schemas.openxmlformats.org/officeDocument/2006/relationships/hyperlink" Target="mailto:info@agriflex.it" TargetMode="External"/><Relationship Id="rId12" Type="http://schemas.openxmlformats.org/officeDocument/2006/relationships/hyperlink" Target="mailto:info@alitech-online.it" TargetMode="External"/><Relationship Id="rId2" Type="http://schemas.openxmlformats.org/officeDocument/2006/relationships/hyperlink" Target="mailto:emiconac@emiconac.it" TargetMode="External"/><Relationship Id="rId1" Type="http://schemas.openxmlformats.org/officeDocument/2006/relationships/hyperlink" Target="mailto:sifter@gwmfg.com" TargetMode="External"/><Relationship Id="rId6" Type="http://schemas.openxmlformats.org/officeDocument/2006/relationships/hyperlink" Target="mailto:info@agriflex.it" TargetMode="External"/><Relationship Id="rId11" Type="http://schemas.openxmlformats.org/officeDocument/2006/relationships/hyperlink" Target="https://flender.en.ecplaza.net/" TargetMode="External"/><Relationship Id="rId5" Type="http://schemas.openxmlformats.org/officeDocument/2006/relationships/hyperlink" Target="mailto:info@agriflex.it" TargetMode="External"/><Relationship Id="rId15" Type="http://schemas.openxmlformats.org/officeDocument/2006/relationships/table" Target="../tables/table11.xml"/><Relationship Id="rId10" Type="http://schemas.openxmlformats.org/officeDocument/2006/relationships/hyperlink" Target="mailto:kcurtner@peerlessfood.com" TargetMode="External"/><Relationship Id="rId4" Type="http://schemas.openxmlformats.org/officeDocument/2006/relationships/hyperlink" Target="mailto:parts@italvibrasusa.com" TargetMode="External"/><Relationship Id="rId9" Type="http://schemas.openxmlformats.org/officeDocument/2006/relationships/hyperlink" Target="mailto:kcurtner@peerlessfood.com" TargetMode="External"/><Relationship Id="rId14"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2.xml.rels><?xml version="1.0" encoding="UTF-8" standalone="yes"?>
<Relationships xmlns="http://schemas.openxmlformats.org/package/2006/relationships"><Relationship Id="rId8" Type="http://schemas.openxmlformats.org/officeDocument/2006/relationships/hyperlink" Target="mailto:info@alitech-online.it" TargetMode="External"/><Relationship Id="rId3" Type="http://schemas.openxmlformats.org/officeDocument/2006/relationships/hyperlink" Target="mailto:info@agriflex.it" TargetMode="External"/><Relationship Id="rId7" Type="http://schemas.openxmlformats.org/officeDocument/2006/relationships/hyperlink" Target="mailto:info@alitech-online.it" TargetMode="External"/><Relationship Id="rId2" Type="http://schemas.openxmlformats.org/officeDocument/2006/relationships/hyperlink" Target="mailto:emiconac@emiconac.it" TargetMode="External"/><Relationship Id="rId1" Type="http://schemas.openxmlformats.org/officeDocument/2006/relationships/hyperlink" Target="tel:+34943335100" TargetMode="External"/><Relationship Id="rId6" Type="http://schemas.openxmlformats.org/officeDocument/2006/relationships/hyperlink" Target="https://flender.en.ecplaza.net/" TargetMode="External"/><Relationship Id="rId11" Type="http://schemas.openxmlformats.org/officeDocument/2006/relationships/table" Target="../tables/table13.xml"/><Relationship Id="rId5" Type="http://schemas.openxmlformats.org/officeDocument/2006/relationships/hyperlink" Target="mailto:info@agriflex.it" TargetMode="External"/><Relationship Id="rId10" Type="http://schemas.openxmlformats.org/officeDocument/2006/relationships/drawing" Target="../drawings/drawing9.xml"/><Relationship Id="rId4" Type="http://schemas.openxmlformats.org/officeDocument/2006/relationships/hyperlink" Target="mailto:info@agriflex.it" TargetMode="External"/><Relationship Id="rId9"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table" Target="../tables/table14.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8.bin"/><Relationship Id="rId1" Type="http://schemas.openxmlformats.org/officeDocument/2006/relationships/pivotTable" Target="../pivotTables/pivotTable2.xml"/><Relationship Id="rId4" Type="http://schemas.microsoft.com/office/2007/relationships/slicer" Target="../slicers/slicer1.xml"/></Relationships>
</file>

<file path=xl/worksheets/_rels/sheet1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3.xml"/><Relationship Id="rId1" Type="http://schemas.openxmlformats.org/officeDocument/2006/relationships/pivotTable" Target="../pivotTables/pivotTable3.xm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drawing" Target="../drawings/drawing14.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drawing" Target="../drawings/drawing15.xml"/><Relationship Id="rId1" Type="http://schemas.openxmlformats.org/officeDocument/2006/relationships/printerSettings" Target="../printerSettings/printerSettings10.bin"/><Relationship Id="rId4"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7" Type="http://schemas.openxmlformats.org/officeDocument/2006/relationships/table" Target="../tables/table6.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mailto:info@agriflex.it" TargetMode="External"/><Relationship Id="rId13" Type="http://schemas.openxmlformats.org/officeDocument/2006/relationships/hyperlink" Target="mailto:info@burford.com" TargetMode="External"/><Relationship Id="rId18" Type="http://schemas.openxmlformats.org/officeDocument/2006/relationships/hyperlink" Target="mailto:info@agriflex.it" TargetMode="External"/><Relationship Id="rId26" Type="http://schemas.openxmlformats.org/officeDocument/2006/relationships/hyperlink" Target="https://flender.en.ecplaza.net/" TargetMode="External"/><Relationship Id="rId3" Type="http://schemas.openxmlformats.org/officeDocument/2006/relationships/hyperlink" Target="mailto:emiconac@emiconac.it" TargetMode="External"/><Relationship Id="rId21" Type="http://schemas.openxmlformats.org/officeDocument/2006/relationships/hyperlink" Target="mailto:info@tecnopool.it" TargetMode="External"/><Relationship Id="rId7" Type="http://schemas.openxmlformats.org/officeDocument/2006/relationships/hyperlink" Target="mailto:verner@j4.cz" TargetMode="External"/><Relationship Id="rId12" Type="http://schemas.openxmlformats.org/officeDocument/2006/relationships/hyperlink" Target="mailto:info@burford.com" TargetMode="External"/><Relationship Id="rId17" Type="http://schemas.openxmlformats.org/officeDocument/2006/relationships/hyperlink" Target="mailto:info@agriflex.it" TargetMode="External"/><Relationship Id="rId25" Type="http://schemas.openxmlformats.org/officeDocument/2006/relationships/hyperlink" Target="mailto:olfers@gbtrnbh.de" TargetMode="External"/><Relationship Id="rId2" Type="http://schemas.openxmlformats.org/officeDocument/2006/relationships/hyperlink" Target="mailto:sifter@gwmfg.com" TargetMode="External"/><Relationship Id="rId16" Type="http://schemas.openxmlformats.org/officeDocument/2006/relationships/hyperlink" Target="mailto:info@agriflex.it" TargetMode="External"/><Relationship Id="rId20" Type="http://schemas.openxmlformats.org/officeDocument/2006/relationships/hyperlink" Target="mailto:kcurtner@peerlessfood.com" TargetMode="External"/><Relationship Id="rId29" Type="http://schemas.openxmlformats.org/officeDocument/2006/relationships/table" Target="../tables/table7.xml"/><Relationship Id="rId1" Type="http://schemas.openxmlformats.org/officeDocument/2006/relationships/hyperlink" Target="tel:+34943335100" TargetMode="External"/><Relationship Id="rId6" Type="http://schemas.openxmlformats.org/officeDocument/2006/relationships/hyperlink" Target="http://www.capwayuse.com/" TargetMode="External"/><Relationship Id="rId11" Type="http://schemas.openxmlformats.org/officeDocument/2006/relationships/hyperlink" Target="mailto:jhankins@lematic.com" TargetMode="External"/><Relationship Id="rId24" Type="http://schemas.openxmlformats.org/officeDocument/2006/relationships/hyperlink" Target="mailto:info@ibonhart.co.uk" TargetMode="External"/><Relationship Id="rId5" Type="http://schemas.openxmlformats.org/officeDocument/2006/relationships/hyperlink" Target="mailto:parts@italvibrasusa.com" TargetMode="External"/><Relationship Id="rId15" Type="http://schemas.openxmlformats.org/officeDocument/2006/relationships/hyperlink" Target="mailto:service@domino-uk.com" TargetMode="External"/><Relationship Id="rId23" Type="http://schemas.openxmlformats.org/officeDocument/2006/relationships/hyperlink" Target="mailto:olfers@gbtrnbh.de" TargetMode="External"/><Relationship Id="rId28" Type="http://schemas.openxmlformats.org/officeDocument/2006/relationships/drawing" Target="../drawings/drawing6.xml"/><Relationship Id="rId10" Type="http://schemas.openxmlformats.org/officeDocument/2006/relationships/hyperlink" Target="mailto:info@ceia-usa.com?subject=Info%20request%20from%20CEIA%20web%20site" TargetMode="External"/><Relationship Id="rId19" Type="http://schemas.openxmlformats.org/officeDocument/2006/relationships/hyperlink" Target="mailto:kcurtner@peerlessfood.com" TargetMode="External"/><Relationship Id="rId4" Type="http://schemas.openxmlformats.org/officeDocument/2006/relationships/hyperlink" Target="mailto:parts@italvibrasusa.com" TargetMode="External"/><Relationship Id="rId9" Type="http://schemas.openxmlformats.org/officeDocument/2006/relationships/hyperlink" Target="mailto:info@tecnopool.it" TargetMode="External"/><Relationship Id="rId14" Type="http://schemas.openxmlformats.org/officeDocument/2006/relationships/hyperlink" Target="mailto:info@alitech-online.it" TargetMode="External"/><Relationship Id="rId22" Type="http://schemas.openxmlformats.org/officeDocument/2006/relationships/hyperlink" Target="mailto:info@ibonhart.co.uk" TargetMode="External"/><Relationship Id="rId27"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8" Type="http://schemas.openxmlformats.org/officeDocument/2006/relationships/hyperlink" Target="mailto:info@agriflex.it" TargetMode="External"/><Relationship Id="rId13" Type="http://schemas.openxmlformats.org/officeDocument/2006/relationships/hyperlink" Target="https://flender.en.ecplaza.net/" TargetMode="External"/><Relationship Id="rId3" Type="http://schemas.openxmlformats.org/officeDocument/2006/relationships/hyperlink" Target="mailto:emiconac@emiconac.it" TargetMode="External"/><Relationship Id="rId7" Type="http://schemas.openxmlformats.org/officeDocument/2006/relationships/hyperlink" Target="mailto:info@alitech-online.it" TargetMode="External"/><Relationship Id="rId12" Type="http://schemas.openxmlformats.org/officeDocument/2006/relationships/hyperlink" Target="mailto:kcurtner@peerlessfood.com" TargetMode="External"/><Relationship Id="rId2" Type="http://schemas.openxmlformats.org/officeDocument/2006/relationships/hyperlink" Target="mailto:sifter@gwmfg.com" TargetMode="External"/><Relationship Id="rId16" Type="http://schemas.openxmlformats.org/officeDocument/2006/relationships/table" Target="../tables/table9.xml"/><Relationship Id="rId1" Type="http://schemas.openxmlformats.org/officeDocument/2006/relationships/hyperlink" Target="tel:+34943335100" TargetMode="External"/><Relationship Id="rId6" Type="http://schemas.openxmlformats.org/officeDocument/2006/relationships/hyperlink" Target="mailto:info@agriflex.it" TargetMode="External"/><Relationship Id="rId11" Type="http://schemas.openxmlformats.org/officeDocument/2006/relationships/hyperlink" Target="mailto:kcurtner@peerlessfood.com" TargetMode="External"/><Relationship Id="rId5" Type="http://schemas.openxmlformats.org/officeDocument/2006/relationships/hyperlink" Target="mailto:parts@italvibrasusa.com" TargetMode="External"/><Relationship Id="rId15" Type="http://schemas.openxmlformats.org/officeDocument/2006/relationships/drawing" Target="../drawings/drawing7.xml"/><Relationship Id="rId10" Type="http://schemas.openxmlformats.org/officeDocument/2006/relationships/hyperlink" Target="mailto:info@agriflex.it" TargetMode="External"/><Relationship Id="rId4" Type="http://schemas.openxmlformats.org/officeDocument/2006/relationships/hyperlink" Target="mailto:parts@italvibrasusa.com" TargetMode="External"/><Relationship Id="rId9" Type="http://schemas.openxmlformats.org/officeDocument/2006/relationships/hyperlink" Target="mailto:info@agriflex.it" TargetMode="External"/><Relationship Id="rId14"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D277F-2568-4F7E-9616-2ECDB57E05DA}">
  <dimension ref="E9:F14"/>
  <sheetViews>
    <sheetView showGridLines="0" workbookViewId="0">
      <selection activeCell="J23" sqref="J23"/>
    </sheetView>
  </sheetViews>
  <sheetFormatPr defaultRowHeight="14.45"/>
  <cols>
    <col min="5" max="5" width="10.42578125" customWidth="1"/>
    <col min="6" max="6" width="93.85546875" bestFit="1" customWidth="1"/>
    <col min="10" max="10" width="35.42578125" customWidth="1"/>
  </cols>
  <sheetData>
    <row r="9" spans="5:6" ht="18">
      <c r="F9" s="136" t="s">
        <v>0</v>
      </c>
    </row>
    <row r="10" spans="5:6" ht="15.6">
      <c r="E10" s="137">
        <v>1</v>
      </c>
      <c r="F10" s="135" t="s">
        <v>1</v>
      </c>
    </row>
    <row r="11" spans="5:6" ht="15.6">
      <c r="E11" s="137">
        <v>2</v>
      </c>
      <c r="F11" s="135" t="s">
        <v>2</v>
      </c>
    </row>
    <row r="12" spans="5:6" ht="15.6">
      <c r="E12" s="137">
        <v>3</v>
      </c>
      <c r="F12" s="135" t="s">
        <v>3</v>
      </c>
    </row>
    <row r="13" spans="5:6" ht="15.6">
      <c r="E13" s="137">
        <v>4</v>
      </c>
      <c r="F13" s="135" t="s">
        <v>4</v>
      </c>
    </row>
    <row r="14" spans="5:6" ht="15.6">
      <c r="E14" s="137">
        <v>5</v>
      </c>
      <c r="F14" s="135" t="s">
        <v>5</v>
      </c>
    </row>
  </sheetData>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K46"/>
  <sheetViews>
    <sheetView showGridLines="0" rightToLeft="1" zoomScale="65" zoomScaleNormal="65" workbookViewId="0">
      <selection activeCell="E9" sqref="E9:E55"/>
    </sheetView>
  </sheetViews>
  <sheetFormatPr defaultRowHeight="14.45"/>
  <cols>
    <col min="1" max="1" width="2.7109375" customWidth="1"/>
    <col min="2" max="2" width="11.85546875" bestFit="1" customWidth="1"/>
    <col min="3" max="3" width="36" bestFit="1" customWidth="1"/>
    <col min="4" max="4" width="39" bestFit="1" customWidth="1"/>
    <col min="5" max="5" width="27.140625" bestFit="1" customWidth="1"/>
    <col min="6" max="6" width="41.42578125" bestFit="1" customWidth="1"/>
    <col min="7" max="7" width="18.42578125" bestFit="1" customWidth="1"/>
    <col min="8" max="8" width="15.28515625" bestFit="1" customWidth="1"/>
    <col min="9" max="9" width="39.42578125" bestFit="1" customWidth="1"/>
    <col min="10" max="10" width="38" bestFit="1" customWidth="1"/>
    <col min="11" max="11" width="20.42578125" bestFit="1" customWidth="1"/>
  </cols>
  <sheetData>
    <row r="1" spans="2:11" ht="15" thickBot="1"/>
    <row r="2" spans="2:11" s="21" customFormat="1" ht="21">
      <c r="B2" s="169" t="s">
        <v>2038</v>
      </c>
      <c r="C2" s="170"/>
      <c r="D2" s="19"/>
      <c r="E2" s="19"/>
      <c r="F2" s="19"/>
      <c r="G2" s="19"/>
      <c r="H2" s="19"/>
      <c r="I2" s="19"/>
      <c r="J2" s="19"/>
      <c r="K2" s="20"/>
    </row>
    <row r="3" spans="2:11" s="21" customFormat="1" ht="21">
      <c r="B3" s="171" t="s">
        <v>2039</v>
      </c>
      <c r="C3" s="172"/>
      <c r="D3" s="22"/>
      <c r="E3" s="22"/>
      <c r="F3" s="22"/>
      <c r="G3" s="22"/>
      <c r="H3" s="22"/>
      <c r="I3" s="22"/>
      <c r="J3" s="22"/>
      <c r="K3" s="23"/>
    </row>
    <row r="4" spans="2:11" ht="28.5" customHeight="1">
      <c r="B4" s="24"/>
      <c r="C4" s="25"/>
      <c r="D4" s="25"/>
      <c r="E4" s="25"/>
      <c r="F4" s="173" t="s">
        <v>2331</v>
      </c>
      <c r="G4" s="173"/>
      <c r="H4" s="173"/>
      <c r="I4" s="25"/>
      <c r="J4" s="25"/>
      <c r="K4" s="23"/>
    </row>
    <row r="5" spans="2:11" ht="15" customHeight="1">
      <c r="B5" s="24"/>
      <c r="C5" s="25"/>
      <c r="D5" s="25"/>
      <c r="E5" s="25"/>
      <c r="F5" s="173"/>
      <c r="G5" s="173"/>
      <c r="H5" s="173"/>
      <c r="I5" s="25"/>
      <c r="J5" s="25"/>
      <c r="K5" s="23"/>
    </row>
    <row r="6" spans="2:11" ht="21" customHeight="1" thickBot="1">
      <c r="B6" s="26"/>
      <c r="C6" s="27"/>
      <c r="D6" s="27"/>
      <c r="E6" s="27"/>
      <c r="F6" s="27"/>
      <c r="G6" s="28"/>
      <c r="H6" s="28"/>
      <c r="I6" s="28"/>
      <c r="J6" s="174"/>
      <c r="K6" s="175"/>
    </row>
    <row r="7" spans="2:11" ht="21" customHeight="1">
      <c r="B7" s="8"/>
      <c r="G7" s="29"/>
      <c r="H7" s="29"/>
      <c r="I7" s="29"/>
      <c r="J7" s="30"/>
      <c r="K7" s="31"/>
    </row>
    <row r="8" spans="2:11" ht="21.6" thickBot="1">
      <c r="B8" s="32" t="s">
        <v>2042</v>
      </c>
      <c r="C8" s="33" t="s">
        <v>2043</v>
      </c>
      <c r="D8" s="33" t="s">
        <v>2044</v>
      </c>
      <c r="E8" s="33" t="s">
        <v>2045</v>
      </c>
      <c r="F8" s="33" t="s">
        <v>2046</v>
      </c>
      <c r="G8" s="33" t="s">
        <v>2047</v>
      </c>
      <c r="H8" s="33" t="s">
        <v>2048</v>
      </c>
      <c r="I8" s="33" t="s">
        <v>2049</v>
      </c>
      <c r="J8" s="34" t="s">
        <v>2050</v>
      </c>
      <c r="K8" s="35" t="s">
        <v>2051</v>
      </c>
    </row>
    <row r="9" spans="2:11" s="43" customFormat="1" ht="18">
      <c r="B9" s="36">
        <v>1</v>
      </c>
      <c r="C9" s="37" t="s">
        <v>2332</v>
      </c>
      <c r="D9" s="38" t="s">
        <v>2128</v>
      </c>
      <c r="E9" s="39" t="s">
        <v>2333</v>
      </c>
      <c r="F9" s="40"/>
      <c r="G9" s="40"/>
      <c r="H9" s="40"/>
      <c r="I9" s="40"/>
      <c r="J9" s="41"/>
      <c r="K9" s="42" t="s">
        <v>2057</v>
      </c>
    </row>
    <row r="10" spans="2:11" s="43" customFormat="1" ht="18">
      <c r="B10" s="36">
        <v>2</v>
      </c>
      <c r="C10" s="44" t="s">
        <v>2115</v>
      </c>
      <c r="D10" s="45" t="s">
        <v>2334</v>
      </c>
      <c r="E10" s="46" t="s">
        <v>2335</v>
      </c>
      <c r="F10" s="47" t="s">
        <v>2336</v>
      </c>
      <c r="G10" s="47"/>
      <c r="H10" s="47">
        <v>2012</v>
      </c>
      <c r="I10" s="47" t="s">
        <v>2119</v>
      </c>
      <c r="J10" s="48" t="s">
        <v>2337</v>
      </c>
      <c r="K10" s="49" t="s">
        <v>2277</v>
      </c>
    </row>
    <row r="11" spans="2:11" s="43" customFormat="1" ht="18">
      <c r="B11" s="36">
        <v>3</v>
      </c>
      <c r="C11" s="37" t="s">
        <v>2101</v>
      </c>
      <c r="D11" s="45" t="s">
        <v>750</v>
      </c>
      <c r="E11" s="46" t="s">
        <v>2338</v>
      </c>
      <c r="F11" s="47" t="s">
        <v>2339</v>
      </c>
      <c r="G11" s="47">
        <v>1704</v>
      </c>
      <c r="H11" s="47">
        <v>2015</v>
      </c>
      <c r="I11" s="47" t="s">
        <v>2340</v>
      </c>
      <c r="J11" s="48" t="s">
        <v>2341</v>
      </c>
      <c r="K11" s="49" t="s">
        <v>2057</v>
      </c>
    </row>
    <row r="12" spans="2:11" s="43" customFormat="1" ht="18">
      <c r="B12" s="36">
        <v>4</v>
      </c>
      <c r="C12" s="44" t="s">
        <v>2342</v>
      </c>
      <c r="D12" s="45" t="s">
        <v>445</v>
      </c>
      <c r="E12" s="46" t="s">
        <v>2343</v>
      </c>
      <c r="F12" s="47" t="s">
        <v>2344</v>
      </c>
      <c r="G12" s="47"/>
      <c r="H12" s="47">
        <v>2019</v>
      </c>
      <c r="I12" s="47" t="s">
        <v>2345</v>
      </c>
      <c r="J12" s="48" t="s">
        <v>2346</v>
      </c>
      <c r="K12" s="49" t="s">
        <v>2057</v>
      </c>
    </row>
    <row r="13" spans="2:11" s="43" customFormat="1" ht="18">
      <c r="B13" s="36">
        <v>5</v>
      </c>
      <c r="C13" s="44" t="s">
        <v>2347</v>
      </c>
      <c r="D13" s="45" t="s">
        <v>123</v>
      </c>
      <c r="E13" s="46" t="s">
        <v>2348</v>
      </c>
      <c r="F13" s="47" t="s">
        <v>2344</v>
      </c>
      <c r="G13" s="47"/>
      <c r="H13" s="47">
        <v>2019</v>
      </c>
      <c r="I13" s="47" t="s">
        <v>2349</v>
      </c>
      <c r="J13" s="48" t="s">
        <v>2346</v>
      </c>
      <c r="K13" s="49" t="s">
        <v>2057</v>
      </c>
    </row>
    <row r="14" spans="2:11" s="43" customFormat="1" ht="18">
      <c r="B14" s="36">
        <v>6</v>
      </c>
      <c r="C14" s="44" t="s">
        <v>2350</v>
      </c>
      <c r="D14" s="45" t="s">
        <v>717</v>
      </c>
      <c r="E14" s="46" t="s">
        <v>2351</v>
      </c>
      <c r="F14" s="47" t="s">
        <v>2352</v>
      </c>
      <c r="G14" s="47"/>
      <c r="H14" s="47">
        <v>2019</v>
      </c>
      <c r="I14" s="47" t="s">
        <v>2353</v>
      </c>
      <c r="J14" s="47" t="s">
        <v>2346</v>
      </c>
      <c r="K14" s="49" t="s">
        <v>2057</v>
      </c>
    </row>
    <row r="15" spans="2:11" s="43" customFormat="1" ht="18">
      <c r="B15" s="36">
        <v>7</v>
      </c>
      <c r="C15" s="44" t="s">
        <v>2354</v>
      </c>
      <c r="D15" s="45" t="s">
        <v>1473</v>
      </c>
      <c r="E15" s="46" t="s">
        <v>2355</v>
      </c>
      <c r="F15" s="47" t="s">
        <v>2344</v>
      </c>
      <c r="G15" s="47"/>
      <c r="H15" s="47">
        <v>2019</v>
      </c>
      <c r="I15" s="47" t="s">
        <v>2345</v>
      </c>
      <c r="J15" s="47" t="s">
        <v>2346</v>
      </c>
      <c r="K15" s="49" t="s">
        <v>2057</v>
      </c>
    </row>
    <row r="16" spans="2:11" s="43" customFormat="1" ht="18">
      <c r="B16" s="36">
        <v>8</v>
      </c>
      <c r="C16" s="44" t="s">
        <v>2284</v>
      </c>
      <c r="D16" s="45" t="s">
        <v>52</v>
      </c>
      <c r="E16" s="46" t="s">
        <v>2356</v>
      </c>
      <c r="F16" s="47" t="s">
        <v>2357</v>
      </c>
      <c r="G16" s="47">
        <v>58500503</v>
      </c>
      <c r="H16" s="47">
        <v>2003</v>
      </c>
      <c r="I16" s="47" t="s">
        <v>2358</v>
      </c>
      <c r="J16" s="47"/>
      <c r="K16" s="49" t="s">
        <v>2277</v>
      </c>
    </row>
    <row r="17" spans="2:11" s="43" customFormat="1" ht="18">
      <c r="B17" s="70"/>
      <c r="C17" s="44" t="s">
        <v>2359</v>
      </c>
      <c r="D17" s="47" t="s">
        <v>135</v>
      </c>
      <c r="E17" s="46" t="s">
        <v>2360</v>
      </c>
      <c r="F17" s="47"/>
      <c r="G17" s="47"/>
      <c r="H17" s="47"/>
      <c r="I17" s="47"/>
      <c r="J17" s="47"/>
      <c r="K17" s="49"/>
    </row>
    <row r="18" spans="2:11" s="43" customFormat="1" ht="18">
      <c r="B18" s="70"/>
      <c r="C18" s="44" t="s">
        <v>2361</v>
      </c>
      <c r="D18" s="47" t="s">
        <v>1775</v>
      </c>
      <c r="E18" s="46" t="s">
        <v>2362</v>
      </c>
      <c r="F18" s="47"/>
      <c r="G18" s="47"/>
      <c r="H18" s="47"/>
      <c r="I18" s="47"/>
      <c r="J18" s="47"/>
      <c r="K18" s="49"/>
    </row>
    <row r="19" spans="2:11" s="43" customFormat="1" ht="18">
      <c r="B19" s="70"/>
      <c r="C19" s="44" t="s">
        <v>2363</v>
      </c>
      <c r="D19" s="47" t="s">
        <v>1945</v>
      </c>
      <c r="E19" s="46" t="s">
        <v>2364</v>
      </c>
      <c r="F19" s="47"/>
      <c r="G19" s="47"/>
      <c r="H19" s="47"/>
      <c r="I19" s="47"/>
      <c r="J19" s="47"/>
      <c r="K19" s="49"/>
    </row>
    <row r="20" spans="2:11" s="43" customFormat="1" ht="18">
      <c r="B20" s="70"/>
      <c r="C20" s="44" t="s">
        <v>2365</v>
      </c>
      <c r="D20" s="47" t="s">
        <v>2366</v>
      </c>
      <c r="E20" s="46" t="s">
        <v>2367</v>
      </c>
      <c r="F20" s="47"/>
      <c r="G20" s="47"/>
      <c r="H20" s="47"/>
      <c r="I20" s="47"/>
      <c r="J20" s="47"/>
      <c r="K20" s="49"/>
    </row>
    <row r="21" spans="2:11" s="43" customFormat="1" ht="18">
      <c r="B21" s="70"/>
      <c r="C21" s="44" t="s">
        <v>2368</v>
      </c>
      <c r="D21" s="47" t="s">
        <v>1530</v>
      </c>
      <c r="E21" s="46" t="s">
        <v>2369</v>
      </c>
      <c r="F21" s="47"/>
      <c r="G21" s="47"/>
      <c r="H21" s="47"/>
      <c r="I21" s="47"/>
      <c r="J21" s="47"/>
      <c r="K21" s="49"/>
    </row>
    <row r="22" spans="2:11" s="43" customFormat="1" ht="18">
      <c r="B22" s="70"/>
      <c r="C22" s="44" t="s">
        <v>2370</v>
      </c>
      <c r="D22" s="47" t="s">
        <v>209</v>
      </c>
      <c r="E22" s="46" t="s">
        <v>2371</v>
      </c>
      <c r="F22" s="47"/>
      <c r="G22" s="47"/>
      <c r="H22" s="47"/>
      <c r="I22" s="47"/>
      <c r="J22" s="47"/>
      <c r="K22" s="49"/>
    </row>
    <row r="23" spans="2:11" s="43" customFormat="1" ht="18">
      <c r="B23" s="36">
        <v>10</v>
      </c>
      <c r="C23" s="44" t="s">
        <v>2372</v>
      </c>
      <c r="D23" s="45" t="s">
        <v>2373</v>
      </c>
      <c r="E23" s="46" t="s">
        <v>2374</v>
      </c>
      <c r="F23" s="47"/>
      <c r="G23" s="47"/>
      <c r="H23" s="47"/>
      <c r="I23" s="47" t="s">
        <v>2375</v>
      </c>
      <c r="J23" s="48"/>
      <c r="K23" s="49"/>
    </row>
    <row r="24" spans="2:11" s="43" customFormat="1" ht="18">
      <c r="B24" s="36">
        <v>11</v>
      </c>
      <c r="C24" s="44" t="s">
        <v>2376</v>
      </c>
      <c r="D24" s="45" t="s">
        <v>2377</v>
      </c>
      <c r="E24" s="46" t="s">
        <v>2378</v>
      </c>
      <c r="F24" s="47"/>
      <c r="G24" s="47"/>
      <c r="H24" s="47"/>
      <c r="I24" s="47"/>
      <c r="J24" s="48"/>
      <c r="K24" s="49"/>
    </row>
    <row r="25" spans="2:11" s="43" customFormat="1" ht="18">
      <c r="B25" s="70"/>
      <c r="C25" s="44" t="s">
        <v>2379</v>
      </c>
      <c r="D25" s="45" t="s">
        <v>2380</v>
      </c>
      <c r="E25" s="46" t="s">
        <v>2381</v>
      </c>
      <c r="F25" s="47"/>
      <c r="G25" s="47"/>
      <c r="H25" s="47"/>
      <c r="I25" s="47"/>
      <c r="J25" s="48"/>
      <c r="K25" s="49"/>
    </row>
    <row r="26" spans="2:11" s="43" customFormat="1" ht="18">
      <c r="B26" s="36">
        <v>12</v>
      </c>
      <c r="C26" s="44" t="s">
        <v>2158</v>
      </c>
      <c r="D26" s="45" t="s">
        <v>277</v>
      </c>
      <c r="E26" s="46" t="s">
        <v>2382</v>
      </c>
      <c r="F26" s="47" t="s">
        <v>2383</v>
      </c>
      <c r="G26" s="47"/>
      <c r="H26" s="47">
        <v>2016</v>
      </c>
      <c r="I26" s="47" t="s">
        <v>2384</v>
      </c>
      <c r="J26" s="48" t="s">
        <v>2383</v>
      </c>
      <c r="K26" s="49" t="s">
        <v>2057</v>
      </c>
    </row>
    <row r="27" spans="2:11" s="43" customFormat="1" ht="18">
      <c r="B27" s="36">
        <v>13</v>
      </c>
      <c r="C27" s="44" t="s">
        <v>2385</v>
      </c>
      <c r="D27" s="45" t="s">
        <v>167</v>
      </c>
      <c r="E27" s="46" t="s">
        <v>2386</v>
      </c>
      <c r="F27" s="47" t="s">
        <v>2387</v>
      </c>
      <c r="G27" s="47">
        <v>10461</v>
      </c>
      <c r="H27" s="47">
        <v>2018</v>
      </c>
      <c r="I27" s="47" t="s">
        <v>2388</v>
      </c>
      <c r="J27" s="48" t="s">
        <v>2389</v>
      </c>
      <c r="K27" s="49" t="s">
        <v>2057</v>
      </c>
    </row>
    <row r="28" spans="2:11" s="43" customFormat="1" ht="18">
      <c r="B28" s="36">
        <v>14</v>
      </c>
      <c r="C28" s="44" t="s">
        <v>2390</v>
      </c>
      <c r="D28" s="45" t="s">
        <v>73</v>
      </c>
      <c r="E28" s="46" t="s">
        <v>2391</v>
      </c>
      <c r="F28" s="47" t="s">
        <v>2387</v>
      </c>
      <c r="G28" s="47">
        <v>10462</v>
      </c>
      <c r="H28" s="47">
        <v>2018</v>
      </c>
      <c r="I28" s="47" t="s">
        <v>2388</v>
      </c>
      <c r="J28" s="48" t="s">
        <v>2389</v>
      </c>
      <c r="K28" s="49" t="s">
        <v>2057</v>
      </c>
    </row>
    <row r="29" spans="2:11" s="43" customFormat="1" ht="18">
      <c r="B29" s="36">
        <v>15</v>
      </c>
      <c r="C29" s="44" t="s">
        <v>2392</v>
      </c>
      <c r="D29" s="45" t="s">
        <v>170</v>
      </c>
      <c r="E29" s="46" t="s">
        <v>2393</v>
      </c>
      <c r="F29" s="47" t="s">
        <v>2387</v>
      </c>
      <c r="G29" s="47">
        <v>10463</v>
      </c>
      <c r="H29" s="47">
        <v>2018</v>
      </c>
      <c r="I29" s="47" t="s">
        <v>2388</v>
      </c>
      <c r="J29" s="48" t="s">
        <v>2389</v>
      </c>
      <c r="K29" s="49" t="s">
        <v>2057</v>
      </c>
    </row>
    <row r="30" spans="2:11" s="43" customFormat="1" ht="18">
      <c r="B30" s="36">
        <v>16</v>
      </c>
      <c r="C30" s="44" t="s">
        <v>2394</v>
      </c>
      <c r="D30" s="45" t="s">
        <v>2395</v>
      </c>
      <c r="E30" s="46" t="s">
        <v>2396</v>
      </c>
      <c r="F30" s="47" t="s">
        <v>2397</v>
      </c>
      <c r="G30" s="47"/>
      <c r="H30" s="47"/>
      <c r="I30" s="47"/>
      <c r="J30" s="48"/>
      <c r="K30" s="49" t="s">
        <v>2057</v>
      </c>
    </row>
    <row r="31" spans="2:11" s="43" customFormat="1" ht="18">
      <c r="B31" s="36">
        <v>17</v>
      </c>
      <c r="C31" s="44" t="s">
        <v>2398</v>
      </c>
      <c r="D31" s="45" t="s">
        <v>251</v>
      </c>
      <c r="E31" s="46" t="s">
        <v>2399</v>
      </c>
      <c r="F31" s="47" t="s">
        <v>2397</v>
      </c>
      <c r="G31" s="47"/>
      <c r="H31" s="47"/>
      <c r="I31" s="47"/>
      <c r="J31" s="48"/>
      <c r="K31" s="49" t="s">
        <v>2057</v>
      </c>
    </row>
    <row r="32" spans="2:11" s="43" customFormat="1" ht="18">
      <c r="B32" s="36">
        <v>18</v>
      </c>
      <c r="C32" s="44" t="s">
        <v>2400</v>
      </c>
      <c r="D32" s="45" t="s">
        <v>2401</v>
      </c>
      <c r="E32" s="46" t="s">
        <v>2402</v>
      </c>
      <c r="F32" s="47" t="s">
        <v>2397</v>
      </c>
      <c r="G32" s="47"/>
      <c r="H32" s="47"/>
      <c r="I32" s="47"/>
      <c r="J32" s="48"/>
      <c r="K32" s="49" t="s">
        <v>2403</v>
      </c>
    </row>
    <row r="33" spans="2:11" s="43" customFormat="1" ht="18">
      <c r="B33" s="36">
        <v>19</v>
      </c>
      <c r="C33" s="44" t="s">
        <v>2404</v>
      </c>
      <c r="D33" s="45" t="s">
        <v>95</v>
      </c>
      <c r="E33" s="46" t="s">
        <v>2405</v>
      </c>
      <c r="F33" s="47" t="s">
        <v>2406</v>
      </c>
      <c r="G33" s="47">
        <v>3963</v>
      </c>
      <c r="H33" s="47">
        <v>2008</v>
      </c>
      <c r="I33" s="47">
        <v>1300</v>
      </c>
      <c r="J33" s="48" t="s">
        <v>2407</v>
      </c>
      <c r="K33" s="49" t="s">
        <v>2057</v>
      </c>
    </row>
    <row r="34" spans="2:11" s="43" customFormat="1" ht="18">
      <c r="B34" s="36">
        <v>20</v>
      </c>
      <c r="C34" s="44" t="s">
        <v>2408</v>
      </c>
      <c r="D34" s="45" t="s">
        <v>2409</v>
      </c>
      <c r="E34" s="46" t="s">
        <v>2410</v>
      </c>
      <c r="F34" s="47"/>
      <c r="G34" s="47"/>
      <c r="H34" s="47"/>
      <c r="I34" s="47"/>
      <c r="J34" s="48"/>
      <c r="K34" s="49"/>
    </row>
    <row r="35" spans="2:11" s="43" customFormat="1" ht="18">
      <c r="B35" s="36">
        <v>21</v>
      </c>
      <c r="C35" s="44" t="s">
        <v>2411</v>
      </c>
      <c r="D35" s="45" t="s">
        <v>91</v>
      </c>
      <c r="E35" s="46" t="s">
        <v>2412</v>
      </c>
      <c r="F35" s="47"/>
      <c r="G35" s="47"/>
      <c r="H35" s="47"/>
      <c r="I35" s="47"/>
      <c r="J35" s="47"/>
      <c r="K35" s="49" t="s">
        <v>2057</v>
      </c>
    </row>
    <row r="36" spans="2:11" s="43" customFormat="1" ht="18">
      <c r="B36" s="36">
        <v>22</v>
      </c>
      <c r="C36" s="44" t="s">
        <v>2218</v>
      </c>
      <c r="D36" s="45" t="s">
        <v>109</v>
      </c>
      <c r="E36" s="46" t="s">
        <v>2413</v>
      </c>
      <c r="F36" s="47" t="s">
        <v>2414</v>
      </c>
      <c r="G36" s="47"/>
      <c r="H36" s="47"/>
      <c r="I36" s="47" t="s">
        <v>2415</v>
      </c>
      <c r="J36" s="47" t="s">
        <v>2242</v>
      </c>
      <c r="K36" s="49" t="s">
        <v>2057</v>
      </c>
    </row>
    <row r="37" spans="2:11" s="43" customFormat="1" ht="18">
      <c r="B37" s="36">
        <v>23</v>
      </c>
      <c r="C37" s="44" t="s">
        <v>2416</v>
      </c>
      <c r="D37" s="45" t="s">
        <v>531</v>
      </c>
      <c r="E37" s="46" t="s">
        <v>2417</v>
      </c>
      <c r="F37" s="47"/>
      <c r="G37" s="47"/>
      <c r="H37" s="47"/>
      <c r="I37" s="47"/>
      <c r="J37" s="47"/>
      <c r="K37" s="49"/>
    </row>
    <row r="38" spans="2:11" s="43" customFormat="1" ht="18">
      <c r="B38" s="36">
        <v>24</v>
      </c>
      <c r="C38" s="44" t="s">
        <v>2418</v>
      </c>
      <c r="D38" s="45" t="s">
        <v>833</v>
      </c>
      <c r="E38" s="46" t="s">
        <v>2419</v>
      </c>
      <c r="F38" s="47"/>
      <c r="G38" s="47"/>
      <c r="H38" s="47"/>
      <c r="I38" s="47"/>
      <c r="J38" s="47"/>
      <c r="K38" s="49" t="s">
        <v>2057</v>
      </c>
    </row>
    <row r="39" spans="2:11" s="43" customFormat="1" ht="18">
      <c r="B39" s="36">
        <v>25</v>
      </c>
      <c r="C39" s="44" t="s">
        <v>2420</v>
      </c>
      <c r="D39" s="45" t="s">
        <v>2421</v>
      </c>
      <c r="E39" s="46" t="s">
        <v>2422</v>
      </c>
      <c r="F39" s="47"/>
      <c r="G39" s="47"/>
      <c r="H39" s="47"/>
      <c r="I39" s="47"/>
      <c r="J39" s="47"/>
      <c r="K39" s="49"/>
    </row>
    <row r="40" spans="2:11" s="43" customFormat="1" ht="18">
      <c r="B40" s="36">
        <v>26</v>
      </c>
      <c r="C40" s="44" t="s">
        <v>2423</v>
      </c>
      <c r="D40" s="45" t="s">
        <v>183</v>
      </c>
      <c r="E40" s="46" t="s">
        <v>2424</v>
      </c>
      <c r="F40" s="47"/>
      <c r="G40" s="47"/>
      <c r="H40" s="47"/>
      <c r="I40" s="47"/>
      <c r="J40" s="47"/>
      <c r="K40" s="49" t="s">
        <v>2057</v>
      </c>
    </row>
    <row r="41" spans="2:11" s="43" customFormat="1" ht="18">
      <c r="B41" s="36">
        <v>27</v>
      </c>
      <c r="C41" s="44" t="s">
        <v>2229</v>
      </c>
      <c r="D41" s="45" t="s">
        <v>79</v>
      </c>
      <c r="E41" s="46" t="s">
        <v>2425</v>
      </c>
      <c r="F41" s="47" t="s">
        <v>2414</v>
      </c>
      <c r="G41" s="47"/>
      <c r="H41" s="47"/>
      <c r="I41" s="47" t="s">
        <v>2415</v>
      </c>
      <c r="J41" s="48" t="s">
        <v>2242</v>
      </c>
      <c r="K41" s="49" t="s">
        <v>2057</v>
      </c>
    </row>
    <row r="42" spans="2:11" s="43" customFormat="1" ht="18">
      <c r="B42" s="36">
        <v>28</v>
      </c>
      <c r="C42" s="44" t="s">
        <v>2426</v>
      </c>
      <c r="D42" s="45" t="s">
        <v>848</v>
      </c>
      <c r="E42" s="46" t="s">
        <v>2427</v>
      </c>
      <c r="F42" s="47"/>
      <c r="G42" s="47"/>
      <c r="H42" s="47"/>
      <c r="I42" s="47"/>
      <c r="J42" s="47"/>
      <c r="K42" s="49"/>
    </row>
    <row r="43" spans="2:11" s="43" customFormat="1" ht="18">
      <c r="B43" s="36">
        <v>29</v>
      </c>
      <c r="C43" s="44" t="s">
        <v>2428</v>
      </c>
      <c r="D43" s="45" t="s">
        <v>1754</v>
      </c>
      <c r="E43" s="46" t="s">
        <v>2429</v>
      </c>
      <c r="F43" s="47"/>
      <c r="G43" s="47"/>
      <c r="H43" s="47"/>
      <c r="I43" s="47"/>
      <c r="J43" s="47"/>
      <c r="K43" s="49"/>
    </row>
    <row r="44" spans="2:11" s="43" customFormat="1" ht="18">
      <c r="B44" s="36">
        <v>30</v>
      </c>
      <c r="C44" s="56" t="s">
        <v>2430</v>
      </c>
      <c r="D44" s="57" t="s">
        <v>284</v>
      </c>
      <c r="E44" s="62" t="s">
        <v>2431</v>
      </c>
      <c r="F44" s="63"/>
      <c r="G44" s="63"/>
      <c r="H44" s="63"/>
      <c r="I44" s="63"/>
      <c r="J44" s="63"/>
      <c r="K44" s="64"/>
    </row>
    <row r="45" spans="2:11" s="43" customFormat="1" ht="18">
      <c r="B45" s="36">
        <v>31</v>
      </c>
      <c r="C45" s="56" t="s">
        <v>2308</v>
      </c>
      <c r="D45" s="57" t="s">
        <v>255</v>
      </c>
      <c r="E45" s="62" t="s">
        <v>2432</v>
      </c>
      <c r="F45" s="63"/>
      <c r="G45" s="63"/>
      <c r="H45" s="63"/>
      <c r="I45" s="63"/>
      <c r="J45" s="63"/>
      <c r="K45" s="64"/>
    </row>
    <row r="46" spans="2:11" s="43" customFormat="1" ht="18">
      <c r="B46" s="36">
        <v>32</v>
      </c>
      <c r="C46" s="56" t="s">
        <v>2433</v>
      </c>
      <c r="D46" s="57" t="s">
        <v>1405</v>
      </c>
      <c r="E46" s="62" t="s">
        <v>2434</v>
      </c>
      <c r="F46" s="63" t="s">
        <v>2435</v>
      </c>
      <c r="G46" s="63"/>
      <c r="H46" s="63"/>
      <c r="I46" s="63"/>
      <c r="J46" s="63"/>
      <c r="K46" s="64"/>
    </row>
  </sheetData>
  <mergeCells count="4">
    <mergeCell ref="B2:C2"/>
    <mergeCell ref="B3:C3"/>
    <mergeCell ref="F4:H5"/>
    <mergeCell ref="J6:K6"/>
  </mergeCells>
  <conditionalFormatting sqref="E9:E46">
    <cfRule type="duplicateValues" dxfId="90" priority="1"/>
  </conditionalFormatting>
  <hyperlinks>
    <hyperlink ref="J29" r:id="rId1" display="sifter@gwmfg.com" xr:uid="{00000000-0004-0000-0500-000000000000}"/>
    <hyperlink ref="J27" r:id="rId2" display="emiconac@emiconac.it" xr:uid="{00000000-0004-0000-0500-000001000000}"/>
    <hyperlink ref="J13" r:id="rId3" display="parts@italvibrasusa.com" xr:uid="{00000000-0004-0000-0500-000002000000}"/>
    <hyperlink ref="J12" r:id="rId4" display="parts@italvibrasusa.com" xr:uid="{00000000-0004-0000-0500-000003000000}"/>
    <hyperlink ref="J26" r:id="rId5" display="mailto:info@agriflex.it" xr:uid="{00000000-0004-0000-0500-000004000000}"/>
    <hyperlink ref="J28" r:id="rId6" display="info@agriflex.it" xr:uid="{00000000-0004-0000-0500-000005000000}"/>
    <hyperlink ref="J11" r:id="rId7" display="info@agriflex.it" xr:uid="{00000000-0004-0000-0500-000006000000}"/>
    <hyperlink ref="J9" r:id="rId8" display="info@agriflex.it" xr:uid="{00000000-0004-0000-0500-000007000000}"/>
    <hyperlink ref="J30" r:id="rId9" display="kcurtner@peerlessfood.com" xr:uid="{00000000-0004-0000-0500-000008000000}"/>
    <hyperlink ref="J31" r:id="rId10" display="kcurtner@peerlessfood.com" xr:uid="{00000000-0004-0000-0500-000009000000}"/>
    <hyperlink ref="J32" r:id="rId11" display="https://flender.en.ecplaza.net/" xr:uid="{00000000-0004-0000-0500-00000A000000}"/>
    <hyperlink ref="J10" r:id="rId12" display="info@alitech-online.it" xr:uid="{00000000-0004-0000-0500-00000B000000}"/>
  </hyperlinks>
  <pageMargins left="0.25" right="0.25" top="0.75" bottom="0.75" header="0.3" footer="0.3"/>
  <pageSetup paperSize="9" scale="49" orientation="landscape" r:id="rId13"/>
  <drawing r:id="rId14"/>
  <tableParts count="1">
    <tablePart r:id="rId1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9"/>
  <sheetViews>
    <sheetView workbookViewId="0">
      <selection activeCell="B12" sqref="B12"/>
    </sheetView>
  </sheetViews>
  <sheetFormatPr defaultRowHeight="14.45"/>
  <cols>
    <col min="1" max="1" width="25" bestFit="1" customWidth="1"/>
    <col min="2" max="2" width="16.140625" bestFit="1" customWidth="1"/>
  </cols>
  <sheetData>
    <row r="1" spans="1:2">
      <c r="A1" s="74" t="s">
        <v>2044</v>
      </c>
      <c r="B1" s="66" t="s">
        <v>2045</v>
      </c>
    </row>
    <row r="2" spans="1:2">
      <c r="A2" s="71" t="s">
        <v>1945</v>
      </c>
      <c r="B2" s="68" t="s">
        <v>2364</v>
      </c>
    </row>
    <row r="3" spans="1:2">
      <c r="A3" s="71" t="s">
        <v>209</v>
      </c>
      <c r="B3" s="68" t="s">
        <v>2371</v>
      </c>
    </row>
    <row r="4" spans="1:2">
      <c r="A4" s="71" t="s">
        <v>2366</v>
      </c>
      <c r="B4" s="68" t="s">
        <v>2367</v>
      </c>
    </row>
    <row r="5" spans="1:2">
      <c r="A5" s="71" t="s">
        <v>2334</v>
      </c>
      <c r="B5" s="68" t="s">
        <v>2335</v>
      </c>
    </row>
    <row r="6" spans="1:2">
      <c r="A6" s="71" t="s">
        <v>277</v>
      </c>
      <c r="B6" s="68" t="s">
        <v>2382</v>
      </c>
    </row>
    <row r="7" spans="1:2">
      <c r="A7" s="71" t="s">
        <v>135</v>
      </c>
      <c r="B7" s="68" t="s">
        <v>2360</v>
      </c>
    </row>
    <row r="8" spans="1:2">
      <c r="A8" s="71" t="s">
        <v>1775</v>
      </c>
      <c r="B8" s="68" t="s">
        <v>2362</v>
      </c>
    </row>
    <row r="9" spans="1:2">
      <c r="A9" s="71" t="s">
        <v>1530</v>
      </c>
      <c r="B9" s="68" t="s">
        <v>2369</v>
      </c>
    </row>
    <row r="10" spans="1:2">
      <c r="A10" s="71" t="s">
        <v>52</v>
      </c>
      <c r="B10" s="68" t="s">
        <v>2356</v>
      </c>
    </row>
    <row r="11" spans="1:2">
      <c r="A11" s="71" t="s">
        <v>284</v>
      </c>
      <c r="B11" s="68" t="s">
        <v>2431</v>
      </c>
    </row>
    <row r="12" spans="1:2">
      <c r="A12" s="71" t="s">
        <v>2409</v>
      </c>
      <c r="B12" s="68" t="s">
        <v>2410</v>
      </c>
    </row>
    <row r="13" spans="1:2">
      <c r="A13" s="71" t="s">
        <v>2421</v>
      </c>
      <c r="B13" s="68" t="s">
        <v>2422</v>
      </c>
    </row>
    <row r="14" spans="1:2">
      <c r="A14" s="71" t="s">
        <v>2380</v>
      </c>
      <c r="B14" s="68" t="s">
        <v>2381</v>
      </c>
    </row>
    <row r="15" spans="1:2">
      <c r="A15" s="71" t="s">
        <v>2128</v>
      </c>
      <c r="B15" s="68" t="s">
        <v>2333</v>
      </c>
    </row>
    <row r="16" spans="1:2">
      <c r="A16" s="71" t="s">
        <v>167</v>
      </c>
      <c r="B16" s="68" t="s">
        <v>2386</v>
      </c>
    </row>
    <row r="17" spans="1:2">
      <c r="A17" s="71" t="s">
        <v>73</v>
      </c>
      <c r="B17" s="68" t="s">
        <v>2391</v>
      </c>
    </row>
    <row r="18" spans="1:2">
      <c r="A18" s="71" t="s">
        <v>170</v>
      </c>
      <c r="B18" s="68" t="s">
        <v>2393</v>
      </c>
    </row>
    <row r="19" spans="1:2">
      <c r="A19" s="71" t="s">
        <v>2395</v>
      </c>
      <c r="B19" s="68" t="s">
        <v>2396</v>
      </c>
    </row>
    <row r="20" spans="1:2">
      <c r="A20" s="71" t="s">
        <v>251</v>
      </c>
      <c r="B20" s="68" t="s">
        <v>2399</v>
      </c>
    </row>
    <row r="21" spans="1:2">
      <c r="A21" s="71" t="s">
        <v>2401</v>
      </c>
      <c r="B21" s="68" t="s">
        <v>2402</v>
      </c>
    </row>
    <row r="22" spans="1:2">
      <c r="A22" s="71" t="s">
        <v>833</v>
      </c>
      <c r="B22" s="68" t="s">
        <v>2419</v>
      </c>
    </row>
    <row r="23" spans="1:2">
      <c r="A23" s="71" t="s">
        <v>79</v>
      </c>
      <c r="B23" s="68" t="s">
        <v>2425</v>
      </c>
    </row>
    <row r="24" spans="1:2">
      <c r="A24" s="71" t="s">
        <v>1405</v>
      </c>
      <c r="B24" s="68" t="s">
        <v>2434</v>
      </c>
    </row>
    <row r="25" spans="1:2">
      <c r="A25" s="71" t="s">
        <v>255</v>
      </c>
      <c r="B25" s="68" t="s">
        <v>2432</v>
      </c>
    </row>
    <row r="26" spans="1:2">
      <c r="A26" s="71" t="s">
        <v>91</v>
      </c>
      <c r="B26" s="68" t="s">
        <v>2412</v>
      </c>
    </row>
    <row r="27" spans="1:2">
      <c r="A27" s="71" t="s">
        <v>183</v>
      </c>
      <c r="B27" s="68" t="s">
        <v>2424</v>
      </c>
    </row>
    <row r="28" spans="1:2">
      <c r="A28" s="71" t="s">
        <v>1754</v>
      </c>
      <c r="B28" s="68" t="s">
        <v>2429</v>
      </c>
    </row>
    <row r="29" spans="1:2">
      <c r="A29" s="71" t="s">
        <v>95</v>
      </c>
      <c r="B29" s="68" t="s">
        <v>2405</v>
      </c>
    </row>
    <row r="30" spans="1:2">
      <c r="A30" s="71" t="s">
        <v>2377</v>
      </c>
      <c r="B30" s="68" t="s">
        <v>2378</v>
      </c>
    </row>
    <row r="31" spans="1:2">
      <c r="A31" s="71" t="s">
        <v>2373</v>
      </c>
      <c r="B31" s="68" t="s">
        <v>2374</v>
      </c>
    </row>
    <row r="32" spans="1:2">
      <c r="A32" s="73" t="s">
        <v>531</v>
      </c>
      <c r="B32" s="69" t="s">
        <v>2417</v>
      </c>
    </row>
    <row r="33" spans="1:2">
      <c r="A33" s="71" t="s">
        <v>848</v>
      </c>
      <c r="B33" s="68" t="s">
        <v>2427</v>
      </c>
    </row>
    <row r="34" spans="1:2">
      <c r="A34" s="71" t="s">
        <v>109</v>
      </c>
      <c r="B34" s="68" t="s">
        <v>2413</v>
      </c>
    </row>
    <row r="35" spans="1:2">
      <c r="A35" s="71" t="s">
        <v>750</v>
      </c>
      <c r="B35" s="68" t="s">
        <v>2338</v>
      </c>
    </row>
    <row r="36" spans="1:2">
      <c r="A36" s="71" t="s">
        <v>445</v>
      </c>
      <c r="B36" s="68" t="s">
        <v>2343</v>
      </c>
    </row>
    <row r="37" spans="1:2">
      <c r="A37" s="71" t="s">
        <v>123</v>
      </c>
      <c r="B37" s="68" t="s">
        <v>2348</v>
      </c>
    </row>
    <row r="38" spans="1:2">
      <c r="A38" s="71" t="s">
        <v>717</v>
      </c>
      <c r="B38" s="68" t="s">
        <v>2351</v>
      </c>
    </row>
    <row r="39" spans="1:2">
      <c r="A39" s="71" t="s">
        <v>1473</v>
      </c>
      <c r="B39" s="68" t="s">
        <v>2355</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K46"/>
  <sheetViews>
    <sheetView showGridLines="0" rightToLeft="1" zoomScale="65" zoomScaleNormal="65" workbookViewId="0">
      <selection activeCell="F26" sqref="F26"/>
    </sheetView>
  </sheetViews>
  <sheetFormatPr defaultRowHeight="14.45"/>
  <cols>
    <col min="1" max="1" width="2.7109375" customWidth="1"/>
    <col min="2" max="2" width="11.85546875" bestFit="1" customWidth="1"/>
    <col min="3" max="3" width="36.140625" bestFit="1" customWidth="1"/>
    <col min="4" max="4" width="39" bestFit="1" customWidth="1"/>
    <col min="5" max="5" width="27.140625" bestFit="1" customWidth="1"/>
    <col min="6" max="6" width="17" bestFit="1" customWidth="1"/>
    <col min="7" max="7" width="13.5703125" bestFit="1" customWidth="1"/>
    <col min="8" max="8" width="15.28515625" bestFit="1" customWidth="1"/>
    <col min="9" max="9" width="17.5703125" bestFit="1" customWidth="1"/>
    <col min="10" max="10" width="38" bestFit="1" customWidth="1"/>
    <col min="11" max="11" width="20.42578125" bestFit="1" customWidth="1"/>
  </cols>
  <sheetData>
    <row r="1" spans="2:11" ht="15" thickBot="1"/>
    <row r="2" spans="2:11" s="21" customFormat="1" ht="21">
      <c r="B2" s="169" t="s">
        <v>2038</v>
      </c>
      <c r="C2" s="170"/>
      <c r="D2" s="19"/>
      <c r="E2" s="19"/>
      <c r="F2" s="19"/>
      <c r="G2" s="19"/>
      <c r="H2" s="19"/>
      <c r="I2" s="19"/>
      <c r="J2" s="19"/>
      <c r="K2" s="20"/>
    </row>
    <row r="3" spans="2:11" s="21" customFormat="1" ht="21">
      <c r="B3" s="171" t="s">
        <v>2039</v>
      </c>
      <c r="C3" s="172"/>
      <c r="D3" s="22"/>
      <c r="E3" s="22"/>
      <c r="F3" s="22"/>
      <c r="G3" s="22"/>
      <c r="H3" s="22"/>
      <c r="I3" s="22"/>
      <c r="J3" s="22"/>
      <c r="K3" s="23"/>
    </row>
    <row r="4" spans="2:11" ht="28.5" customHeight="1">
      <c r="B4" s="24"/>
      <c r="C4" s="25"/>
      <c r="D4" s="25"/>
      <c r="E4" s="25"/>
      <c r="F4" s="173" t="s">
        <v>2436</v>
      </c>
      <c r="G4" s="173"/>
      <c r="H4" s="173"/>
      <c r="I4" s="25"/>
      <c r="J4" s="25"/>
      <c r="K4" s="23"/>
    </row>
    <row r="5" spans="2:11" ht="15" customHeight="1">
      <c r="B5" s="24"/>
      <c r="C5" s="25"/>
      <c r="D5" s="25"/>
      <c r="E5" s="25"/>
      <c r="F5" s="173"/>
      <c r="G5" s="173"/>
      <c r="H5" s="173"/>
      <c r="I5" s="25"/>
      <c r="J5" s="25"/>
      <c r="K5" s="23"/>
    </row>
    <row r="6" spans="2:11" ht="21" customHeight="1" thickBot="1">
      <c r="B6" s="26"/>
      <c r="C6" s="27"/>
      <c r="D6" s="27"/>
      <c r="E6" s="27"/>
      <c r="F6" s="27"/>
      <c r="G6" s="28"/>
      <c r="H6" s="28"/>
      <c r="I6" s="28"/>
      <c r="J6" s="174"/>
      <c r="K6" s="175"/>
    </row>
    <row r="7" spans="2:11" ht="21" customHeight="1">
      <c r="B7" s="8"/>
      <c r="G7" s="29"/>
      <c r="H7" s="29"/>
      <c r="I7" s="29"/>
      <c r="J7" s="30"/>
      <c r="K7" s="31"/>
    </row>
    <row r="8" spans="2:11" ht="21.6" thickBot="1">
      <c r="B8" s="32" t="s">
        <v>2042</v>
      </c>
      <c r="C8" s="33" t="s">
        <v>2043</v>
      </c>
      <c r="D8" s="33" t="s">
        <v>2044</v>
      </c>
      <c r="E8" s="33" t="s">
        <v>2045</v>
      </c>
      <c r="F8" s="33" t="s">
        <v>2046</v>
      </c>
      <c r="G8" s="33" t="s">
        <v>2047</v>
      </c>
      <c r="H8" s="33" t="s">
        <v>2048</v>
      </c>
      <c r="I8" s="33" t="s">
        <v>2049</v>
      </c>
      <c r="J8" s="34" t="s">
        <v>2050</v>
      </c>
      <c r="K8" s="35" t="s">
        <v>2051</v>
      </c>
    </row>
    <row r="9" spans="2:11" s="43" customFormat="1" ht="18">
      <c r="B9" s="36">
        <v>1</v>
      </c>
      <c r="C9" s="37" t="s">
        <v>2437</v>
      </c>
      <c r="D9" s="37" t="s">
        <v>2128</v>
      </c>
      <c r="E9" s="39" t="s">
        <v>2438</v>
      </c>
      <c r="F9" s="40"/>
      <c r="G9" s="40"/>
      <c r="H9" s="40"/>
      <c r="I9" s="40"/>
      <c r="J9" s="41"/>
      <c r="K9" s="42" t="s">
        <v>2057</v>
      </c>
    </row>
    <row r="10" spans="2:11" s="43" customFormat="1" ht="18">
      <c r="B10" s="36">
        <v>2</v>
      </c>
      <c r="C10" s="44" t="s">
        <v>2101</v>
      </c>
      <c r="D10" s="45" t="s">
        <v>750</v>
      </c>
      <c r="E10" s="46" t="s">
        <v>2439</v>
      </c>
      <c r="F10" s="47" t="s">
        <v>2339</v>
      </c>
      <c r="G10" s="47">
        <v>1704</v>
      </c>
      <c r="H10" s="47">
        <v>2015</v>
      </c>
      <c r="I10" s="47" t="s">
        <v>2340</v>
      </c>
      <c r="J10" s="48" t="s">
        <v>2341</v>
      </c>
      <c r="K10" s="49" t="s">
        <v>2057</v>
      </c>
    </row>
    <row r="11" spans="2:11" s="43" customFormat="1" ht="18">
      <c r="B11" s="36">
        <v>3</v>
      </c>
      <c r="C11" s="44" t="s">
        <v>2115</v>
      </c>
      <c r="D11" s="45" t="s">
        <v>2334</v>
      </c>
      <c r="E11" s="46" t="s">
        <v>2440</v>
      </c>
      <c r="F11" s="47" t="s">
        <v>2336</v>
      </c>
      <c r="G11" s="47"/>
      <c r="H11" s="47">
        <v>2012</v>
      </c>
      <c r="I11" s="47" t="s">
        <v>2119</v>
      </c>
      <c r="J11" s="48" t="s">
        <v>2337</v>
      </c>
      <c r="K11" s="49" t="s">
        <v>2277</v>
      </c>
    </row>
    <row r="12" spans="2:11" s="43" customFormat="1" ht="18">
      <c r="B12" s="36">
        <v>4</v>
      </c>
      <c r="C12" s="37" t="s">
        <v>2354</v>
      </c>
      <c r="D12" s="45" t="s">
        <v>1473</v>
      </c>
      <c r="E12" s="46" t="s">
        <v>2441</v>
      </c>
      <c r="F12" s="47" t="s">
        <v>2344</v>
      </c>
      <c r="G12" s="47"/>
      <c r="H12" s="47">
        <v>2019</v>
      </c>
      <c r="I12" s="47" t="s">
        <v>2345</v>
      </c>
      <c r="J12" s="48" t="s">
        <v>2346</v>
      </c>
      <c r="K12" s="49" t="s">
        <v>2057</v>
      </c>
    </row>
    <row r="13" spans="2:11" s="43" customFormat="1" ht="18">
      <c r="B13" s="36">
        <v>5</v>
      </c>
      <c r="C13" s="44" t="s">
        <v>2372</v>
      </c>
      <c r="D13" s="45" t="s">
        <v>2442</v>
      </c>
      <c r="E13" s="46" t="s">
        <v>2443</v>
      </c>
      <c r="F13" s="47"/>
      <c r="G13" s="47"/>
      <c r="H13" s="47"/>
      <c r="I13" s="47" t="s">
        <v>2375</v>
      </c>
      <c r="J13" s="47"/>
      <c r="K13" s="49"/>
    </row>
    <row r="14" spans="2:11" s="43" customFormat="1" ht="18">
      <c r="B14" s="36">
        <v>6</v>
      </c>
      <c r="C14" s="44" t="s">
        <v>2376</v>
      </c>
      <c r="D14" s="45" t="s">
        <v>2444</v>
      </c>
      <c r="E14" s="46" t="s">
        <v>2445</v>
      </c>
      <c r="F14" s="47"/>
      <c r="G14" s="47"/>
      <c r="H14" s="47"/>
      <c r="I14" s="47"/>
      <c r="J14" s="47"/>
      <c r="K14" s="49"/>
    </row>
    <row r="15" spans="2:11" s="43" customFormat="1" ht="18">
      <c r="B15" s="36">
        <v>7</v>
      </c>
      <c r="C15" s="44" t="s">
        <v>2158</v>
      </c>
      <c r="D15" s="45" t="s">
        <v>277</v>
      </c>
      <c r="E15" s="46" t="s">
        <v>2446</v>
      </c>
      <c r="F15" s="47" t="s">
        <v>2383</v>
      </c>
      <c r="G15" s="47"/>
      <c r="H15" s="47">
        <v>2016</v>
      </c>
      <c r="I15" s="47" t="s">
        <v>2384</v>
      </c>
      <c r="J15" s="48" t="s">
        <v>2383</v>
      </c>
      <c r="K15" s="49" t="s">
        <v>2057</v>
      </c>
    </row>
    <row r="16" spans="2:11" s="43" customFormat="1" ht="18">
      <c r="B16" s="36">
        <v>8</v>
      </c>
      <c r="C16" s="44" t="s">
        <v>2398</v>
      </c>
      <c r="D16" s="45" t="s">
        <v>2447</v>
      </c>
      <c r="E16" s="46" t="s">
        <v>2448</v>
      </c>
      <c r="F16" s="47" t="s">
        <v>2387</v>
      </c>
      <c r="G16" s="47">
        <v>10461</v>
      </c>
      <c r="H16" s="47">
        <v>2018</v>
      </c>
      <c r="I16" s="47" t="s">
        <v>2388</v>
      </c>
      <c r="J16" s="48" t="s">
        <v>2389</v>
      </c>
      <c r="K16" s="49" t="s">
        <v>2057</v>
      </c>
    </row>
    <row r="17" spans="2:11" s="43" customFormat="1" ht="18">
      <c r="B17" s="36">
        <v>9</v>
      </c>
      <c r="C17" s="44" t="s">
        <v>2400</v>
      </c>
      <c r="D17" s="45" t="s">
        <v>2449</v>
      </c>
      <c r="E17" s="46" t="s">
        <v>2450</v>
      </c>
      <c r="F17" s="47" t="s">
        <v>2387</v>
      </c>
      <c r="G17" s="47">
        <v>10462</v>
      </c>
      <c r="H17" s="47">
        <v>2018</v>
      </c>
      <c r="I17" s="47" t="s">
        <v>2388</v>
      </c>
      <c r="J17" s="48" t="s">
        <v>2389</v>
      </c>
      <c r="K17" s="49" t="s">
        <v>2057</v>
      </c>
    </row>
    <row r="18" spans="2:11" s="43" customFormat="1" ht="18">
      <c r="B18" s="36">
        <v>10</v>
      </c>
      <c r="C18" s="44" t="s">
        <v>2430</v>
      </c>
      <c r="D18" s="45" t="s">
        <v>2451</v>
      </c>
      <c r="E18" s="46" t="s">
        <v>2452</v>
      </c>
      <c r="F18" s="47"/>
      <c r="G18" s="47"/>
      <c r="H18" s="47"/>
      <c r="I18" s="47"/>
      <c r="J18" s="48"/>
      <c r="K18" s="49"/>
    </row>
    <row r="19" spans="2:11" s="43" customFormat="1" ht="18">
      <c r="B19" s="36">
        <v>11</v>
      </c>
      <c r="C19" s="44" t="s">
        <v>2308</v>
      </c>
      <c r="D19" s="45" t="s">
        <v>2453</v>
      </c>
      <c r="E19" s="46" t="s">
        <v>2454</v>
      </c>
      <c r="F19" s="47"/>
      <c r="G19" s="47"/>
      <c r="H19" s="47"/>
      <c r="I19" s="47"/>
      <c r="J19" s="48"/>
      <c r="K19" s="49"/>
    </row>
    <row r="20" spans="2:11" s="43" customFormat="1" ht="18">
      <c r="B20" s="36">
        <v>12</v>
      </c>
      <c r="C20" s="44" t="s">
        <v>2433</v>
      </c>
      <c r="D20" s="45" t="s">
        <v>2455</v>
      </c>
      <c r="E20" s="46" t="s">
        <v>2456</v>
      </c>
      <c r="F20" s="47" t="s">
        <v>2435</v>
      </c>
      <c r="G20" s="47"/>
      <c r="H20" s="47"/>
      <c r="I20" s="47"/>
      <c r="J20" s="48"/>
      <c r="K20" s="49"/>
    </row>
    <row r="21" spans="2:11" s="43" customFormat="1" ht="18">
      <c r="B21"/>
      <c r="C21"/>
      <c r="D21"/>
      <c r="E21"/>
      <c r="F21"/>
      <c r="G21"/>
      <c r="H21"/>
      <c r="I21"/>
      <c r="J21"/>
      <c r="K21"/>
    </row>
    <row r="22" spans="2:11" s="43" customFormat="1" ht="18">
      <c r="B22"/>
      <c r="C22"/>
      <c r="D22"/>
      <c r="E22"/>
      <c r="F22"/>
      <c r="G22"/>
      <c r="H22"/>
      <c r="I22"/>
      <c r="J22"/>
      <c r="K22"/>
    </row>
    <row r="23" spans="2:11" s="43" customFormat="1" ht="18">
      <c r="B23"/>
      <c r="C23"/>
      <c r="D23"/>
      <c r="E23"/>
      <c r="F23"/>
      <c r="G23"/>
      <c r="H23"/>
      <c r="I23"/>
      <c r="J23"/>
      <c r="K23"/>
    </row>
    <row r="24" spans="2:11" s="43" customFormat="1" ht="18">
      <c r="B24"/>
      <c r="C24"/>
      <c r="D24"/>
      <c r="E24"/>
      <c r="F24"/>
      <c r="G24"/>
      <c r="H24"/>
      <c r="I24"/>
      <c r="J24"/>
      <c r="K24"/>
    </row>
    <row r="25" spans="2:11" s="43" customFormat="1" ht="18">
      <c r="B25"/>
      <c r="C25"/>
      <c r="D25"/>
      <c r="E25"/>
      <c r="F25"/>
      <c r="G25"/>
      <c r="H25"/>
      <c r="I25"/>
      <c r="J25"/>
      <c r="K25"/>
    </row>
    <row r="26" spans="2:11" s="43" customFormat="1" ht="18">
      <c r="B26"/>
      <c r="C26"/>
      <c r="D26"/>
      <c r="E26"/>
      <c r="F26"/>
      <c r="G26"/>
      <c r="H26"/>
      <c r="I26"/>
      <c r="J26"/>
      <c r="K26"/>
    </row>
    <row r="27" spans="2:11" s="43" customFormat="1" ht="18">
      <c r="B27"/>
      <c r="C27"/>
      <c r="D27"/>
      <c r="E27"/>
      <c r="F27"/>
      <c r="G27"/>
      <c r="H27"/>
      <c r="I27"/>
      <c r="J27"/>
      <c r="K27"/>
    </row>
    <row r="28" spans="2:11" s="43" customFormat="1" ht="18">
      <c r="B28"/>
      <c r="C28"/>
      <c r="D28"/>
      <c r="E28"/>
      <c r="F28"/>
      <c r="G28"/>
      <c r="H28"/>
      <c r="I28"/>
      <c r="J28"/>
      <c r="K28"/>
    </row>
    <row r="29" spans="2:11" s="43" customFormat="1" ht="18">
      <c r="B29"/>
      <c r="C29"/>
      <c r="D29"/>
      <c r="E29"/>
      <c r="F29"/>
      <c r="G29"/>
      <c r="H29"/>
      <c r="I29"/>
      <c r="J29"/>
      <c r="K29"/>
    </row>
    <row r="30" spans="2:11" s="43" customFormat="1" ht="18">
      <c r="B30"/>
      <c r="C30"/>
      <c r="D30"/>
      <c r="E30"/>
      <c r="F30"/>
      <c r="G30"/>
      <c r="H30"/>
      <c r="I30"/>
      <c r="J30"/>
      <c r="K30"/>
    </row>
    <row r="31" spans="2:11" s="43" customFormat="1" ht="18">
      <c r="B31"/>
      <c r="C31"/>
      <c r="D31"/>
      <c r="E31"/>
      <c r="F31"/>
      <c r="G31"/>
      <c r="H31"/>
      <c r="I31"/>
      <c r="J31"/>
      <c r="K31"/>
    </row>
    <row r="32" spans="2:11" s="43" customFormat="1" ht="18">
      <c r="B32"/>
      <c r="C32"/>
      <c r="D32"/>
      <c r="E32"/>
      <c r="F32"/>
      <c r="G32"/>
      <c r="H32"/>
      <c r="I32"/>
      <c r="J32"/>
      <c r="K32"/>
    </row>
    <row r="33" spans="2:11" s="43" customFormat="1" ht="18">
      <c r="B33"/>
      <c r="C33"/>
      <c r="D33"/>
      <c r="E33"/>
      <c r="F33"/>
      <c r="G33"/>
      <c r="H33"/>
      <c r="I33"/>
      <c r="J33"/>
      <c r="K33"/>
    </row>
    <row r="34" spans="2:11" s="43" customFormat="1" ht="18">
      <c r="B34"/>
      <c r="C34"/>
      <c r="D34"/>
      <c r="E34"/>
      <c r="F34"/>
      <c r="G34"/>
      <c r="H34"/>
      <c r="I34"/>
      <c r="J34"/>
      <c r="K34"/>
    </row>
    <row r="35" spans="2:11" s="43" customFormat="1" ht="18">
      <c r="B35"/>
      <c r="C35"/>
      <c r="D35"/>
      <c r="E35"/>
      <c r="F35"/>
      <c r="G35"/>
      <c r="H35"/>
      <c r="I35"/>
      <c r="J35"/>
      <c r="K35"/>
    </row>
    <row r="36" spans="2:11" s="43" customFormat="1" ht="18">
      <c r="B36"/>
      <c r="C36"/>
      <c r="D36"/>
      <c r="E36"/>
      <c r="F36"/>
      <c r="G36"/>
      <c r="H36"/>
      <c r="I36"/>
      <c r="J36"/>
      <c r="K36"/>
    </row>
    <row r="37" spans="2:11" s="43" customFormat="1" ht="18">
      <c r="B37"/>
      <c r="C37"/>
      <c r="D37"/>
      <c r="E37"/>
      <c r="F37"/>
      <c r="G37"/>
      <c r="H37"/>
      <c r="I37"/>
      <c r="J37"/>
      <c r="K37"/>
    </row>
    <row r="38" spans="2:11" s="43" customFormat="1" ht="18">
      <c r="B38"/>
      <c r="C38"/>
      <c r="D38"/>
      <c r="E38"/>
      <c r="F38"/>
      <c r="G38"/>
      <c r="H38"/>
      <c r="I38"/>
      <c r="J38"/>
      <c r="K38"/>
    </row>
    <row r="39" spans="2:11" s="43" customFormat="1" ht="18">
      <c r="B39"/>
      <c r="C39"/>
      <c r="D39"/>
      <c r="E39"/>
      <c r="F39"/>
      <c r="G39"/>
      <c r="H39"/>
      <c r="I39"/>
      <c r="J39"/>
      <c r="K39"/>
    </row>
    <row r="40" spans="2:11" s="43" customFormat="1" ht="18">
      <c r="B40"/>
      <c r="C40"/>
      <c r="D40"/>
      <c r="E40"/>
      <c r="F40"/>
      <c r="G40"/>
      <c r="H40"/>
      <c r="I40"/>
      <c r="J40"/>
      <c r="K40"/>
    </row>
    <row r="41" spans="2:11" s="43" customFormat="1" ht="18">
      <c r="B41"/>
      <c r="C41"/>
      <c r="D41"/>
      <c r="E41"/>
      <c r="F41"/>
      <c r="G41"/>
      <c r="H41"/>
      <c r="I41"/>
      <c r="J41"/>
      <c r="K41"/>
    </row>
    <row r="42" spans="2:11" s="43" customFormat="1" ht="18">
      <c r="B42"/>
      <c r="C42"/>
      <c r="D42"/>
      <c r="E42"/>
      <c r="F42"/>
      <c r="G42"/>
      <c r="H42"/>
      <c r="I42"/>
      <c r="J42"/>
      <c r="K42"/>
    </row>
    <row r="43" spans="2:11" s="43" customFormat="1" ht="18">
      <c r="B43"/>
      <c r="C43"/>
      <c r="D43"/>
      <c r="E43"/>
      <c r="F43"/>
      <c r="G43"/>
      <c r="H43"/>
      <c r="I43"/>
      <c r="J43"/>
      <c r="K43"/>
    </row>
    <row r="44" spans="2:11" s="43" customFormat="1" ht="18">
      <c r="B44"/>
      <c r="C44"/>
      <c r="D44"/>
      <c r="E44"/>
      <c r="F44"/>
      <c r="G44"/>
      <c r="H44"/>
      <c r="I44"/>
      <c r="J44"/>
      <c r="K44"/>
    </row>
    <row r="45" spans="2:11" s="43" customFormat="1" ht="18">
      <c r="B45"/>
      <c r="C45"/>
      <c r="D45"/>
      <c r="E45"/>
      <c r="F45"/>
      <c r="G45"/>
      <c r="H45"/>
      <c r="I45"/>
      <c r="J45"/>
      <c r="K45"/>
    </row>
    <row r="46" spans="2:11" s="43" customFormat="1" ht="18">
      <c r="B46"/>
      <c r="C46"/>
      <c r="D46"/>
      <c r="E46"/>
      <c r="F46"/>
      <c r="G46"/>
      <c r="H46"/>
      <c r="I46"/>
      <c r="J46"/>
      <c r="K46"/>
    </row>
  </sheetData>
  <mergeCells count="4">
    <mergeCell ref="B2:C2"/>
    <mergeCell ref="B3:C3"/>
    <mergeCell ref="F4:H5"/>
    <mergeCell ref="J6:K6"/>
  </mergeCells>
  <hyperlinks>
    <hyperlink ref="J15" r:id="rId1" display="TEL:+34943335100" xr:uid="{00000000-0004-0000-0700-000000000000}"/>
    <hyperlink ref="J17" r:id="rId2" display="emiconac@emiconac.it" xr:uid="{00000000-0004-0000-0700-000001000000}"/>
    <hyperlink ref="J16" r:id="rId3" display="mailto:info@agriflex.it" xr:uid="{00000000-0004-0000-0700-000002000000}"/>
    <hyperlink ref="J12" r:id="rId4" display="info@agriflex.it" xr:uid="{00000000-0004-0000-0700-000003000000}"/>
    <hyperlink ref="J9" r:id="rId5" display="info@agriflex.it" xr:uid="{00000000-0004-0000-0700-000004000000}"/>
    <hyperlink ref="J18" r:id="rId6" display="https://flender.en.ecplaza.net/" xr:uid="{00000000-0004-0000-0700-000005000000}"/>
    <hyperlink ref="J10" r:id="rId7" display="info@alitech-online.it" xr:uid="{00000000-0004-0000-0700-000006000000}"/>
    <hyperlink ref="J11" r:id="rId8" display="info@alitech-online.it" xr:uid="{00000000-0004-0000-0700-000007000000}"/>
  </hyperlinks>
  <pageMargins left="0.25" right="0.25" top="0.75" bottom="0.75" header="0.3" footer="0.3"/>
  <pageSetup paperSize="9" scale="59" orientation="landscape" r:id="rId9"/>
  <drawing r:id="rId10"/>
  <tableParts count="1">
    <tablePart r:id="rId1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4"/>
  <sheetViews>
    <sheetView rightToLeft="1" workbookViewId="0">
      <selection activeCell="A2" sqref="A2:A14"/>
    </sheetView>
  </sheetViews>
  <sheetFormatPr defaultRowHeight="14.45"/>
  <cols>
    <col min="1" max="1" width="21.140625" bestFit="1" customWidth="1"/>
    <col min="2" max="3" width="11.7109375" bestFit="1" customWidth="1"/>
    <col min="5" max="5" width="21.140625" bestFit="1" customWidth="1"/>
    <col min="6" max="6" width="11.7109375" bestFit="1" customWidth="1"/>
  </cols>
  <sheetData>
    <row r="1" spans="1:6">
      <c r="A1" s="88" t="s">
        <v>2457</v>
      </c>
      <c r="B1" s="89" t="s">
        <v>2458</v>
      </c>
      <c r="E1" s="88" t="s">
        <v>2457</v>
      </c>
      <c r="F1" s="89" t="s">
        <v>2458</v>
      </c>
    </row>
    <row r="2" spans="1:6">
      <c r="A2" s="90" t="s">
        <v>2459</v>
      </c>
      <c r="B2" s="86" t="s">
        <v>2460</v>
      </c>
      <c r="E2" s="90" t="s">
        <v>341</v>
      </c>
      <c r="F2" s="86" t="s">
        <v>2461</v>
      </c>
    </row>
    <row r="3" spans="1:6">
      <c r="A3" s="91" t="s">
        <v>2462</v>
      </c>
      <c r="B3" s="87" t="s">
        <v>2463</v>
      </c>
    </row>
    <row r="4" spans="1:6">
      <c r="A4" s="90" t="s">
        <v>2464</v>
      </c>
      <c r="B4" s="86" t="s">
        <v>2465</v>
      </c>
      <c r="E4" t="s">
        <v>2466</v>
      </c>
      <c r="F4" t="s">
        <v>2467</v>
      </c>
    </row>
    <row r="5" spans="1:6">
      <c r="A5" s="91" t="s">
        <v>2468</v>
      </c>
      <c r="B5" s="87" t="s">
        <v>2469</v>
      </c>
      <c r="E5" t="s">
        <v>63</v>
      </c>
      <c r="F5" t="s">
        <v>2470</v>
      </c>
    </row>
    <row r="6" spans="1:6">
      <c r="A6" s="90" t="s">
        <v>2471</v>
      </c>
      <c r="B6" s="86" t="s">
        <v>2469</v>
      </c>
    </row>
    <row r="7" spans="1:6">
      <c r="A7" s="91" t="s">
        <v>2472</v>
      </c>
      <c r="B7" s="87" t="s">
        <v>2473</v>
      </c>
    </row>
    <row r="8" spans="1:6">
      <c r="A8" s="90" t="s">
        <v>2474</v>
      </c>
      <c r="B8" s="86" t="s">
        <v>2475</v>
      </c>
    </row>
    <row r="9" spans="1:6">
      <c r="A9" s="91" t="s">
        <v>2476</v>
      </c>
      <c r="B9" s="87" t="s">
        <v>2477</v>
      </c>
    </row>
    <row r="10" spans="1:6">
      <c r="A10" s="90" t="s">
        <v>2478</v>
      </c>
      <c r="B10" s="86" t="s">
        <v>2479</v>
      </c>
    </row>
    <row r="11" spans="1:6">
      <c r="A11" s="91" t="s">
        <v>2480</v>
      </c>
      <c r="B11" s="87" t="s">
        <v>2481</v>
      </c>
    </row>
    <row r="12" spans="1:6">
      <c r="A12" s="90" t="s">
        <v>2482</v>
      </c>
      <c r="B12" s="86" t="s">
        <v>2483</v>
      </c>
    </row>
    <row r="13" spans="1:6">
      <c r="A13" s="91" t="s">
        <v>299</v>
      </c>
      <c r="B13" s="87" t="s">
        <v>2484</v>
      </c>
    </row>
    <row r="14" spans="1:6">
      <c r="A14" s="90" t="s">
        <v>2485</v>
      </c>
      <c r="B14" s="86" t="s">
        <v>2486</v>
      </c>
    </row>
  </sheetData>
  <phoneticPr fontId="17" type="noConversion"/>
  <pageMargins left="0.7" right="0.7" top="0.75" bottom="0.75" header="0.3" footer="0.3"/>
  <tableParts count="3">
    <tablePart r:id="rId1"/>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46"/>
  <sheetViews>
    <sheetView rightToLeft="1" zoomScale="75" zoomScaleNormal="75" workbookViewId="0">
      <selection activeCell="E9" sqref="E9:E55"/>
    </sheetView>
  </sheetViews>
  <sheetFormatPr defaultRowHeight="14.45"/>
  <cols>
    <col min="1" max="1" width="2.7109375" customWidth="1"/>
    <col min="2" max="2" width="11.85546875" bestFit="1" customWidth="1"/>
    <col min="3" max="3" width="36.140625" bestFit="1" customWidth="1"/>
    <col min="4" max="4" width="39" bestFit="1" customWidth="1"/>
    <col min="5" max="5" width="27.140625" bestFit="1" customWidth="1"/>
    <col min="6" max="6" width="17" bestFit="1" customWidth="1"/>
    <col min="7" max="7" width="13.5703125" bestFit="1" customWidth="1"/>
    <col min="8" max="8" width="15.28515625" bestFit="1" customWidth="1"/>
    <col min="9" max="9" width="17.5703125" bestFit="1" customWidth="1"/>
    <col min="10" max="10" width="38" bestFit="1" customWidth="1"/>
    <col min="11" max="11" width="20.42578125" bestFit="1" customWidth="1"/>
  </cols>
  <sheetData>
    <row r="1" spans="2:11" ht="15" thickBot="1"/>
    <row r="2" spans="2:11" s="21" customFormat="1" ht="21">
      <c r="B2" s="169" t="s">
        <v>2038</v>
      </c>
      <c r="C2" s="170"/>
      <c r="D2" s="19"/>
      <c r="E2" s="19"/>
      <c r="F2" s="19"/>
      <c r="G2" s="19"/>
      <c r="H2" s="19"/>
      <c r="I2" s="19"/>
      <c r="J2" s="19"/>
      <c r="K2" s="20"/>
    </row>
    <row r="3" spans="2:11" s="21" customFormat="1" ht="21">
      <c r="B3" s="171" t="s">
        <v>2039</v>
      </c>
      <c r="C3" s="172"/>
      <c r="D3" s="22"/>
      <c r="E3" s="22"/>
      <c r="F3" s="22"/>
      <c r="G3" s="22"/>
      <c r="H3" s="22"/>
      <c r="I3" s="22"/>
      <c r="J3" s="22"/>
      <c r="K3" s="23"/>
    </row>
    <row r="4" spans="2:11" ht="28.5" customHeight="1">
      <c r="B4" s="24"/>
      <c r="C4" s="25"/>
      <c r="D4" s="25"/>
      <c r="E4" s="25"/>
      <c r="F4" s="173" t="s">
        <v>2487</v>
      </c>
      <c r="G4" s="173"/>
      <c r="H4" s="173"/>
      <c r="I4" s="25"/>
      <c r="J4" s="25"/>
      <c r="K4" s="23"/>
    </row>
    <row r="5" spans="2:11" ht="15" customHeight="1">
      <c r="B5" s="24"/>
      <c r="C5" s="25"/>
      <c r="D5" s="25"/>
      <c r="E5" s="25"/>
      <c r="F5" s="173"/>
      <c r="G5" s="173"/>
      <c r="H5" s="173"/>
      <c r="I5" s="25"/>
      <c r="J5" s="25"/>
      <c r="K5" s="23"/>
    </row>
    <row r="6" spans="2:11" ht="21" customHeight="1" thickBot="1">
      <c r="B6" s="26"/>
      <c r="C6" s="27"/>
      <c r="D6" s="27"/>
      <c r="E6" s="27"/>
      <c r="F6" s="27"/>
      <c r="G6" s="28"/>
      <c r="H6" s="28"/>
      <c r="I6" s="28"/>
      <c r="J6" s="174"/>
      <c r="K6" s="175"/>
    </row>
    <row r="7" spans="2:11" ht="21" customHeight="1">
      <c r="B7" s="8"/>
      <c r="G7" s="29"/>
      <c r="H7" s="29"/>
      <c r="I7" s="29"/>
      <c r="J7" s="30"/>
      <c r="K7" s="31"/>
    </row>
    <row r="8" spans="2:11" ht="21.6" thickBot="1">
      <c r="B8" s="32" t="s">
        <v>2042</v>
      </c>
      <c r="C8" s="33" t="s">
        <v>2043</v>
      </c>
      <c r="D8" s="33" t="s">
        <v>2044</v>
      </c>
      <c r="E8" s="33" t="s">
        <v>2045</v>
      </c>
      <c r="F8" s="33" t="s">
        <v>2046</v>
      </c>
      <c r="G8" s="33" t="s">
        <v>2047</v>
      </c>
      <c r="H8" s="33" t="s">
        <v>2048</v>
      </c>
      <c r="I8" s="33" t="s">
        <v>2049</v>
      </c>
      <c r="J8" s="34" t="s">
        <v>2050</v>
      </c>
      <c r="K8" s="35" t="s">
        <v>2051</v>
      </c>
    </row>
    <row r="9" spans="2:11" s="43" customFormat="1" ht="18">
      <c r="B9" s="36"/>
      <c r="C9" s="37"/>
      <c r="D9" s="37"/>
      <c r="E9" s="39"/>
      <c r="F9" s="40"/>
      <c r="G9" s="40"/>
      <c r="H9" s="40"/>
      <c r="I9" s="40"/>
      <c r="J9" s="41"/>
      <c r="K9" s="42"/>
    </row>
    <row r="10" spans="2:11" s="43" customFormat="1" ht="18">
      <c r="B10" s="36"/>
      <c r="C10" s="44"/>
      <c r="D10" s="45"/>
      <c r="E10" s="46"/>
      <c r="F10" s="47"/>
      <c r="G10" s="47"/>
      <c r="H10" s="47"/>
      <c r="I10" s="47"/>
      <c r="J10" s="48"/>
      <c r="K10" s="49"/>
    </row>
    <row r="11" spans="2:11" s="43" customFormat="1" ht="18">
      <c r="B11" s="36"/>
      <c r="C11" s="44"/>
      <c r="D11" s="45"/>
      <c r="E11" s="46"/>
      <c r="F11" s="47"/>
      <c r="G11" s="47"/>
      <c r="H11" s="47"/>
      <c r="I11" s="47"/>
      <c r="J11" s="48"/>
      <c r="K11" s="49"/>
    </row>
    <row r="12" spans="2:11" s="43" customFormat="1" ht="18">
      <c r="B12" s="36"/>
      <c r="C12" s="37"/>
      <c r="D12" s="45"/>
      <c r="E12" s="46"/>
      <c r="F12" s="47"/>
      <c r="G12" s="47"/>
      <c r="H12" s="47"/>
      <c r="I12" s="47"/>
      <c r="J12" s="48"/>
      <c r="K12" s="49"/>
    </row>
    <row r="13" spans="2:11" s="43" customFormat="1" ht="18">
      <c r="B13" s="36"/>
      <c r="C13" s="44"/>
      <c r="D13" s="45"/>
      <c r="E13" s="46"/>
      <c r="F13" s="47"/>
      <c r="G13" s="47"/>
      <c r="H13" s="47"/>
      <c r="I13" s="47"/>
      <c r="J13" s="47"/>
      <c r="K13" s="49"/>
    </row>
    <row r="14" spans="2:11" s="43" customFormat="1" ht="18">
      <c r="B14" s="36"/>
      <c r="C14" s="44"/>
      <c r="D14" s="45"/>
      <c r="E14" s="46"/>
      <c r="F14" s="47"/>
      <c r="G14" s="47"/>
      <c r="H14" s="47"/>
      <c r="I14" s="47"/>
      <c r="J14" s="47"/>
      <c r="K14" s="49"/>
    </row>
    <row r="15" spans="2:11" s="43" customFormat="1" ht="18">
      <c r="B15" s="36"/>
      <c r="C15" s="44"/>
      <c r="D15" s="45"/>
      <c r="E15" s="46"/>
      <c r="F15" s="47"/>
      <c r="G15" s="47"/>
      <c r="H15" s="47"/>
      <c r="I15" s="47"/>
      <c r="J15" s="48"/>
      <c r="K15" s="49"/>
    </row>
    <row r="16" spans="2:11" s="43" customFormat="1" ht="18">
      <c r="B16" s="36"/>
      <c r="C16" s="44"/>
      <c r="D16" s="45"/>
      <c r="E16" s="46"/>
      <c r="F16" s="47"/>
      <c r="G16" s="47"/>
      <c r="H16" s="47"/>
      <c r="I16" s="47"/>
      <c r="J16" s="48"/>
      <c r="K16" s="49"/>
    </row>
    <row r="17" spans="2:11" s="43" customFormat="1" ht="18">
      <c r="B17" s="36"/>
      <c r="C17" s="44"/>
      <c r="D17" s="45"/>
      <c r="E17" s="46"/>
      <c r="F17" s="47"/>
      <c r="G17" s="47"/>
      <c r="H17" s="47"/>
      <c r="I17" s="47"/>
      <c r="J17" s="48"/>
      <c r="K17" s="49"/>
    </row>
    <row r="18" spans="2:11" s="43" customFormat="1" ht="18">
      <c r="B18" s="36"/>
      <c r="C18" s="44"/>
      <c r="D18" s="45"/>
      <c r="E18" s="46"/>
      <c r="F18" s="47"/>
      <c r="G18" s="47"/>
      <c r="H18" s="47"/>
      <c r="I18" s="47"/>
      <c r="J18" s="48"/>
      <c r="K18" s="49"/>
    </row>
    <row r="19" spans="2:11" s="43" customFormat="1" ht="18">
      <c r="B19" s="36"/>
      <c r="C19" s="44"/>
      <c r="D19" s="45"/>
      <c r="E19" s="46"/>
      <c r="F19" s="47"/>
      <c r="G19" s="47"/>
      <c r="H19" s="47"/>
      <c r="I19" s="47"/>
      <c r="J19" s="48"/>
      <c r="K19" s="49"/>
    </row>
    <row r="20" spans="2:11" s="43" customFormat="1" ht="18">
      <c r="B20" s="36"/>
      <c r="C20" s="44"/>
      <c r="D20" s="45"/>
      <c r="E20" s="46"/>
      <c r="F20" s="47"/>
      <c r="G20" s="47"/>
      <c r="H20" s="47"/>
      <c r="I20" s="47"/>
      <c r="J20" s="48"/>
      <c r="K20" s="49"/>
    </row>
    <row r="21" spans="2:11" s="43" customFormat="1" ht="18">
      <c r="B21"/>
      <c r="C21"/>
      <c r="D21"/>
      <c r="E21"/>
      <c r="F21"/>
      <c r="G21"/>
      <c r="H21"/>
      <c r="I21"/>
      <c r="J21"/>
      <c r="K21"/>
    </row>
    <row r="22" spans="2:11" s="43" customFormat="1" ht="18">
      <c r="B22"/>
      <c r="C22"/>
      <c r="D22"/>
      <c r="E22"/>
      <c r="F22"/>
      <c r="G22"/>
      <c r="H22"/>
      <c r="I22"/>
      <c r="J22"/>
      <c r="K22"/>
    </row>
    <row r="23" spans="2:11" s="43" customFormat="1" ht="18">
      <c r="B23"/>
      <c r="C23"/>
      <c r="D23"/>
      <c r="E23"/>
      <c r="F23"/>
      <c r="G23"/>
      <c r="H23"/>
      <c r="I23"/>
      <c r="J23"/>
      <c r="K23"/>
    </row>
    <row r="24" spans="2:11" s="43" customFormat="1" ht="18">
      <c r="B24"/>
      <c r="C24"/>
      <c r="D24"/>
      <c r="E24"/>
      <c r="F24"/>
      <c r="G24"/>
      <c r="H24"/>
      <c r="I24"/>
      <c r="J24"/>
      <c r="K24"/>
    </row>
    <row r="25" spans="2:11" s="43" customFormat="1" ht="18">
      <c r="B25"/>
      <c r="C25"/>
      <c r="D25"/>
      <c r="E25"/>
      <c r="F25"/>
      <c r="G25"/>
      <c r="H25"/>
      <c r="I25"/>
      <c r="J25"/>
      <c r="K25"/>
    </row>
    <row r="26" spans="2:11" s="43" customFormat="1" ht="18">
      <c r="B26"/>
      <c r="C26"/>
      <c r="D26"/>
      <c r="E26"/>
      <c r="F26"/>
      <c r="G26"/>
      <c r="H26"/>
      <c r="I26"/>
      <c r="J26"/>
      <c r="K26"/>
    </row>
    <row r="27" spans="2:11" s="43" customFormat="1" ht="18">
      <c r="B27"/>
      <c r="C27"/>
      <c r="D27"/>
      <c r="E27"/>
      <c r="F27"/>
      <c r="G27"/>
      <c r="H27"/>
      <c r="I27"/>
      <c r="J27"/>
      <c r="K27"/>
    </row>
    <row r="28" spans="2:11" s="43" customFormat="1" ht="18">
      <c r="B28"/>
      <c r="C28"/>
      <c r="D28"/>
      <c r="E28"/>
      <c r="F28"/>
      <c r="G28"/>
      <c r="H28"/>
      <c r="I28"/>
      <c r="J28"/>
      <c r="K28"/>
    </row>
    <row r="29" spans="2:11" s="43" customFormat="1" ht="18">
      <c r="B29"/>
      <c r="C29"/>
      <c r="D29"/>
      <c r="E29"/>
      <c r="F29"/>
      <c r="G29"/>
      <c r="H29"/>
      <c r="I29"/>
      <c r="J29"/>
      <c r="K29"/>
    </row>
    <row r="30" spans="2:11" s="43" customFormat="1" ht="18">
      <c r="B30"/>
      <c r="C30"/>
      <c r="D30"/>
      <c r="E30"/>
      <c r="F30"/>
      <c r="G30"/>
      <c r="H30"/>
      <c r="I30"/>
      <c r="J30"/>
      <c r="K30"/>
    </row>
    <row r="31" spans="2:11" s="43" customFormat="1" ht="18">
      <c r="B31"/>
      <c r="C31"/>
      <c r="D31"/>
      <c r="E31"/>
      <c r="F31"/>
      <c r="G31"/>
      <c r="H31"/>
      <c r="I31"/>
      <c r="J31"/>
      <c r="K31"/>
    </row>
    <row r="32" spans="2:11" s="43" customFormat="1" ht="18">
      <c r="B32"/>
      <c r="C32"/>
      <c r="D32"/>
      <c r="E32"/>
      <c r="F32"/>
      <c r="G32"/>
      <c r="H32"/>
      <c r="I32"/>
      <c r="J32"/>
      <c r="K32"/>
    </row>
    <row r="33" spans="2:11" s="43" customFormat="1" ht="18">
      <c r="B33"/>
      <c r="C33"/>
      <c r="D33"/>
      <c r="E33"/>
      <c r="F33"/>
      <c r="G33"/>
      <c r="H33"/>
      <c r="I33"/>
      <c r="J33"/>
      <c r="K33"/>
    </row>
    <row r="34" spans="2:11" s="43" customFormat="1" ht="18">
      <c r="B34"/>
      <c r="C34"/>
      <c r="D34"/>
      <c r="E34"/>
      <c r="F34"/>
      <c r="G34"/>
      <c r="H34"/>
      <c r="I34"/>
      <c r="J34"/>
      <c r="K34"/>
    </row>
    <row r="35" spans="2:11" s="43" customFormat="1" ht="18">
      <c r="B35"/>
      <c r="C35"/>
      <c r="D35"/>
      <c r="E35"/>
      <c r="F35"/>
      <c r="G35"/>
      <c r="H35"/>
      <c r="I35"/>
      <c r="J35"/>
      <c r="K35"/>
    </row>
    <row r="36" spans="2:11" s="43" customFormat="1" ht="18">
      <c r="B36"/>
      <c r="C36"/>
      <c r="D36"/>
      <c r="E36"/>
      <c r="F36"/>
      <c r="G36"/>
      <c r="H36"/>
      <c r="I36"/>
      <c r="J36"/>
      <c r="K36"/>
    </row>
    <row r="37" spans="2:11" s="43" customFormat="1" ht="18">
      <c r="B37"/>
      <c r="C37"/>
      <c r="D37"/>
      <c r="E37"/>
      <c r="F37"/>
      <c r="G37"/>
      <c r="H37"/>
      <c r="I37"/>
      <c r="J37"/>
      <c r="K37"/>
    </row>
    <row r="38" spans="2:11" s="43" customFormat="1" ht="18">
      <c r="B38"/>
      <c r="C38"/>
      <c r="D38"/>
      <c r="E38"/>
      <c r="F38"/>
      <c r="G38"/>
      <c r="H38"/>
      <c r="I38"/>
      <c r="J38"/>
      <c r="K38"/>
    </row>
    <row r="39" spans="2:11" s="43" customFormat="1" ht="18">
      <c r="B39"/>
      <c r="C39"/>
      <c r="D39"/>
      <c r="E39"/>
      <c r="F39"/>
      <c r="G39"/>
      <c r="H39"/>
      <c r="I39"/>
      <c r="J39"/>
      <c r="K39"/>
    </row>
    <row r="40" spans="2:11" s="43" customFormat="1" ht="18">
      <c r="B40"/>
      <c r="C40"/>
      <c r="D40"/>
      <c r="E40"/>
      <c r="F40"/>
      <c r="G40"/>
      <c r="H40"/>
      <c r="I40"/>
      <c r="J40"/>
      <c r="K40"/>
    </row>
    <row r="41" spans="2:11" s="43" customFormat="1" ht="18">
      <c r="B41"/>
      <c r="C41"/>
      <c r="D41"/>
      <c r="E41"/>
      <c r="F41"/>
      <c r="G41"/>
      <c r="H41"/>
      <c r="I41"/>
      <c r="J41"/>
      <c r="K41"/>
    </row>
    <row r="42" spans="2:11" s="43" customFormat="1" ht="18">
      <c r="B42"/>
      <c r="C42"/>
      <c r="D42"/>
      <c r="E42"/>
      <c r="F42"/>
      <c r="G42"/>
      <c r="H42"/>
      <c r="I42"/>
      <c r="J42"/>
      <c r="K42"/>
    </row>
    <row r="43" spans="2:11" s="43" customFormat="1" ht="18">
      <c r="B43"/>
      <c r="C43"/>
      <c r="D43"/>
      <c r="E43"/>
      <c r="F43"/>
      <c r="G43"/>
      <c r="H43"/>
      <c r="I43"/>
      <c r="J43"/>
      <c r="K43"/>
    </row>
    <row r="44" spans="2:11" s="43" customFormat="1" ht="18">
      <c r="B44"/>
      <c r="C44"/>
      <c r="D44"/>
      <c r="E44"/>
      <c r="F44"/>
      <c r="G44"/>
      <c r="H44"/>
      <c r="I44"/>
      <c r="J44"/>
      <c r="K44"/>
    </row>
    <row r="45" spans="2:11" s="43" customFormat="1" ht="18">
      <c r="B45"/>
      <c r="C45"/>
      <c r="D45"/>
      <c r="E45"/>
      <c r="F45"/>
      <c r="G45"/>
      <c r="H45"/>
      <c r="I45"/>
      <c r="J45"/>
      <c r="K45"/>
    </row>
    <row r="46" spans="2:11" s="43" customFormat="1" ht="18">
      <c r="B46"/>
      <c r="C46"/>
      <c r="D46"/>
      <c r="E46"/>
      <c r="F46"/>
      <c r="G46"/>
      <c r="H46"/>
      <c r="I46"/>
      <c r="J46"/>
      <c r="K46"/>
    </row>
  </sheetData>
  <mergeCells count="4">
    <mergeCell ref="B2:C2"/>
    <mergeCell ref="B3:C3"/>
    <mergeCell ref="F4:H5"/>
    <mergeCell ref="J6:K6"/>
  </mergeCell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K46"/>
  <sheetViews>
    <sheetView rightToLeft="1" zoomScale="75" zoomScaleNormal="75" workbookViewId="0">
      <selection activeCell="E9" sqref="E9:E55"/>
    </sheetView>
  </sheetViews>
  <sheetFormatPr defaultRowHeight="14.45"/>
  <cols>
    <col min="1" max="1" width="2.7109375" customWidth="1"/>
    <col min="2" max="2" width="11.85546875" bestFit="1" customWidth="1"/>
    <col min="3" max="3" width="36.140625" bestFit="1" customWidth="1"/>
    <col min="4" max="4" width="39" bestFit="1" customWidth="1"/>
    <col min="5" max="5" width="27.140625" bestFit="1" customWidth="1"/>
    <col min="6" max="6" width="17" bestFit="1" customWidth="1"/>
    <col min="7" max="7" width="13.5703125" bestFit="1" customWidth="1"/>
    <col min="8" max="8" width="15.28515625" bestFit="1" customWidth="1"/>
    <col min="9" max="9" width="17.5703125" bestFit="1" customWidth="1"/>
    <col min="10" max="10" width="38" bestFit="1" customWidth="1"/>
    <col min="11" max="11" width="20.42578125" bestFit="1" customWidth="1"/>
  </cols>
  <sheetData>
    <row r="1" spans="2:11" ht="15" thickBot="1"/>
    <row r="2" spans="2:11" s="21" customFormat="1" ht="21">
      <c r="B2" s="169" t="s">
        <v>2038</v>
      </c>
      <c r="C2" s="170"/>
      <c r="D2" s="19"/>
      <c r="E2" s="19"/>
      <c r="F2" s="19"/>
      <c r="G2" s="19"/>
      <c r="H2" s="19"/>
      <c r="I2" s="19"/>
      <c r="J2" s="19"/>
      <c r="K2" s="20"/>
    </row>
    <row r="3" spans="2:11" s="21" customFormat="1" ht="21">
      <c r="B3" s="171" t="s">
        <v>2039</v>
      </c>
      <c r="C3" s="172"/>
      <c r="D3" s="22"/>
      <c r="E3" s="22"/>
      <c r="F3" s="22"/>
      <c r="G3" s="22"/>
      <c r="H3" s="22"/>
      <c r="I3" s="22"/>
      <c r="J3" s="22"/>
      <c r="K3" s="23"/>
    </row>
    <row r="4" spans="2:11" ht="28.5" customHeight="1">
      <c r="B4" s="24"/>
      <c r="C4" s="25"/>
      <c r="D4" s="25"/>
      <c r="E4" s="25"/>
      <c r="F4" s="173" t="s">
        <v>2488</v>
      </c>
      <c r="G4" s="173"/>
      <c r="H4" s="173"/>
      <c r="I4" s="25"/>
      <c r="J4" s="25"/>
      <c r="K4" s="23"/>
    </row>
    <row r="5" spans="2:11" ht="15" customHeight="1">
      <c r="B5" s="24"/>
      <c r="C5" s="25"/>
      <c r="D5" s="25"/>
      <c r="E5" s="25"/>
      <c r="F5" s="173"/>
      <c r="G5" s="173"/>
      <c r="H5" s="173"/>
      <c r="I5" s="25"/>
      <c r="J5" s="25"/>
      <c r="K5" s="23"/>
    </row>
    <row r="6" spans="2:11" ht="21" customHeight="1" thickBot="1">
      <c r="B6" s="26"/>
      <c r="C6" s="27"/>
      <c r="D6" s="27"/>
      <c r="E6" s="27"/>
      <c r="F6" s="27"/>
      <c r="G6" s="28"/>
      <c r="H6" s="28"/>
      <c r="I6" s="28"/>
      <c r="J6" s="174"/>
      <c r="K6" s="175"/>
    </row>
    <row r="7" spans="2:11" ht="21" customHeight="1">
      <c r="B7" s="8"/>
      <c r="G7" s="29"/>
      <c r="H7" s="29"/>
      <c r="I7" s="29"/>
      <c r="J7" s="30"/>
      <c r="K7" s="31"/>
    </row>
    <row r="8" spans="2:11" ht="21.6" thickBot="1">
      <c r="B8" s="32" t="s">
        <v>2042</v>
      </c>
      <c r="C8" s="33" t="s">
        <v>2043</v>
      </c>
      <c r="D8" s="33" t="s">
        <v>2044</v>
      </c>
      <c r="E8" s="33" t="s">
        <v>2045</v>
      </c>
      <c r="F8" s="33" t="s">
        <v>2046</v>
      </c>
      <c r="G8" s="33" t="s">
        <v>2047</v>
      </c>
      <c r="H8" s="33" t="s">
        <v>2048</v>
      </c>
      <c r="I8" s="33" t="s">
        <v>2049</v>
      </c>
      <c r="J8" s="34" t="s">
        <v>2050</v>
      </c>
      <c r="K8" s="35" t="s">
        <v>2051</v>
      </c>
    </row>
    <row r="9" spans="2:11" s="43" customFormat="1" ht="18">
      <c r="B9" s="36"/>
      <c r="C9" s="37"/>
      <c r="D9" s="37"/>
      <c r="E9" s="39"/>
      <c r="F9" s="40"/>
      <c r="G9" s="40"/>
      <c r="H9" s="40"/>
      <c r="I9" s="40"/>
      <c r="J9" s="41"/>
      <c r="K9" s="42"/>
    </row>
    <row r="10" spans="2:11" s="43" customFormat="1" ht="18">
      <c r="B10" s="36"/>
      <c r="C10" s="44"/>
      <c r="D10" s="45"/>
      <c r="E10" s="46"/>
      <c r="F10" s="47"/>
      <c r="G10" s="47"/>
      <c r="H10" s="47"/>
      <c r="I10" s="47"/>
      <c r="J10" s="48"/>
      <c r="K10" s="49"/>
    </row>
    <row r="11" spans="2:11" s="43" customFormat="1" ht="18">
      <c r="B11" s="36"/>
      <c r="C11" s="44"/>
      <c r="D11" s="45"/>
      <c r="E11" s="46"/>
      <c r="F11" s="47"/>
      <c r="G11" s="47"/>
      <c r="H11" s="47"/>
      <c r="I11" s="47"/>
      <c r="J11" s="48"/>
      <c r="K11" s="49"/>
    </row>
    <row r="12" spans="2:11" s="43" customFormat="1" ht="18">
      <c r="B12" s="36"/>
      <c r="C12" s="37"/>
      <c r="D12" s="45"/>
      <c r="E12" s="46"/>
      <c r="F12" s="47"/>
      <c r="G12" s="47"/>
      <c r="H12" s="47"/>
      <c r="I12" s="47"/>
      <c r="J12" s="48"/>
      <c r="K12" s="49"/>
    </row>
    <row r="13" spans="2:11" s="43" customFormat="1" ht="18">
      <c r="B13" s="36"/>
      <c r="C13" s="44"/>
      <c r="D13" s="45"/>
      <c r="E13" s="46"/>
      <c r="F13" s="47"/>
      <c r="G13" s="47"/>
      <c r="H13" s="47"/>
      <c r="I13" s="47"/>
      <c r="J13" s="47"/>
      <c r="K13" s="49"/>
    </row>
    <row r="14" spans="2:11" s="43" customFormat="1" ht="18">
      <c r="B14" s="36"/>
      <c r="C14" s="44"/>
      <c r="D14" s="45"/>
      <c r="E14" s="46"/>
      <c r="F14" s="47"/>
      <c r="G14" s="47"/>
      <c r="H14" s="47"/>
      <c r="I14" s="47"/>
      <c r="J14" s="47"/>
      <c r="K14" s="49"/>
    </row>
    <row r="15" spans="2:11" s="43" customFormat="1" ht="18">
      <c r="B15" s="36"/>
      <c r="C15" s="44"/>
      <c r="D15" s="45"/>
      <c r="E15" s="46"/>
      <c r="F15" s="47"/>
      <c r="G15" s="47"/>
      <c r="H15" s="47"/>
      <c r="I15" s="47"/>
      <c r="J15" s="48"/>
      <c r="K15" s="49"/>
    </row>
    <row r="16" spans="2:11" s="43" customFormat="1" ht="18">
      <c r="B16" s="36"/>
      <c r="C16" s="44"/>
      <c r="D16" s="45"/>
      <c r="E16" s="46"/>
      <c r="F16" s="47"/>
      <c r="G16" s="47"/>
      <c r="H16" s="47"/>
      <c r="I16" s="47"/>
      <c r="J16" s="48"/>
      <c r="K16" s="49"/>
    </row>
    <row r="17" spans="2:11" s="43" customFormat="1" ht="18">
      <c r="B17" s="36"/>
      <c r="C17" s="44"/>
      <c r="D17" s="45"/>
      <c r="E17" s="46"/>
      <c r="F17" s="47"/>
      <c r="G17" s="47"/>
      <c r="H17" s="47"/>
      <c r="I17" s="47"/>
      <c r="J17" s="48"/>
      <c r="K17" s="49"/>
    </row>
    <row r="18" spans="2:11" s="43" customFormat="1" ht="18">
      <c r="B18" s="36"/>
      <c r="C18" s="44"/>
      <c r="D18" s="45"/>
      <c r="E18" s="46"/>
      <c r="F18" s="47"/>
      <c r="G18" s="47"/>
      <c r="H18" s="47"/>
      <c r="I18" s="47"/>
      <c r="J18" s="48"/>
      <c r="K18" s="49"/>
    </row>
    <row r="19" spans="2:11" s="43" customFormat="1" ht="18">
      <c r="B19" s="36"/>
      <c r="C19" s="44"/>
      <c r="D19" s="45"/>
      <c r="E19" s="46"/>
      <c r="F19" s="47"/>
      <c r="G19" s="47"/>
      <c r="H19" s="47"/>
      <c r="I19" s="47"/>
      <c r="J19" s="48"/>
      <c r="K19" s="49"/>
    </row>
    <row r="20" spans="2:11" s="43" customFormat="1" ht="18">
      <c r="B20" s="36"/>
      <c r="C20" s="44"/>
      <c r="D20" s="45"/>
      <c r="E20" s="46"/>
      <c r="F20" s="47"/>
      <c r="G20" s="47"/>
      <c r="H20" s="47"/>
      <c r="I20" s="47"/>
      <c r="J20" s="48"/>
      <c r="K20" s="49"/>
    </row>
    <row r="21" spans="2:11" s="43" customFormat="1" ht="18">
      <c r="B21"/>
      <c r="C21"/>
      <c r="D21"/>
      <c r="E21"/>
      <c r="F21"/>
      <c r="G21"/>
      <c r="H21"/>
      <c r="I21"/>
      <c r="J21"/>
      <c r="K21"/>
    </row>
    <row r="22" spans="2:11" s="43" customFormat="1" ht="18">
      <c r="B22"/>
      <c r="C22"/>
      <c r="D22"/>
      <c r="E22"/>
      <c r="F22"/>
      <c r="G22"/>
      <c r="H22"/>
      <c r="I22"/>
      <c r="J22"/>
      <c r="K22"/>
    </row>
    <row r="23" spans="2:11" s="43" customFormat="1" ht="18">
      <c r="B23"/>
      <c r="C23"/>
      <c r="D23"/>
      <c r="E23"/>
      <c r="F23"/>
      <c r="G23"/>
      <c r="H23"/>
      <c r="I23"/>
      <c r="J23"/>
      <c r="K23"/>
    </row>
    <row r="24" spans="2:11" s="43" customFormat="1" ht="18">
      <c r="B24"/>
      <c r="C24"/>
      <c r="D24"/>
      <c r="E24"/>
      <c r="F24"/>
      <c r="G24"/>
      <c r="H24"/>
      <c r="I24"/>
      <c r="J24"/>
      <c r="K24"/>
    </row>
    <row r="25" spans="2:11" s="43" customFormat="1" ht="18">
      <c r="B25"/>
      <c r="C25"/>
      <c r="D25"/>
      <c r="E25"/>
      <c r="F25"/>
      <c r="G25"/>
      <c r="H25"/>
      <c r="I25"/>
      <c r="J25"/>
      <c r="K25"/>
    </row>
    <row r="26" spans="2:11" s="43" customFormat="1" ht="18">
      <c r="B26"/>
      <c r="C26"/>
      <c r="D26"/>
      <c r="E26"/>
      <c r="F26"/>
      <c r="G26"/>
      <c r="H26"/>
      <c r="I26"/>
      <c r="J26"/>
      <c r="K26"/>
    </row>
    <row r="27" spans="2:11" s="43" customFormat="1" ht="18">
      <c r="B27"/>
      <c r="C27"/>
      <c r="D27"/>
      <c r="E27"/>
      <c r="F27"/>
      <c r="G27"/>
      <c r="H27"/>
      <c r="I27"/>
      <c r="J27"/>
      <c r="K27"/>
    </row>
    <row r="28" spans="2:11" s="43" customFormat="1" ht="18">
      <c r="B28"/>
      <c r="C28"/>
      <c r="D28"/>
      <c r="E28"/>
      <c r="F28"/>
      <c r="G28"/>
      <c r="H28"/>
      <c r="I28"/>
      <c r="J28"/>
      <c r="K28"/>
    </row>
    <row r="29" spans="2:11" s="43" customFormat="1" ht="18">
      <c r="B29"/>
      <c r="C29"/>
      <c r="D29"/>
      <c r="E29"/>
      <c r="F29"/>
      <c r="G29"/>
      <c r="H29"/>
      <c r="I29"/>
      <c r="J29"/>
      <c r="K29"/>
    </row>
    <row r="30" spans="2:11" s="43" customFormat="1" ht="18">
      <c r="B30"/>
      <c r="C30"/>
      <c r="D30"/>
      <c r="E30"/>
      <c r="F30"/>
      <c r="G30"/>
      <c r="H30"/>
      <c r="I30"/>
      <c r="J30"/>
      <c r="K30"/>
    </row>
    <row r="31" spans="2:11" s="43" customFormat="1" ht="18">
      <c r="B31"/>
      <c r="C31"/>
      <c r="D31"/>
      <c r="E31"/>
      <c r="F31"/>
      <c r="G31"/>
      <c r="H31"/>
      <c r="I31"/>
      <c r="J31"/>
      <c r="K31"/>
    </row>
    <row r="32" spans="2:11" s="43" customFormat="1" ht="18">
      <c r="B32"/>
      <c r="C32"/>
      <c r="D32"/>
      <c r="E32"/>
      <c r="F32"/>
      <c r="G32"/>
      <c r="H32"/>
      <c r="I32"/>
      <c r="J32"/>
      <c r="K32"/>
    </row>
    <row r="33" spans="2:11" s="43" customFormat="1" ht="18">
      <c r="B33"/>
      <c r="C33"/>
      <c r="D33"/>
      <c r="E33"/>
      <c r="F33"/>
      <c r="G33"/>
      <c r="H33"/>
      <c r="I33"/>
      <c r="J33"/>
      <c r="K33"/>
    </row>
    <row r="34" spans="2:11" s="43" customFormat="1" ht="18">
      <c r="B34"/>
      <c r="C34"/>
      <c r="D34"/>
      <c r="E34"/>
      <c r="F34"/>
      <c r="G34"/>
      <c r="H34"/>
      <c r="I34"/>
      <c r="J34"/>
      <c r="K34"/>
    </row>
    <row r="35" spans="2:11" s="43" customFormat="1" ht="18">
      <c r="B35"/>
      <c r="C35"/>
      <c r="D35"/>
      <c r="E35"/>
      <c r="F35"/>
      <c r="G35"/>
      <c r="H35"/>
      <c r="I35"/>
      <c r="J35"/>
      <c r="K35"/>
    </row>
    <row r="36" spans="2:11" s="43" customFormat="1" ht="18">
      <c r="B36"/>
      <c r="C36"/>
      <c r="D36"/>
      <c r="E36"/>
      <c r="F36"/>
      <c r="G36"/>
      <c r="H36"/>
      <c r="I36"/>
      <c r="J36"/>
      <c r="K36"/>
    </row>
    <row r="37" spans="2:11" s="43" customFormat="1" ht="18">
      <c r="B37"/>
      <c r="C37"/>
      <c r="D37"/>
      <c r="E37"/>
      <c r="F37"/>
      <c r="G37"/>
      <c r="H37"/>
      <c r="I37"/>
      <c r="J37"/>
      <c r="K37"/>
    </row>
    <row r="38" spans="2:11" s="43" customFormat="1" ht="18">
      <c r="B38"/>
      <c r="C38"/>
      <c r="D38"/>
      <c r="E38"/>
      <c r="F38"/>
      <c r="G38"/>
      <c r="H38"/>
      <c r="I38"/>
      <c r="J38"/>
      <c r="K38"/>
    </row>
    <row r="39" spans="2:11" s="43" customFormat="1" ht="18">
      <c r="B39"/>
      <c r="C39"/>
      <c r="D39"/>
      <c r="E39"/>
      <c r="F39"/>
      <c r="G39"/>
      <c r="H39"/>
      <c r="I39"/>
      <c r="J39"/>
      <c r="K39"/>
    </row>
    <row r="40" spans="2:11" s="43" customFormat="1" ht="18">
      <c r="B40"/>
      <c r="C40"/>
      <c r="D40"/>
      <c r="E40"/>
      <c r="F40"/>
      <c r="G40"/>
      <c r="H40"/>
      <c r="I40"/>
      <c r="J40"/>
      <c r="K40"/>
    </row>
    <row r="41" spans="2:11" s="43" customFormat="1" ht="18">
      <c r="B41"/>
      <c r="C41"/>
      <c r="D41"/>
      <c r="E41"/>
      <c r="F41"/>
      <c r="G41"/>
      <c r="H41"/>
      <c r="I41"/>
      <c r="J41"/>
      <c r="K41"/>
    </row>
    <row r="42" spans="2:11" s="43" customFormat="1" ht="18">
      <c r="B42"/>
      <c r="C42"/>
      <c r="D42"/>
      <c r="E42"/>
      <c r="F42"/>
      <c r="G42"/>
      <c r="H42"/>
      <c r="I42"/>
      <c r="J42"/>
      <c r="K42"/>
    </row>
    <row r="43" spans="2:11" s="43" customFormat="1" ht="18">
      <c r="B43"/>
      <c r="C43"/>
      <c r="D43"/>
      <c r="E43"/>
      <c r="F43"/>
      <c r="G43"/>
      <c r="H43"/>
      <c r="I43"/>
      <c r="J43"/>
      <c r="K43"/>
    </row>
    <row r="44" spans="2:11" s="43" customFormat="1" ht="18">
      <c r="B44"/>
      <c r="C44"/>
      <c r="D44"/>
      <c r="E44"/>
      <c r="F44"/>
      <c r="G44"/>
      <c r="H44"/>
      <c r="I44"/>
      <c r="J44"/>
      <c r="K44"/>
    </row>
    <row r="45" spans="2:11" s="43" customFormat="1" ht="18">
      <c r="B45"/>
      <c r="C45"/>
      <c r="D45"/>
      <c r="E45"/>
      <c r="F45"/>
      <c r="G45"/>
      <c r="H45"/>
      <c r="I45"/>
      <c r="J45"/>
      <c r="K45"/>
    </row>
    <row r="46" spans="2:11" s="43" customFormat="1" ht="18">
      <c r="B46"/>
      <c r="C46"/>
      <c r="D46"/>
      <c r="E46"/>
      <c r="F46"/>
      <c r="G46"/>
      <c r="H46"/>
      <c r="I46"/>
      <c r="J46"/>
      <c r="K46"/>
    </row>
  </sheetData>
  <mergeCells count="4">
    <mergeCell ref="B2:C2"/>
    <mergeCell ref="B3:C3"/>
    <mergeCell ref="F4:H5"/>
    <mergeCell ref="J6:K6"/>
  </mergeCells>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0"/>
  <sheetViews>
    <sheetView rightToLeft="1" workbookViewId="0">
      <selection activeCell="E9" sqref="E9:E55"/>
    </sheetView>
  </sheetViews>
  <sheetFormatPr defaultRowHeight="14.45"/>
  <cols>
    <col min="1" max="1" width="24.5703125" bestFit="1" customWidth="1"/>
    <col min="2" max="2" width="28.42578125" bestFit="1" customWidth="1"/>
    <col min="3" max="3" width="19.85546875" bestFit="1" customWidth="1"/>
    <col min="4" max="4" width="24.42578125" bestFit="1" customWidth="1"/>
  </cols>
  <sheetData>
    <row r="1" spans="1:4">
      <c r="A1" t="s">
        <v>1620</v>
      </c>
      <c r="B1" t="s">
        <v>584</v>
      </c>
      <c r="C1" t="s">
        <v>2489</v>
      </c>
      <c r="D1" t="s">
        <v>617</v>
      </c>
    </row>
    <row r="2" spans="1:4">
      <c r="A2" t="s">
        <v>2490</v>
      </c>
      <c r="B2" t="s">
        <v>208</v>
      </c>
      <c r="C2" t="s">
        <v>2491</v>
      </c>
      <c r="D2" t="s">
        <v>86</v>
      </c>
    </row>
    <row r="3" spans="1:4">
      <c r="A3" t="s">
        <v>2492</v>
      </c>
      <c r="B3" t="s">
        <v>105</v>
      </c>
      <c r="C3" t="s">
        <v>2493</v>
      </c>
      <c r="D3" t="s">
        <v>71</v>
      </c>
    </row>
    <row r="4" spans="1:4">
      <c r="A4" t="s">
        <v>2494</v>
      </c>
      <c r="B4" t="s">
        <v>122</v>
      </c>
      <c r="D4" t="s">
        <v>61</v>
      </c>
    </row>
    <row r="5" spans="1:4">
      <c r="A5" t="s">
        <v>2495</v>
      </c>
      <c r="B5" t="s">
        <v>108</v>
      </c>
      <c r="D5" t="s">
        <v>98</v>
      </c>
    </row>
    <row r="6" spans="1:4">
      <c r="B6" t="s">
        <v>217</v>
      </c>
      <c r="D6" t="s">
        <v>56</v>
      </c>
    </row>
    <row r="7" spans="1:4">
      <c r="B7" t="s">
        <v>77</v>
      </c>
      <c r="D7" t="s">
        <v>166</v>
      </c>
    </row>
    <row r="8" spans="1:4">
      <c r="B8" t="s">
        <v>50</v>
      </c>
      <c r="D8" t="s">
        <v>182</v>
      </c>
    </row>
    <row r="9" spans="1:4">
      <c r="B9" t="s">
        <v>44</v>
      </c>
      <c r="D9" t="s">
        <v>38</v>
      </c>
    </row>
    <row r="10" spans="1:4">
      <c r="B10" t="s">
        <v>90</v>
      </c>
      <c r="D10" t="s">
        <v>796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4:C11"/>
  <sheetViews>
    <sheetView rightToLeft="1" workbookViewId="0">
      <selection activeCell="A2" sqref="A2:A14"/>
    </sheetView>
  </sheetViews>
  <sheetFormatPr defaultRowHeight="14.45"/>
  <cols>
    <col min="1" max="1" width="30.5703125" bestFit="1" customWidth="1"/>
    <col min="2" max="2" width="14.28515625" bestFit="1" customWidth="1"/>
    <col min="3" max="3" width="16.85546875" bestFit="1" customWidth="1"/>
    <col min="4" max="4" width="11.28515625" bestFit="1" customWidth="1"/>
  </cols>
  <sheetData>
    <row r="4" spans="1:3">
      <c r="A4" s="78" t="s">
        <v>2496</v>
      </c>
      <c r="B4" s="79" t="s">
        <v>2497</v>
      </c>
    </row>
    <row r="5" spans="1:3">
      <c r="A5" s="78" t="s">
        <v>28</v>
      </c>
      <c r="B5" s="79" t="s">
        <v>2497</v>
      </c>
    </row>
    <row r="7" spans="1:3">
      <c r="A7" s="78" t="s">
        <v>2498</v>
      </c>
      <c r="B7" t="s">
        <v>2499</v>
      </c>
      <c r="C7" t="s">
        <v>2036</v>
      </c>
    </row>
    <row r="8" spans="1:3">
      <c r="A8" s="79" t="s">
        <v>72</v>
      </c>
      <c r="B8" s="80">
        <v>2.4666666666666668</v>
      </c>
      <c r="C8">
        <v>51</v>
      </c>
    </row>
    <row r="9" spans="1:3">
      <c r="A9" s="79" t="s">
        <v>31</v>
      </c>
      <c r="B9" s="80">
        <v>0.83472222222222192</v>
      </c>
      <c r="C9">
        <v>30</v>
      </c>
    </row>
    <row r="10" spans="1:3">
      <c r="A10" s="79" t="s">
        <v>51</v>
      </c>
      <c r="B10" s="80">
        <v>0.9375</v>
      </c>
      <c r="C10">
        <v>13</v>
      </c>
    </row>
    <row r="11" spans="1:3">
      <c r="A11" s="79" t="s">
        <v>2037</v>
      </c>
      <c r="B11" s="80">
        <v>4.2388888888888907</v>
      </c>
      <c r="C11">
        <v>94</v>
      </c>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D17"/>
  <sheetViews>
    <sheetView rightToLeft="1" zoomScale="95" zoomScaleNormal="95" workbookViewId="0">
      <selection activeCell="A2" sqref="A2:A14"/>
    </sheetView>
  </sheetViews>
  <sheetFormatPr defaultRowHeight="14.45"/>
  <cols>
    <col min="2" max="2" width="30.5703125" bestFit="1" customWidth="1"/>
    <col min="3" max="3" width="14.42578125" bestFit="1" customWidth="1"/>
    <col min="4" max="4" width="16.5703125" bestFit="1" customWidth="1"/>
  </cols>
  <sheetData>
    <row r="1" spans="2:4">
      <c r="B1" s="78" t="s">
        <v>2496</v>
      </c>
      <c r="C1" s="103">
        <v>43803</v>
      </c>
    </row>
    <row r="2" spans="2:4">
      <c r="B2" s="78" t="s">
        <v>28</v>
      </c>
      <c r="C2" s="79" t="s">
        <v>2497</v>
      </c>
    </row>
    <row r="3" spans="2:4">
      <c r="B3" s="78" t="s">
        <v>2019</v>
      </c>
      <c r="C3" s="79" t="s">
        <v>2497</v>
      </c>
    </row>
    <row r="4" spans="2:4">
      <c r="B4" s="78" t="s">
        <v>26</v>
      </c>
      <c r="C4" s="79" t="s">
        <v>78</v>
      </c>
    </row>
    <row r="6" spans="2:4">
      <c r="B6" s="78" t="s">
        <v>2498</v>
      </c>
      <c r="C6" t="s">
        <v>2499</v>
      </c>
      <c r="D6" t="s">
        <v>2500</v>
      </c>
    </row>
    <row r="7" spans="2:4">
      <c r="B7" s="79" t="s">
        <v>95</v>
      </c>
      <c r="C7" s="80">
        <v>0.11111111111111112</v>
      </c>
      <c r="D7">
        <v>4</v>
      </c>
    </row>
    <row r="8" spans="2:4">
      <c r="B8" s="79" t="s">
        <v>101</v>
      </c>
      <c r="C8" s="80">
        <v>4.1666666666666664E-2</v>
      </c>
      <c r="D8">
        <v>3</v>
      </c>
    </row>
    <row r="9" spans="2:4">
      <c r="B9" s="79" t="s">
        <v>118</v>
      </c>
      <c r="C9" s="80">
        <v>2.7777777777777776E-2</v>
      </c>
      <c r="D9">
        <v>2</v>
      </c>
    </row>
    <row r="10" spans="2:4">
      <c r="B10" s="79" t="s">
        <v>159</v>
      </c>
      <c r="C10" s="80">
        <v>2.7777777777777776E-2</v>
      </c>
      <c r="D10">
        <v>2</v>
      </c>
    </row>
    <row r="11" spans="2:4">
      <c r="B11" s="79" t="s">
        <v>284</v>
      </c>
      <c r="C11" s="80">
        <v>2.0833333333333332E-2</v>
      </c>
      <c r="D11">
        <v>1</v>
      </c>
    </row>
    <row r="12" spans="2:4">
      <c r="B12" s="79" t="s">
        <v>183</v>
      </c>
      <c r="C12" s="80">
        <v>1.3888888888888888E-2</v>
      </c>
      <c r="D12">
        <v>1</v>
      </c>
    </row>
    <row r="13" spans="2:4">
      <c r="B13" s="79" t="s">
        <v>299</v>
      </c>
      <c r="C13" s="80">
        <v>6.9444444444444441E-3</v>
      </c>
      <c r="D13">
        <v>1</v>
      </c>
    </row>
    <row r="14" spans="2:4">
      <c r="B14" s="79" t="s">
        <v>109</v>
      </c>
      <c r="C14" s="80">
        <v>6.9444444444444441E-3</v>
      </c>
      <c r="D14">
        <v>1</v>
      </c>
    </row>
    <row r="15" spans="2:4">
      <c r="B15" s="79" t="s">
        <v>67</v>
      </c>
      <c r="C15" s="80">
        <v>4.1666666666666666E-3</v>
      </c>
      <c r="D15">
        <v>1</v>
      </c>
    </row>
    <row r="16" spans="2:4">
      <c r="B16" s="79" t="s">
        <v>91</v>
      </c>
      <c r="C16" s="80">
        <v>3.472222222222222E-3</v>
      </c>
      <c r="D16">
        <v>1</v>
      </c>
    </row>
    <row r="17" spans="2:4">
      <c r="B17" s="79" t="s">
        <v>2037</v>
      </c>
      <c r="C17" s="80">
        <v>0.26458333333333328</v>
      </c>
      <c r="D17">
        <v>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J19"/>
  <sheetViews>
    <sheetView rightToLeft="1" workbookViewId="0">
      <selection activeCell="A2" sqref="A2:A14"/>
    </sheetView>
  </sheetViews>
  <sheetFormatPr defaultRowHeight="14.45"/>
  <cols>
    <col min="2" max="2" width="25" bestFit="1" customWidth="1"/>
    <col min="3" max="3" width="14.28515625" bestFit="1" customWidth="1"/>
    <col min="4" max="4" width="15.140625" bestFit="1" customWidth="1"/>
  </cols>
  <sheetData>
    <row r="1" spans="2:10">
      <c r="B1" s="78" t="s">
        <v>2019</v>
      </c>
      <c r="C1" s="79" t="s">
        <v>72</v>
      </c>
    </row>
    <row r="3" spans="2:10">
      <c r="B3" s="78" t="s">
        <v>2498</v>
      </c>
      <c r="C3" t="s">
        <v>2499</v>
      </c>
      <c r="D3" t="s">
        <v>2501</v>
      </c>
    </row>
    <row r="4" spans="2:10">
      <c r="B4" s="79" t="s">
        <v>277</v>
      </c>
      <c r="C4" s="80">
        <v>6.25E-2</v>
      </c>
      <c r="D4">
        <v>1</v>
      </c>
    </row>
    <row r="5" spans="2:10">
      <c r="B5" s="79" t="s">
        <v>79</v>
      </c>
      <c r="C5" s="80">
        <v>6.25E-2</v>
      </c>
      <c r="D5">
        <v>2</v>
      </c>
      <c r="J5" s="84">
        <v>28</v>
      </c>
    </row>
    <row r="6" spans="2:10">
      <c r="B6" s="79" t="s">
        <v>255</v>
      </c>
      <c r="C6" s="80">
        <v>0.70833333333333326</v>
      </c>
      <c r="D6">
        <v>2</v>
      </c>
      <c r="J6" s="84">
        <f>J5/GETPIVOTDATA("Stoppage Count",$B$3,"Machine Name
إسم الماكينة","ماكينة الحقن الأتوماتيك - كوماس")</f>
        <v>2</v>
      </c>
    </row>
    <row r="7" spans="2:10">
      <c r="B7" s="79" t="s">
        <v>91</v>
      </c>
      <c r="C7" s="80">
        <v>9.3749999999999986E-2</v>
      </c>
      <c r="D7">
        <v>5</v>
      </c>
      <c r="J7" s="84">
        <f>GETPIVOTDATA("Stoppage Time",$B$3,"Machine Name
إسم الماكينة","ماكينة الحقن الأتوماتيك - كوماس")/GETPIVOTDATA("Stoppage Count",$B$3,"Machine Name
إسم الماكينة","ماكينة الحقن الأتوماتيك - كوماس")</f>
        <v>6.2351190476190477E-2</v>
      </c>
    </row>
    <row r="8" spans="2:10">
      <c r="B8" s="79" t="s">
        <v>183</v>
      </c>
      <c r="C8" s="80">
        <v>0.125</v>
      </c>
      <c r="D8">
        <v>6</v>
      </c>
      <c r="J8" s="84" t="e">
        <f>J5/GETPIVOTDATA("Stoppage Count",$B$3,"Machine Name
إسم الماكينة","مجفف")</f>
        <v>#REF!</v>
      </c>
    </row>
    <row r="9" spans="2:10">
      <c r="B9" s="79" t="s">
        <v>95</v>
      </c>
      <c r="C9" s="80">
        <v>0.87291666666666667</v>
      </c>
      <c r="D9">
        <v>14</v>
      </c>
      <c r="J9" s="84" t="e">
        <f>GETPIVOTDATA("Stoppage Time",$B$3,"Machine Name
إسم الماكينة","مجفف")/GETPIVOTDATA("Stoppage Count",$B$3,"Machine Name
إسم الماكينة","مجفف")</f>
        <v>#REF!</v>
      </c>
    </row>
    <row r="10" spans="2:10">
      <c r="B10" s="79" t="s">
        <v>123</v>
      </c>
      <c r="C10" s="80">
        <v>3.4722222222222224E-2</v>
      </c>
      <c r="D10">
        <v>3</v>
      </c>
    </row>
    <row r="11" spans="2:10">
      <c r="B11" s="79" t="s">
        <v>109</v>
      </c>
      <c r="C11" s="80">
        <v>0.29513888888888884</v>
      </c>
      <c r="D11">
        <v>4</v>
      </c>
    </row>
    <row r="12" spans="2:10">
      <c r="B12" s="79" t="s">
        <v>135</v>
      </c>
      <c r="C12" s="80">
        <v>0.11458333333333334</v>
      </c>
      <c r="D12">
        <v>6</v>
      </c>
    </row>
    <row r="13" spans="2:10">
      <c r="B13" s="79" t="s">
        <v>167</v>
      </c>
      <c r="C13" s="80">
        <v>1.0416666666666666E-2</v>
      </c>
      <c r="D13">
        <v>1</v>
      </c>
    </row>
    <row r="14" spans="2:10">
      <c r="B14" s="79" t="s">
        <v>73</v>
      </c>
      <c r="C14" s="80">
        <v>2.0833333333333332E-2</v>
      </c>
      <c r="D14">
        <v>1</v>
      </c>
    </row>
    <row r="15" spans="2:10">
      <c r="B15" s="79" t="s">
        <v>209</v>
      </c>
      <c r="C15" s="80">
        <v>6.9444444444444441E-3</v>
      </c>
      <c r="D15">
        <v>1</v>
      </c>
    </row>
    <row r="16" spans="2:10">
      <c r="B16" s="79" t="s">
        <v>251</v>
      </c>
      <c r="C16" s="80">
        <v>1.0416666666666666E-2</v>
      </c>
      <c r="D16">
        <v>1</v>
      </c>
    </row>
    <row r="17" spans="2:4">
      <c r="B17" s="79" t="s">
        <v>170</v>
      </c>
      <c r="C17" s="80">
        <v>2.7777777777777776E-2</v>
      </c>
      <c r="D17">
        <v>3</v>
      </c>
    </row>
    <row r="18" spans="2:4">
      <c r="B18" s="79" t="s">
        <v>284</v>
      </c>
      <c r="C18" s="80">
        <v>2.0833333333333332E-2</v>
      </c>
      <c r="D18">
        <v>1</v>
      </c>
    </row>
    <row r="19" spans="2:4">
      <c r="B19" s="79" t="s">
        <v>2037</v>
      </c>
      <c r="C19" s="80">
        <v>2.4666666666666672</v>
      </c>
      <c r="D19">
        <v>51</v>
      </c>
    </row>
  </sheetData>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1020"/>
  <sheetViews>
    <sheetView showGridLines="0" zoomScale="90" zoomScaleNormal="90" workbookViewId="0">
      <pane xSplit="3" ySplit="10" topLeftCell="D11" activePane="bottomRight" state="frozen"/>
      <selection pane="bottomRight" activeCell="B7" sqref="B7"/>
      <selection pane="bottomLeft" activeCell="A11" sqref="A11"/>
      <selection pane="topRight" activeCell="D1" sqref="D1"/>
    </sheetView>
  </sheetViews>
  <sheetFormatPr defaultRowHeight="14.45"/>
  <cols>
    <col min="1" max="1" width="0.85546875" customWidth="1"/>
    <col min="2" max="2" width="10.28515625" bestFit="1" customWidth="1"/>
    <col min="3" max="3" width="8.42578125" hidden="1" customWidth="1"/>
    <col min="4" max="4" width="11" customWidth="1"/>
    <col min="5" max="5" width="17.140625" customWidth="1"/>
    <col min="6" max="6" width="14.42578125" bestFit="1" customWidth="1"/>
    <col min="7" max="7" width="13.7109375" hidden="1" customWidth="1"/>
    <col min="8" max="8" width="10.42578125" bestFit="1" customWidth="1"/>
    <col min="9" max="10" width="13.140625" bestFit="1" customWidth="1"/>
    <col min="11" max="11" width="14.85546875" bestFit="1" customWidth="1"/>
    <col min="12" max="12" width="23.140625" bestFit="1" customWidth="1"/>
    <col min="13" max="13" width="19.140625" customWidth="1"/>
    <col min="14" max="14" width="27.28515625" bestFit="1" customWidth="1"/>
    <col min="15" max="15" width="13.5703125" hidden="1" customWidth="1"/>
    <col min="16" max="16" width="9.85546875" hidden="1" customWidth="1"/>
    <col min="17" max="17" width="13.85546875" hidden="1" customWidth="1"/>
    <col min="18" max="18" width="12" bestFit="1" customWidth="1"/>
    <col min="19" max="19" width="29" bestFit="1" customWidth="1"/>
    <col min="20" max="20" width="20.140625" hidden="1" customWidth="1"/>
    <col min="21" max="21" width="19.28515625" hidden="1" customWidth="1"/>
    <col min="22" max="22" width="18.140625" hidden="1" customWidth="1"/>
    <col min="23" max="23" width="18.5703125" hidden="1" customWidth="1"/>
    <col min="24" max="24" width="11.140625" hidden="1" customWidth="1"/>
  </cols>
  <sheetData>
    <row r="1" spans="1:24" ht="5.0999999999999996" customHeight="1" thickBot="1"/>
    <row r="2" spans="1:24" ht="8.4499999999999993" customHeight="1">
      <c r="B2" s="1"/>
      <c r="C2" s="2"/>
      <c r="D2" s="2"/>
      <c r="E2" s="2"/>
      <c r="F2" s="2"/>
      <c r="G2" s="2"/>
      <c r="H2" s="2"/>
      <c r="I2" s="2"/>
      <c r="J2" s="2"/>
      <c r="K2" s="2"/>
      <c r="L2" s="3"/>
      <c r="M2" s="3"/>
      <c r="N2" s="2"/>
      <c r="O2" s="2"/>
      <c r="P2" s="2"/>
      <c r="Q2" s="2"/>
      <c r="R2" s="2"/>
      <c r="S2" s="4"/>
      <c r="T2" s="4"/>
      <c r="U2" s="4"/>
      <c r="V2" s="2"/>
      <c r="W2" s="4"/>
      <c r="X2" s="9"/>
    </row>
    <row r="3" spans="1:24" ht="13.7" customHeight="1">
      <c r="B3" s="160"/>
      <c r="C3" s="161"/>
      <c r="D3" s="161"/>
      <c r="E3" s="14"/>
      <c r="F3" s="14"/>
      <c r="G3" s="14"/>
      <c r="H3" s="11"/>
      <c r="I3" s="11"/>
      <c r="J3" s="12"/>
      <c r="K3" s="12"/>
      <c r="L3" s="168"/>
      <c r="M3" s="168"/>
      <c r="N3" s="168"/>
      <c r="O3" s="15"/>
      <c r="P3" s="15"/>
      <c r="Q3" s="12"/>
      <c r="R3" s="12"/>
      <c r="S3" s="13"/>
      <c r="T3" s="13"/>
      <c r="U3" s="13"/>
      <c r="V3" s="11"/>
      <c r="W3" s="13"/>
      <c r="X3" s="104"/>
    </row>
    <row r="4" spans="1:24" ht="21.75" customHeight="1">
      <c r="A4" s="6"/>
      <c r="B4" s="160"/>
      <c r="C4" s="161"/>
      <c r="D4" s="161"/>
      <c r="E4" s="168"/>
      <c r="F4" s="168"/>
      <c r="G4" s="168"/>
      <c r="H4" s="18"/>
      <c r="I4" s="12"/>
      <c r="J4" s="12"/>
      <c r="K4" s="12"/>
      <c r="L4" s="168"/>
      <c r="M4" s="168"/>
      <c r="N4" s="168"/>
      <c r="O4" s="15"/>
      <c r="P4" s="15"/>
      <c r="Q4" s="12"/>
      <c r="R4" s="12"/>
      <c r="S4" s="12"/>
      <c r="T4" s="12"/>
      <c r="U4" s="12"/>
      <c r="V4" s="12"/>
      <c r="W4" s="12"/>
      <c r="X4" s="16"/>
    </row>
    <row r="5" spans="1:24" ht="13.7" customHeight="1">
      <c r="A5" s="6"/>
      <c r="B5" s="158"/>
      <c r="C5" s="159"/>
      <c r="D5" s="159"/>
      <c r="E5" s="168"/>
      <c r="F5" s="168"/>
      <c r="G5" s="168"/>
      <c r="H5" s="18"/>
      <c r="I5" s="12"/>
      <c r="J5" s="12"/>
      <c r="K5" s="12"/>
      <c r="L5" s="168"/>
      <c r="M5" s="168"/>
      <c r="N5" s="168"/>
      <c r="O5" s="15"/>
      <c r="P5" s="15"/>
      <c r="Q5" s="12"/>
      <c r="R5" s="12"/>
      <c r="S5" s="12"/>
      <c r="T5" s="12"/>
      <c r="U5" s="12"/>
      <c r="V5" s="12"/>
      <c r="W5" s="12"/>
      <c r="X5" s="16"/>
    </row>
    <row r="6" spans="1:24" ht="18" customHeight="1">
      <c r="A6" s="6"/>
      <c r="B6" s="158"/>
      <c r="C6" s="159"/>
      <c r="D6" s="159"/>
      <c r="E6" s="168"/>
      <c r="F6" s="168"/>
      <c r="G6" s="168"/>
      <c r="H6" s="18"/>
      <c r="I6" s="12"/>
      <c r="J6" s="12"/>
      <c r="K6" s="12"/>
      <c r="L6" s="168"/>
      <c r="M6" s="168"/>
      <c r="N6" s="168"/>
      <c r="O6" s="15"/>
      <c r="P6" s="15"/>
      <c r="Q6" s="12"/>
      <c r="R6" s="12"/>
      <c r="S6" s="12"/>
      <c r="T6" s="12"/>
      <c r="U6" s="12"/>
      <c r="V6" s="12"/>
      <c r="W6" s="12"/>
      <c r="X6" s="16"/>
    </row>
    <row r="7" spans="1:24" ht="9.75" customHeight="1" thickBot="1">
      <c r="A7" s="6"/>
      <c r="B7" s="5"/>
      <c r="C7" s="10"/>
      <c r="D7" s="10"/>
      <c r="E7" s="168"/>
      <c r="F7" s="168"/>
      <c r="G7" s="168"/>
      <c r="H7" s="18"/>
      <c r="I7" s="12"/>
      <c r="J7" s="12"/>
      <c r="K7" s="12"/>
      <c r="L7" s="12"/>
      <c r="M7" s="12"/>
      <c r="N7" s="12"/>
      <c r="O7" s="12"/>
      <c r="P7" s="12"/>
      <c r="Q7" s="12"/>
      <c r="R7" s="12"/>
      <c r="S7" s="12"/>
      <c r="T7" s="12"/>
      <c r="U7" s="12"/>
      <c r="V7" s="12"/>
      <c r="W7" s="12"/>
      <c r="X7" s="16"/>
    </row>
    <row r="8" spans="1:24" ht="20.25" customHeight="1">
      <c r="A8" s="6"/>
      <c r="B8" s="5"/>
      <c r="C8" s="10"/>
      <c r="D8" s="10"/>
      <c r="E8" s="12"/>
      <c r="F8" s="12"/>
      <c r="G8" s="12"/>
      <c r="H8" s="162" t="s">
        <v>6</v>
      </c>
      <c r="I8" s="163"/>
      <c r="J8" s="164"/>
      <c r="K8" s="12"/>
      <c r="L8" s="12"/>
      <c r="M8" s="12"/>
      <c r="N8" s="12"/>
      <c r="O8" s="162" t="s">
        <v>7</v>
      </c>
      <c r="P8" s="163"/>
      <c r="Q8" s="164"/>
      <c r="R8" s="12"/>
      <c r="S8" s="12"/>
      <c r="T8" s="12"/>
      <c r="U8" s="12"/>
      <c r="V8" s="12"/>
      <c r="W8" s="12"/>
      <c r="X8" s="16"/>
    </row>
    <row r="9" spans="1:24" ht="14.25" customHeight="1" thickBot="1">
      <c r="B9" s="17"/>
      <c r="C9" s="12"/>
      <c r="D9" s="12"/>
      <c r="E9" s="12"/>
      <c r="F9" s="12"/>
      <c r="G9" s="12"/>
      <c r="H9" s="165"/>
      <c r="I9" s="166"/>
      <c r="J9" s="167"/>
      <c r="K9" s="12"/>
      <c r="L9" s="12"/>
      <c r="M9" s="12"/>
      <c r="N9" s="12"/>
      <c r="O9" s="165"/>
      <c r="P9" s="166"/>
      <c r="Q9" s="167"/>
      <c r="R9" s="12"/>
      <c r="S9" s="12"/>
      <c r="T9" s="12"/>
      <c r="U9" s="12"/>
      <c r="V9" s="12"/>
      <c r="W9" s="12"/>
      <c r="X9" s="16"/>
    </row>
    <row r="10" spans="1:24" ht="46.15" customHeight="1">
      <c r="B10" s="75" t="s">
        <v>8</v>
      </c>
      <c r="C10" s="76" t="s">
        <v>9</v>
      </c>
      <c r="D10" s="76" t="s">
        <v>10</v>
      </c>
      <c r="E10" s="76" t="s">
        <v>11</v>
      </c>
      <c r="F10" s="76" t="s">
        <v>12</v>
      </c>
      <c r="G10" s="76" t="s">
        <v>13</v>
      </c>
      <c r="H10" s="76" t="s">
        <v>14</v>
      </c>
      <c r="I10" s="76" t="s">
        <v>15</v>
      </c>
      <c r="J10" s="76" t="s">
        <v>16</v>
      </c>
      <c r="K10" s="76" t="s">
        <v>17</v>
      </c>
      <c r="L10" s="76" t="s">
        <v>18</v>
      </c>
      <c r="M10" s="76" t="s">
        <v>19</v>
      </c>
      <c r="N10" s="76" t="s">
        <v>20</v>
      </c>
      <c r="O10" s="76" t="s">
        <v>21</v>
      </c>
      <c r="P10" s="76" t="s">
        <v>22</v>
      </c>
      <c r="Q10" s="76" t="s">
        <v>23</v>
      </c>
      <c r="R10" s="76" t="s">
        <v>24</v>
      </c>
      <c r="S10" s="76" t="s">
        <v>25</v>
      </c>
      <c r="T10" s="76" t="s">
        <v>26</v>
      </c>
      <c r="U10" s="76" t="s">
        <v>27</v>
      </c>
      <c r="V10" s="76" t="s">
        <v>28</v>
      </c>
      <c r="W10" s="76" t="s">
        <v>29</v>
      </c>
      <c r="X10" s="77" t="s">
        <v>30</v>
      </c>
    </row>
    <row r="11" spans="1:24" s="106" customFormat="1" ht="31.15">
      <c r="B11" s="95">
        <v>43800</v>
      </c>
      <c r="C11" s="81"/>
      <c r="D11" s="81" t="s">
        <v>31</v>
      </c>
      <c r="E11" s="81" t="s">
        <v>32</v>
      </c>
      <c r="F11" s="81"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Name]]="UT",VLOOKUP(E11:E1020,UTList[],2,0),"")))))</f>
        <v>EU-PRF-002</v>
      </c>
      <c r="G11" s="81"/>
      <c r="H11" s="81" t="s">
        <v>33</v>
      </c>
      <c r="I11" s="96">
        <v>0.94930555555555562</v>
      </c>
      <c r="J11" s="96">
        <v>0.99305555555555547</v>
      </c>
      <c r="K11" s="97">
        <f>tbl_Failures_Record[[#This Row],[To]]-tbl_Failures_Record[[#This Row],[From]]</f>
        <v>4.3749999999999845E-2</v>
      </c>
      <c r="L11" s="81" t="s">
        <v>34</v>
      </c>
      <c r="M11" s="81" t="s">
        <v>35</v>
      </c>
      <c r="N11" s="81" t="s">
        <v>36</v>
      </c>
      <c r="O11" s="81"/>
      <c r="P11" s="81"/>
      <c r="Q11" s="81"/>
      <c r="R11" s="81" t="s">
        <v>37</v>
      </c>
      <c r="S11" s="81" t="s">
        <v>38</v>
      </c>
      <c r="T11" s="81"/>
      <c r="U11" s="98"/>
      <c r="V11" s="81" t="s">
        <v>39</v>
      </c>
      <c r="W11" s="81"/>
      <c r="X11" s="108"/>
    </row>
    <row r="12" spans="1:24" s="106" customFormat="1" ht="15.6">
      <c r="B12" s="109">
        <v>43800</v>
      </c>
      <c r="C12" s="7"/>
      <c r="D12" s="7" t="s">
        <v>31</v>
      </c>
      <c r="E12" s="7" t="s">
        <v>32</v>
      </c>
      <c r="F1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Name]]="UT",VLOOKUP(E12:E1021,UTList[],2,0),"")))))</f>
        <v>EU-PRF-002</v>
      </c>
      <c r="G12" s="7"/>
      <c r="H12" s="7" t="s">
        <v>33</v>
      </c>
      <c r="I12" s="110">
        <v>0.70833333333333337</v>
      </c>
      <c r="J12" s="110">
        <v>0.71111111111111114</v>
      </c>
      <c r="K12" s="111">
        <f>tbl_Failures_Record[[#This Row],[To]]-tbl_Failures_Record[[#This Row],[From]]</f>
        <v>2.7777777777777679E-3</v>
      </c>
      <c r="L12" s="7" t="s">
        <v>40</v>
      </c>
      <c r="M12" s="7" t="s">
        <v>41</v>
      </c>
      <c r="N12" s="7" t="s">
        <v>42</v>
      </c>
      <c r="O12" s="7"/>
      <c r="P12" s="7"/>
      <c r="Q12" s="7"/>
      <c r="R12" s="7" t="s">
        <v>43</v>
      </c>
      <c r="S12" s="7" t="s">
        <v>44</v>
      </c>
      <c r="T12" s="7"/>
      <c r="U12" s="105"/>
      <c r="V12" s="7" t="s">
        <v>39</v>
      </c>
      <c r="W12" s="7"/>
      <c r="X12" s="112"/>
    </row>
    <row r="13" spans="1:24" s="106" customFormat="1" ht="31.15">
      <c r="B13" s="95">
        <v>43800</v>
      </c>
      <c r="C13" s="81"/>
      <c r="D13" s="81" t="s">
        <v>31</v>
      </c>
      <c r="E13" s="81" t="s">
        <v>45</v>
      </c>
      <c r="F13" s="10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Name]]="UT",VLOOKUP(E13:E1022,UTList[],2,0),"")))))</f>
        <v>EU-RON-001</v>
      </c>
      <c r="G13" s="81"/>
      <c r="H13" s="81" t="s">
        <v>46</v>
      </c>
      <c r="I13" s="96">
        <v>0.95833333333333337</v>
      </c>
      <c r="J13" s="96">
        <v>1.2916666666666667</v>
      </c>
      <c r="K13" s="97">
        <f>tbl_Failures_Record[[#This Row],[To]]-tbl_Failures_Record[[#This Row],[From]]</f>
        <v>0.33333333333333337</v>
      </c>
      <c r="L13" s="81" t="s">
        <v>47</v>
      </c>
      <c r="M13" s="81" t="s">
        <v>48</v>
      </c>
      <c r="N13" s="81" t="s">
        <v>49</v>
      </c>
      <c r="O13" s="81"/>
      <c r="P13" s="81"/>
      <c r="Q13" s="81"/>
      <c r="R13" s="81" t="s">
        <v>43</v>
      </c>
      <c r="S13" s="81" t="s">
        <v>50</v>
      </c>
      <c r="T13" s="81"/>
      <c r="U13" s="98"/>
      <c r="V13" s="81" t="s">
        <v>39</v>
      </c>
      <c r="W13" s="81"/>
      <c r="X13" s="108"/>
    </row>
    <row r="14" spans="1:24" s="106" customFormat="1" ht="62.45">
      <c r="B14" s="109">
        <v>43800</v>
      </c>
      <c r="C14" s="7"/>
      <c r="D14" s="7" t="s">
        <v>51</v>
      </c>
      <c r="E14" s="7" t="s">
        <v>52</v>
      </c>
      <c r="F1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Name]]="UT",VLOOKUP(E14:E1023,UTList[],2,0),"")))))</f>
        <v>SC-UNL-001</v>
      </c>
      <c r="G14" s="7"/>
      <c r="H14" s="7" t="s">
        <v>46</v>
      </c>
      <c r="I14" s="110">
        <v>0.27083333333333331</v>
      </c>
      <c r="J14" s="110">
        <v>0.29166666666666669</v>
      </c>
      <c r="K14" s="111">
        <f>tbl_Failures_Record[[#This Row],[To]]-tbl_Failures_Record[[#This Row],[From]]</f>
        <v>2.083333333333337E-2</v>
      </c>
      <c r="L14" s="7" t="s">
        <v>53</v>
      </c>
      <c r="M14" s="7" t="s">
        <v>54</v>
      </c>
      <c r="N14" s="7" t="s">
        <v>55</v>
      </c>
      <c r="O14" s="7"/>
      <c r="P14" s="7"/>
      <c r="Q14" s="7"/>
      <c r="R14" s="7" t="s">
        <v>37</v>
      </c>
      <c r="S14" s="7" t="s">
        <v>56</v>
      </c>
      <c r="T14" s="7"/>
      <c r="U14" s="105"/>
      <c r="V14" s="7" t="s">
        <v>39</v>
      </c>
      <c r="W14" s="7"/>
      <c r="X14" s="112"/>
    </row>
    <row r="15" spans="1:24" s="106" customFormat="1" ht="15.6">
      <c r="B15" s="109">
        <v>43800</v>
      </c>
      <c r="C15" s="7"/>
      <c r="D15" s="7" t="s">
        <v>51</v>
      </c>
      <c r="E15" s="7" t="s">
        <v>52</v>
      </c>
      <c r="F1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Name]]="UT",VLOOKUP(E15:E1024,UTList[],2,0),"")))))</f>
        <v>SC-UNL-001</v>
      </c>
      <c r="G15" s="7"/>
      <c r="H15" s="7" t="s">
        <v>57</v>
      </c>
      <c r="I15" s="110">
        <v>0.58333333333333337</v>
      </c>
      <c r="J15" s="110">
        <v>0.625</v>
      </c>
      <c r="K15" s="111">
        <f>tbl_Failures_Record[[#This Row],[To]]-tbl_Failures_Record[[#This Row],[From]]</f>
        <v>4.166666666666663E-2</v>
      </c>
      <c r="L15" s="7" t="s">
        <v>58</v>
      </c>
      <c r="M15" s="7" t="s">
        <v>59</v>
      </c>
      <c r="N15" s="7" t="s">
        <v>60</v>
      </c>
      <c r="O15" s="7"/>
      <c r="P15" s="7"/>
      <c r="Q15" s="7"/>
      <c r="R15" s="7" t="s">
        <v>37</v>
      </c>
      <c r="S15" s="7" t="s">
        <v>61</v>
      </c>
      <c r="T15" s="7"/>
      <c r="U15" s="105"/>
      <c r="V15" s="7" t="s">
        <v>39</v>
      </c>
      <c r="W15" s="7"/>
      <c r="X15" s="112"/>
    </row>
    <row r="16" spans="1:24" s="106" customFormat="1" ht="31.15">
      <c r="B16" s="109">
        <v>43800</v>
      </c>
      <c r="C16" s="7"/>
      <c r="D16" s="7" t="s">
        <v>62</v>
      </c>
      <c r="E16" s="7" t="s">
        <v>63</v>
      </c>
      <c r="F1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Name]]="UT",VLOOKUP(E16:E1025,UTList[],2,0),"")))))</f>
        <v>GE-GEN-001</v>
      </c>
      <c r="G16" s="7"/>
      <c r="H16" s="7" t="s">
        <v>46</v>
      </c>
      <c r="I16" s="110">
        <v>9.375E-2</v>
      </c>
      <c r="J16" s="110">
        <v>9.5138888888888884E-2</v>
      </c>
      <c r="K16" s="111">
        <f>tbl_Failures_Record[[#This Row],[To]]-tbl_Failures_Record[[#This Row],[From]]</f>
        <v>1.388888888888884E-3</v>
      </c>
      <c r="L16" s="7" t="s">
        <v>64</v>
      </c>
      <c r="M16" s="7" t="s">
        <v>65</v>
      </c>
      <c r="N16" s="7" t="s">
        <v>66</v>
      </c>
      <c r="O16" s="7"/>
      <c r="P16" s="7"/>
      <c r="Q16" s="7"/>
      <c r="R16" s="7" t="s">
        <v>37</v>
      </c>
      <c r="S16" s="7" t="s">
        <v>56</v>
      </c>
      <c r="T16" s="7"/>
      <c r="U16" s="105"/>
      <c r="V16" s="7" t="s">
        <v>39</v>
      </c>
      <c r="W16" s="7"/>
      <c r="X16" s="112"/>
    </row>
    <row r="17" spans="2:24" s="106" customFormat="1" ht="31.15">
      <c r="B17" s="109">
        <v>43800</v>
      </c>
      <c r="C17" s="7"/>
      <c r="D17" s="7" t="s">
        <v>31</v>
      </c>
      <c r="E17" s="7" t="s">
        <v>67</v>
      </c>
      <c r="F1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Name]]="UT",VLOOKUP(E17:E1026,UTList[],2,0),"")))))</f>
        <v>EU-OVN-001</v>
      </c>
      <c r="G17" s="7"/>
      <c r="H17" s="7" t="s">
        <v>33</v>
      </c>
      <c r="I17" s="110">
        <v>0.77083333333333337</v>
      </c>
      <c r="J17" s="110">
        <v>0.77430555555555547</v>
      </c>
      <c r="K17" s="111">
        <f>tbl_Failures_Record[[#This Row],[To]]-tbl_Failures_Record[[#This Row],[From]]</f>
        <v>3.4722222222220989E-3</v>
      </c>
      <c r="L17" s="7" t="s">
        <v>68</v>
      </c>
      <c r="M17" s="7" t="s">
        <v>69</v>
      </c>
      <c r="N17" s="7" t="s">
        <v>70</v>
      </c>
      <c r="O17" s="7"/>
      <c r="P17" s="7"/>
      <c r="Q17" s="7"/>
      <c r="R17" s="7" t="s">
        <v>37</v>
      </c>
      <c r="S17" s="7" t="s">
        <v>71</v>
      </c>
      <c r="T17" s="7"/>
      <c r="U17" s="105"/>
      <c r="V17" s="7" t="s">
        <v>39</v>
      </c>
      <c r="W17" s="7"/>
      <c r="X17" s="112"/>
    </row>
    <row r="18" spans="2:24" s="106" customFormat="1" ht="31.15">
      <c r="B18" s="95">
        <v>43800</v>
      </c>
      <c r="C18" s="81"/>
      <c r="D18" s="81" t="s">
        <v>72</v>
      </c>
      <c r="E18" s="81" t="s">
        <v>73</v>
      </c>
      <c r="F18" s="81"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Name]]="UT",VLOOKUP(E18:E1027,UTList[],2,0),"")))))</f>
        <v>SA-ROV-002</v>
      </c>
      <c r="G18" s="81"/>
      <c r="H18" s="81" t="s">
        <v>46</v>
      </c>
      <c r="I18" s="96">
        <v>8.3333333333333329E-2</v>
      </c>
      <c r="J18" s="96">
        <v>0.10416666666666667</v>
      </c>
      <c r="K18" s="97">
        <f>tbl_Failures_Record[[#This Row],[To]]-tbl_Failures_Record[[#This Row],[From]]</f>
        <v>2.0833333333333343E-2</v>
      </c>
      <c r="L18" s="81" t="s">
        <v>74</v>
      </c>
      <c r="M18" s="81" t="s">
        <v>75</v>
      </c>
      <c r="N18" s="81" t="s">
        <v>76</v>
      </c>
      <c r="O18" s="81"/>
      <c r="P18" s="81"/>
      <c r="Q18" s="81"/>
      <c r="R18" s="81" t="s">
        <v>43</v>
      </c>
      <c r="S18" s="81" t="s">
        <v>77</v>
      </c>
      <c r="T18" s="81"/>
      <c r="U18" s="98"/>
      <c r="V18" s="81" t="s">
        <v>78</v>
      </c>
      <c r="W18" s="81">
        <v>30</v>
      </c>
      <c r="X18" s="81">
        <v>45</v>
      </c>
    </row>
    <row r="19" spans="2:24" s="106" customFormat="1" ht="15.6">
      <c r="B19" s="109">
        <v>43800</v>
      </c>
      <c r="C19" s="7"/>
      <c r="D19" s="7" t="s">
        <v>72</v>
      </c>
      <c r="E19" s="7" t="s">
        <v>79</v>
      </c>
      <c r="F1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Name]]="UT",VLOOKUP(E19:E1028,UTList[],2,0),"")))))</f>
        <v>SA-DCD-002</v>
      </c>
      <c r="G19" s="7"/>
      <c r="H19" s="7" t="s">
        <v>57</v>
      </c>
      <c r="I19" s="110">
        <v>0.33333333333333331</v>
      </c>
      <c r="J19" s="110">
        <v>0.375</v>
      </c>
      <c r="K19" s="111">
        <f>tbl_Failures_Record[[#This Row],[To]]-tbl_Failures_Record[[#This Row],[From]]</f>
        <v>4.1666666666666685E-2</v>
      </c>
      <c r="L19" s="7" t="s">
        <v>80</v>
      </c>
      <c r="M19" s="7" t="s">
        <v>81</v>
      </c>
      <c r="N19" s="7" t="s">
        <v>82</v>
      </c>
      <c r="O19" s="7"/>
      <c r="P19" s="7"/>
      <c r="Q19" s="7"/>
      <c r="R19" s="7" t="s">
        <v>43</v>
      </c>
      <c r="S19" s="7" t="s">
        <v>44</v>
      </c>
      <c r="T19" s="7"/>
      <c r="U19" s="105"/>
      <c r="V19" s="7" t="s">
        <v>78</v>
      </c>
      <c r="W19" s="7">
        <v>60</v>
      </c>
      <c r="X19" s="112"/>
    </row>
    <row r="20" spans="2:24" s="106" customFormat="1" ht="31.15">
      <c r="B20" s="109">
        <v>43800</v>
      </c>
      <c r="C20" s="7"/>
      <c r="D20" s="7" t="s">
        <v>72</v>
      </c>
      <c r="E20" s="7" t="s">
        <v>79</v>
      </c>
      <c r="F2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Name]]="UT",VLOOKUP(E20:E1029,UTList[],2,0),"")))))</f>
        <v>SA-DCD-002</v>
      </c>
      <c r="G20" s="7"/>
      <c r="H20" s="7" t="s">
        <v>57</v>
      </c>
      <c r="I20" s="110">
        <v>0.29166666666666669</v>
      </c>
      <c r="J20" s="110">
        <v>0.3125</v>
      </c>
      <c r="K20" s="111">
        <f>tbl_Failures_Record[[#This Row],[To]]-tbl_Failures_Record[[#This Row],[From]]</f>
        <v>2.0833333333333315E-2</v>
      </c>
      <c r="L20" s="7" t="s">
        <v>83</v>
      </c>
      <c r="M20" s="7" t="s">
        <v>84</v>
      </c>
      <c r="N20" s="7" t="s">
        <v>85</v>
      </c>
      <c r="O20" s="7"/>
      <c r="P20" s="7"/>
      <c r="Q20" s="7"/>
      <c r="R20" s="7" t="s">
        <v>37</v>
      </c>
      <c r="S20" s="7" t="s">
        <v>86</v>
      </c>
      <c r="T20" s="7"/>
      <c r="U20" s="105"/>
      <c r="V20" s="7" t="s">
        <v>39</v>
      </c>
      <c r="W20" s="7"/>
      <c r="X20" s="112"/>
    </row>
    <row r="21" spans="2:24" s="106" customFormat="1" ht="62.45">
      <c r="B21" s="95">
        <v>43800</v>
      </c>
      <c r="C21" s="81"/>
      <c r="D21" s="81" t="s">
        <v>51</v>
      </c>
      <c r="E21" s="81" t="s">
        <v>87</v>
      </c>
      <c r="F21" s="81"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Name]]="UT",VLOOKUP(E21:E1030,UTList[],2,0),"")))))</f>
        <v>SC-FRM-001</v>
      </c>
      <c r="G21" s="81"/>
      <c r="H21" s="81" t="s">
        <v>57</v>
      </c>
      <c r="I21" s="96">
        <v>0.45833333333333331</v>
      </c>
      <c r="J21" s="96">
        <v>0.625</v>
      </c>
      <c r="K21" s="97">
        <f>tbl_Failures_Record[[#This Row],[To]]-tbl_Failures_Record[[#This Row],[From]]</f>
        <v>0.16666666666666669</v>
      </c>
      <c r="L21" s="81" t="s">
        <v>88</v>
      </c>
      <c r="M21" s="81"/>
      <c r="N21" s="81" t="s">
        <v>89</v>
      </c>
      <c r="O21" s="81"/>
      <c r="P21" s="81"/>
      <c r="Q21" s="81"/>
      <c r="R21" s="81" t="s">
        <v>43</v>
      </c>
      <c r="S21" s="81" t="s">
        <v>90</v>
      </c>
      <c r="T21" s="81"/>
      <c r="U21" s="98"/>
      <c r="V21" s="81" t="s">
        <v>39</v>
      </c>
      <c r="W21" s="81"/>
      <c r="X21" s="108"/>
    </row>
    <row r="22" spans="2:24" s="106" customFormat="1" ht="31.15">
      <c r="B22" s="109">
        <v>43800</v>
      </c>
      <c r="C22" s="7"/>
      <c r="D22" s="7" t="s">
        <v>72</v>
      </c>
      <c r="E22" s="7" t="s">
        <v>91</v>
      </c>
      <c r="F2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Name]]="UT",VLOOKUP(E22:E1031,UTList[],2,0),"")))))</f>
        <v>SA-PAC-001</v>
      </c>
      <c r="G22" s="7"/>
      <c r="H22" s="7" t="s">
        <v>33</v>
      </c>
      <c r="I22" s="110">
        <v>0.85763888888888884</v>
      </c>
      <c r="J22" s="110">
        <v>0.90625</v>
      </c>
      <c r="K22" s="111">
        <f>tbl_Failures_Record[[#This Row],[To]]-tbl_Failures_Record[[#This Row],[From]]</f>
        <v>4.861111111111116E-2</v>
      </c>
      <c r="L22" s="7" t="s">
        <v>92</v>
      </c>
      <c r="M22" s="7" t="s">
        <v>93</v>
      </c>
      <c r="N22" s="7" t="s">
        <v>94</v>
      </c>
      <c r="O22" s="7"/>
      <c r="P22" s="7"/>
      <c r="Q22" s="7"/>
      <c r="R22" s="7" t="s">
        <v>43</v>
      </c>
      <c r="S22" s="7" t="s">
        <v>77</v>
      </c>
      <c r="T22" s="7"/>
      <c r="U22" s="105"/>
      <c r="V22" s="7" t="s">
        <v>78</v>
      </c>
      <c r="W22" s="7">
        <v>70</v>
      </c>
      <c r="X22" s="112"/>
    </row>
    <row r="23" spans="2:24" s="106" customFormat="1" ht="31.15">
      <c r="B23" s="109">
        <v>43800</v>
      </c>
      <c r="C23" s="7"/>
      <c r="D23" s="7" t="s">
        <v>72</v>
      </c>
      <c r="E23" s="7" t="s">
        <v>95</v>
      </c>
      <c r="F2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Name]]="UT",VLOOKUP(E23:E1032,UTList[],2,0),"")))))</f>
        <v>SA-AIJ-001</v>
      </c>
      <c r="G23" s="7"/>
      <c r="H23" s="7" t="s">
        <v>46</v>
      </c>
      <c r="I23" s="110">
        <v>8.3333333333333329E-2</v>
      </c>
      <c r="J23" s="110">
        <v>9.5138888888888884E-2</v>
      </c>
      <c r="K23" s="111">
        <f>tbl_Failures_Record[[#This Row],[To]]-tbl_Failures_Record[[#This Row],[From]]</f>
        <v>1.1805555555555555E-2</v>
      </c>
      <c r="L23" s="7" t="s">
        <v>96</v>
      </c>
      <c r="M23" s="7"/>
      <c r="N23" s="7" t="s">
        <v>97</v>
      </c>
      <c r="O23" s="7"/>
      <c r="P23" s="7"/>
      <c r="Q23" s="7"/>
      <c r="R23" s="7" t="s">
        <v>37</v>
      </c>
      <c r="S23" s="7" t="s">
        <v>98</v>
      </c>
      <c r="T23" s="7"/>
      <c r="U23" s="105"/>
      <c r="V23" s="7" t="s">
        <v>78</v>
      </c>
      <c r="W23" s="7">
        <v>17</v>
      </c>
      <c r="X23" s="112"/>
    </row>
    <row r="24" spans="2:24" s="106" customFormat="1" ht="31.15">
      <c r="B24" s="109">
        <v>43800</v>
      </c>
      <c r="C24" s="7"/>
      <c r="D24" s="7" t="s">
        <v>72</v>
      </c>
      <c r="E24" s="7" t="s">
        <v>95</v>
      </c>
      <c r="F2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Name]]="UT",VLOOKUP(E24:E1033,UTList[],2,0),"")))))</f>
        <v>SA-AIJ-001</v>
      </c>
      <c r="G24" s="7"/>
      <c r="H24" s="7" t="s">
        <v>57</v>
      </c>
      <c r="I24" s="110">
        <v>0.61458333333333337</v>
      </c>
      <c r="J24" s="110">
        <v>0.62847222222222221</v>
      </c>
      <c r="K24" s="111">
        <f>tbl_Failures_Record[[#This Row],[To]]-tbl_Failures_Record[[#This Row],[From]]</f>
        <v>1.388888888888884E-2</v>
      </c>
      <c r="L24" s="7" t="s">
        <v>99</v>
      </c>
      <c r="M24" s="7" t="s">
        <v>100</v>
      </c>
      <c r="N24" s="7"/>
      <c r="O24" s="7"/>
      <c r="P24" s="7"/>
      <c r="Q24" s="7"/>
      <c r="R24" s="7" t="s">
        <v>37</v>
      </c>
      <c r="S24" s="7" t="s">
        <v>86</v>
      </c>
      <c r="T24" s="7"/>
      <c r="U24" s="105"/>
      <c r="V24" s="7" t="s">
        <v>39</v>
      </c>
      <c r="W24" s="7"/>
      <c r="X24" s="112"/>
    </row>
    <row r="25" spans="2:24" s="106" customFormat="1" ht="46.9">
      <c r="B25" s="109">
        <v>43800</v>
      </c>
      <c r="C25" s="7"/>
      <c r="D25" s="7" t="s">
        <v>31</v>
      </c>
      <c r="E25" s="7" t="s">
        <v>101</v>
      </c>
      <c r="F2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Name]]="UT",VLOOKUP(E25:E1034,UTList[],2,0),"")))))</f>
        <v>EU-PCM-003</v>
      </c>
      <c r="G25" s="7"/>
      <c r="H25" s="7" t="s">
        <v>57</v>
      </c>
      <c r="I25" s="110">
        <v>0.3125</v>
      </c>
      <c r="J25" s="110">
        <v>0.35416666666666669</v>
      </c>
      <c r="K25" s="111">
        <f>tbl_Failures_Record[[#This Row],[To]]-tbl_Failures_Record[[#This Row],[From]]</f>
        <v>4.1666666666666685E-2</v>
      </c>
      <c r="L25" s="7" t="s">
        <v>102</v>
      </c>
      <c r="M25" s="7" t="s">
        <v>103</v>
      </c>
      <c r="N25" s="7" t="s">
        <v>104</v>
      </c>
      <c r="O25" s="7"/>
      <c r="P25" s="7"/>
      <c r="Q25" s="7"/>
      <c r="R25" s="7" t="s">
        <v>43</v>
      </c>
      <c r="S25" s="7" t="s">
        <v>105</v>
      </c>
      <c r="T25" s="7"/>
      <c r="U25" s="105"/>
      <c r="V25" s="7" t="s">
        <v>39</v>
      </c>
      <c r="W25" s="7"/>
      <c r="X25" s="112"/>
    </row>
    <row r="26" spans="2:24" s="106" customFormat="1" ht="31.15">
      <c r="B26" s="109">
        <v>43800</v>
      </c>
      <c r="C26" s="7"/>
      <c r="D26" s="7" t="s">
        <v>31</v>
      </c>
      <c r="E26" s="7" t="s">
        <v>101</v>
      </c>
      <c r="F2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Name]]="UT",VLOOKUP(E26:E1035,UTList[],2,0),"")))))</f>
        <v>EU-PCM-003</v>
      </c>
      <c r="G26" s="7"/>
      <c r="H26" s="7" t="s">
        <v>57</v>
      </c>
      <c r="I26" s="110">
        <v>0.5625</v>
      </c>
      <c r="J26" s="110">
        <v>0.58333333333333337</v>
      </c>
      <c r="K26" s="111">
        <f>tbl_Failures_Record[[#This Row],[To]]-tbl_Failures_Record[[#This Row],[From]]</f>
        <v>2.083333333333337E-2</v>
      </c>
      <c r="L26" s="7" t="s">
        <v>106</v>
      </c>
      <c r="M26" s="7"/>
      <c r="N26" s="7" t="s">
        <v>107</v>
      </c>
      <c r="O26" s="7"/>
      <c r="P26" s="7"/>
      <c r="Q26" s="7"/>
      <c r="R26" s="7" t="s">
        <v>43</v>
      </c>
      <c r="S26" s="7" t="s">
        <v>108</v>
      </c>
      <c r="T26" s="7"/>
      <c r="U26" s="105"/>
      <c r="V26" s="7" t="s">
        <v>39</v>
      </c>
      <c r="W26" s="7"/>
      <c r="X26" s="112"/>
    </row>
    <row r="27" spans="2:24" s="106" customFormat="1" ht="31.15">
      <c r="B27" s="109">
        <v>43800</v>
      </c>
      <c r="C27" s="7"/>
      <c r="D27" s="7" t="s">
        <v>72</v>
      </c>
      <c r="E27" s="7" t="s">
        <v>109</v>
      </c>
      <c r="F2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Name]]="UT",VLOOKUP(E27:E1036,UTList[],2,0),"")))))</f>
        <v>SA-DCD-001</v>
      </c>
      <c r="G27" s="7"/>
      <c r="H27" s="7" t="s">
        <v>46</v>
      </c>
      <c r="I27" s="110">
        <v>8.3333333333333329E-2</v>
      </c>
      <c r="J27" s="110">
        <v>0.16666666666666666</v>
      </c>
      <c r="K27" s="111">
        <f>tbl_Failures_Record[[#This Row],[To]]-tbl_Failures_Record[[#This Row],[From]]</f>
        <v>8.3333333333333329E-2</v>
      </c>
      <c r="L27" s="7" t="s">
        <v>110</v>
      </c>
      <c r="M27" s="7" t="s">
        <v>111</v>
      </c>
      <c r="N27" s="7" t="s">
        <v>112</v>
      </c>
      <c r="O27" s="7"/>
      <c r="P27" s="7"/>
      <c r="Q27" s="7"/>
      <c r="R27" s="7" t="s">
        <v>37</v>
      </c>
      <c r="S27" s="7" t="s">
        <v>98</v>
      </c>
      <c r="T27" s="7"/>
      <c r="U27" s="105"/>
      <c r="V27" s="7" t="s">
        <v>39</v>
      </c>
      <c r="W27" s="7"/>
      <c r="X27" s="112"/>
    </row>
    <row r="28" spans="2:24" s="106" customFormat="1" ht="31.15">
      <c r="B28" s="109">
        <v>43800</v>
      </c>
      <c r="C28" s="7"/>
      <c r="D28" s="7" t="s">
        <v>72</v>
      </c>
      <c r="E28" s="7" t="s">
        <v>109</v>
      </c>
      <c r="F2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Name]]="UT",VLOOKUP(E28:E1037,UTList[],2,0),"")))))</f>
        <v>SA-DCD-001</v>
      </c>
      <c r="G28" s="7"/>
      <c r="H28" s="7" t="s">
        <v>57</v>
      </c>
      <c r="I28" s="110">
        <v>0.29166666666666669</v>
      </c>
      <c r="J28" s="110">
        <v>0.41666666666666669</v>
      </c>
      <c r="K28" s="111">
        <f>tbl_Failures_Record[[#This Row],[To]]-tbl_Failures_Record[[#This Row],[From]]</f>
        <v>0.125</v>
      </c>
      <c r="L28" s="7" t="s">
        <v>113</v>
      </c>
      <c r="M28" s="7" t="s">
        <v>114</v>
      </c>
      <c r="N28" s="7" t="s">
        <v>85</v>
      </c>
      <c r="O28" s="7"/>
      <c r="P28" s="7"/>
      <c r="Q28" s="7"/>
      <c r="R28" s="7" t="s">
        <v>37</v>
      </c>
      <c r="S28" s="7" t="s">
        <v>61</v>
      </c>
      <c r="T28" s="7"/>
      <c r="U28" s="105"/>
      <c r="V28" s="7" t="s">
        <v>39</v>
      </c>
      <c r="W28" s="7"/>
      <c r="X28" s="112"/>
    </row>
    <row r="29" spans="2:24" s="106" customFormat="1" ht="46.9">
      <c r="B29" s="109">
        <v>43800</v>
      </c>
      <c r="C29" s="7"/>
      <c r="D29" s="7" t="s">
        <v>72</v>
      </c>
      <c r="E29" s="7" t="s">
        <v>109</v>
      </c>
      <c r="F2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Name]]="UT",VLOOKUP(E29:E1038,UTList[],2,0),"")))))</f>
        <v>SA-DCD-001</v>
      </c>
      <c r="G29" s="7"/>
      <c r="H29" s="7" t="s">
        <v>33</v>
      </c>
      <c r="I29" s="110">
        <v>0.79861111111111116</v>
      </c>
      <c r="J29" s="110">
        <v>0.87847222222222221</v>
      </c>
      <c r="K29" s="111">
        <f>tbl_Failures_Record[[#This Row],[To]]-tbl_Failures_Record[[#This Row],[From]]</f>
        <v>7.9861111111111049E-2</v>
      </c>
      <c r="L29" s="7" t="s">
        <v>115</v>
      </c>
      <c r="M29" s="7" t="s">
        <v>116</v>
      </c>
      <c r="N29" s="7" t="s">
        <v>117</v>
      </c>
      <c r="O29" s="7"/>
      <c r="P29" s="7"/>
      <c r="Q29" s="7"/>
      <c r="R29" s="7" t="s">
        <v>37</v>
      </c>
      <c r="S29" s="7" t="s">
        <v>71</v>
      </c>
      <c r="T29" s="7"/>
      <c r="U29" s="105"/>
      <c r="V29" s="7" t="s">
        <v>78</v>
      </c>
      <c r="W29" s="7">
        <v>115</v>
      </c>
      <c r="X29" s="112"/>
    </row>
    <row r="30" spans="2:24" s="106" customFormat="1" ht="46.9">
      <c r="B30" s="109">
        <v>43800</v>
      </c>
      <c r="C30" s="7"/>
      <c r="D30" s="7" t="s">
        <v>51</v>
      </c>
      <c r="E30" s="7" t="s">
        <v>118</v>
      </c>
      <c r="F3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Name]]="UT",VLOOKUP(E30:E1039,UTList[],2,0),"")))))</f>
        <v>SC-DRY-001</v>
      </c>
      <c r="G30" s="7"/>
      <c r="H30" s="7" t="s">
        <v>33</v>
      </c>
      <c r="I30" s="110">
        <v>0.66666666666666663</v>
      </c>
      <c r="J30" s="110">
        <v>0.68055555555555547</v>
      </c>
      <c r="K30" s="111">
        <f>tbl_Failures_Record[[#This Row],[To]]-tbl_Failures_Record[[#This Row],[From]]</f>
        <v>1.388888888888884E-2</v>
      </c>
      <c r="L30" s="7" t="s">
        <v>119</v>
      </c>
      <c r="M30" s="7" t="s">
        <v>120</v>
      </c>
      <c r="N30" s="7" t="s">
        <v>121</v>
      </c>
      <c r="O30" s="7"/>
      <c r="P30" s="7"/>
      <c r="Q30" s="7"/>
      <c r="R30" s="7" t="s">
        <v>43</v>
      </c>
      <c r="S30" s="7" t="s">
        <v>122</v>
      </c>
      <c r="T30" s="7"/>
      <c r="U30" s="105"/>
      <c r="V30" s="7" t="s">
        <v>78</v>
      </c>
      <c r="W30" s="7">
        <v>20</v>
      </c>
      <c r="X30" s="112"/>
    </row>
    <row r="31" spans="2:24" s="106" customFormat="1" ht="15.6">
      <c r="B31" s="109">
        <v>43800</v>
      </c>
      <c r="C31" s="7"/>
      <c r="D31" s="7" t="s">
        <v>72</v>
      </c>
      <c r="E31" s="7" t="s">
        <v>123</v>
      </c>
      <c r="F3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Name]]="UT",VLOOKUP(E31:E1040,UTList[],2,0),"")))))</f>
        <v>SA-MIX-002</v>
      </c>
      <c r="G31" s="7"/>
      <c r="H31" s="7" t="s">
        <v>46</v>
      </c>
      <c r="I31" s="110">
        <v>0.14930555555555555</v>
      </c>
      <c r="J31" s="110">
        <v>0.15277777777777776</v>
      </c>
      <c r="K31" s="111">
        <f>tbl_Failures_Record[[#This Row],[To]]-tbl_Failures_Record[[#This Row],[From]]</f>
        <v>3.4722222222222099E-3</v>
      </c>
      <c r="L31" s="7" t="s">
        <v>124</v>
      </c>
      <c r="M31" s="7" t="s">
        <v>125</v>
      </c>
      <c r="N31" s="7" t="s">
        <v>126</v>
      </c>
      <c r="O31" s="7"/>
      <c r="P31" s="7"/>
      <c r="Q31" s="7"/>
      <c r="R31" s="7" t="s">
        <v>37</v>
      </c>
      <c r="S31" s="7" t="s">
        <v>98</v>
      </c>
      <c r="T31" s="7"/>
      <c r="U31" s="105"/>
      <c r="V31" s="7" t="s">
        <v>39</v>
      </c>
      <c r="W31" s="7"/>
      <c r="X31" s="112"/>
    </row>
    <row r="32" spans="2:24" s="106" customFormat="1" ht="31.15">
      <c r="B32" s="95">
        <v>43801</v>
      </c>
      <c r="C32" s="81"/>
      <c r="D32" s="81" t="s">
        <v>31</v>
      </c>
      <c r="E32" s="81" t="s">
        <v>32</v>
      </c>
      <c r="F32" s="81"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Name]]="UT",VLOOKUP(E32:E1041,UTList[],2,0),"")))))</f>
        <v>EU-PRF-002</v>
      </c>
      <c r="G32" s="81"/>
      <c r="H32" s="81" t="s">
        <v>46</v>
      </c>
      <c r="I32" s="96">
        <v>0.16666666666666666</v>
      </c>
      <c r="J32" s="96">
        <v>0.18055555555555555</v>
      </c>
      <c r="K32" s="97">
        <f>tbl_Failures_Record[[#This Row],[To]]-tbl_Failures_Record[[#This Row],[From]]</f>
        <v>1.3888888888888895E-2</v>
      </c>
      <c r="L32" s="81" t="s">
        <v>127</v>
      </c>
      <c r="M32" s="81" t="s">
        <v>128</v>
      </c>
      <c r="N32" s="81" t="s">
        <v>129</v>
      </c>
      <c r="O32" s="81"/>
      <c r="P32" s="81"/>
      <c r="Q32" s="81"/>
      <c r="R32" s="81" t="s">
        <v>37</v>
      </c>
      <c r="S32" s="81" t="s">
        <v>98</v>
      </c>
      <c r="T32" s="81"/>
      <c r="U32" s="98"/>
      <c r="V32" s="81" t="s">
        <v>39</v>
      </c>
      <c r="W32" s="81"/>
      <c r="X32" s="108"/>
    </row>
    <row r="33" spans="2:24" s="106" customFormat="1" ht="46.9">
      <c r="B33" s="95">
        <v>43801</v>
      </c>
      <c r="C33" s="81"/>
      <c r="D33" s="81" t="s">
        <v>31</v>
      </c>
      <c r="E33" s="81" t="s">
        <v>32</v>
      </c>
      <c r="F33" s="81"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Name]]="UT",VLOOKUP(E33:E1042,UTList[],2,0),"")))))</f>
        <v>EU-PRF-002</v>
      </c>
      <c r="G33" s="81"/>
      <c r="H33" s="81" t="s">
        <v>46</v>
      </c>
      <c r="I33" s="96">
        <v>0.1423611111111111</v>
      </c>
      <c r="J33" s="96">
        <v>0.14444444444444446</v>
      </c>
      <c r="K33" s="97">
        <f>tbl_Failures_Record[[#This Row],[To]]-tbl_Failures_Record[[#This Row],[From]]</f>
        <v>2.0833333333333537E-3</v>
      </c>
      <c r="L33" s="81" t="s">
        <v>130</v>
      </c>
      <c r="M33" s="81" t="s">
        <v>131</v>
      </c>
      <c r="N33" s="81" t="s">
        <v>132</v>
      </c>
      <c r="O33" s="81"/>
      <c r="P33" s="81"/>
      <c r="Q33" s="81"/>
      <c r="R33" s="81" t="s">
        <v>43</v>
      </c>
      <c r="S33" s="81" t="s">
        <v>77</v>
      </c>
      <c r="T33" s="81"/>
      <c r="U33" s="98"/>
      <c r="V33" s="81" t="s">
        <v>78</v>
      </c>
      <c r="W33" s="81">
        <v>3</v>
      </c>
      <c r="X33" s="108">
        <v>95</v>
      </c>
    </row>
    <row r="34" spans="2:24" s="106" customFormat="1" ht="31.15">
      <c r="B34" s="109">
        <v>43801</v>
      </c>
      <c r="C34" s="7"/>
      <c r="D34" s="7" t="s">
        <v>31</v>
      </c>
      <c r="E34" s="7" t="s">
        <v>32</v>
      </c>
      <c r="F3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Name]]="UT",VLOOKUP(E34:E1043,UTList[],2,0),"")))))</f>
        <v>EU-PRF-002</v>
      </c>
      <c r="G34" s="7"/>
      <c r="H34" s="7" t="s">
        <v>33</v>
      </c>
      <c r="I34" s="110">
        <v>0.75</v>
      </c>
      <c r="J34" s="110">
        <v>0.75347222222222221</v>
      </c>
      <c r="K34" s="111">
        <f>tbl_Failures_Record[[#This Row],[To]]-tbl_Failures_Record[[#This Row],[From]]</f>
        <v>3.4722222222222099E-3</v>
      </c>
      <c r="L34" s="7"/>
      <c r="M34" s="7"/>
      <c r="N34" s="7" t="s">
        <v>133</v>
      </c>
      <c r="O34" s="7"/>
      <c r="P34" s="7"/>
      <c r="Q34" s="7"/>
      <c r="R34" s="7" t="s">
        <v>43</v>
      </c>
      <c r="S34" s="7" t="s">
        <v>90</v>
      </c>
      <c r="T34" s="7"/>
      <c r="U34" s="105" t="s">
        <v>134</v>
      </c>
      <c r="V34" s="7" t="s">
        <v>39</v>
      </c>
      <c r="W34" s="7"/>
      <c r="X34" s="112"/>
    </row>
    <row r="35" spans="2:24" s="106" customFormat="1" ht="31.15">
      <c r="B35" s="109">
        <v>43801</v>
      </c>
      <c r="C35" s="7"/>
      <c r="D35" s="7" t="s">
        <v>72</v>
      </c>
      <c r="E35" s="7" t="s">
        <v>135</v>
      </c>
      <c r="F3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Name]]="UT",VLOOKUP(E35:E1044,UTList[],2,0),"")))))</f>
        <v>SA-DVD-001</v>
      </c>
      <c r="G35" s="7"/>
      <c r="H35" s="7" t="s">
        <v>46</v>
      </c>
      <c r="I35" s="110">
        <v>1</v>
      </c>
      <c r="J35" s="110">
        <v>1.0104166666666667</v>
      </c>
      <c r="K35" s="111">
        <f>tbl_Failures_Record[[#This Row],[To]]-tbl_Failures_Record[[#This Row],[From]]</f>
        <v>1.0416666666666741E-2</v>
      </c>
      <c r="L35" s="7" t="s">
        <v>136</v>
      </c>
      <c r="M35" s="7" t="s">
        <v>137</v>
      </c>
      <c r="N35" s="7" t="s">
        <v>138</v>
      </c>
      <c r="O35" s="7"/>
      <c r="P35" s="7"/>
      <c r="Q35" s="7"/>
      <c r="R35" s="7" t="s">
        <v>37</v>
      </c>
      <c r="S35" s="7" t="s">
        <v>98</v>
      </c>
      <c r="T35" s="7"/>
      <c r="U35" s="105"/>
      <c r="V35" s="7" t="s">
        <v>78</v>
      </c>
      <c r="W35" s="7">
        <v>15</v>
      </c>
      <c r="X35" s="112"/>
    </row>
    <row r="36" spans="2:24" s="106" customFormat="1" ht="31.15">
      <c r="B36" s="109">
        <v>43801</v>
      </c>
      <c r="C36" s="7"/>
      <c r="D36" s="7" t="s">
        <v>72</v>
      </c>
      <c r="E36" s="7" t="s">
        <v>135</v>
      </c>
      <c r="F3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Name]]="UT",VLOOKUP(E36:E1045,UTList[],2,0),"")))))</f>
        <v>SA-DVD-001</v>
      </c>
      <c r="G36" s="7"/>
      <c r="H36" s="7" t="s">
        <v>46</v>
      </c>
      <c r="I36" s="110">
        <v>1.0138888888888888</v>
      </c>
      <c r="J36" s="110">
        <v>1.0208333333333333</v>
      </c>
      <c r="K36" s="111">
        <f>tbl_Failures_Record[[#This Row],[To]]-tbl_Failures_Record[[#This Row],[From]]</f>
        <v>6.9444444444444198E-3</v>
      </c>
      <c r="L36" s="7" t="s">
        <v>139</v>
      </c>
      <c r="M36" s="7" t="s">
        <v>140</v>
      </c>
      <c r="N36" s="7" t="s">
        <v>141</v>
      </c>
      <c r="O36" s="7"/>
      <c r="P36" s="7"/>
      <c r="Q36" s="7"/>
      <c r="R36" s="7" t="s">
        <v>43</v>
      </c>
      <c r="S36" s="7" t="s">
        <v>50</v>
      </c>
      <c r="T36" s="7"/>
      <c r="U36" s="105"/>
      <c r="V36" s="7" t="s">
        <v>39</v>
      </c>
      <c r="W36" s="7"/>
      <c r="X36" s="112"/>
    </row>
    <row r="37" spans="2:24" s="106" customFormat="1" ht="46.9">
      <c r="B37" s="109">
        <v>43801</v>
      </c>
      <c r="C37" s="7"/>
      <c r="D37" s="7" t="s">
        <v>72</v>
      </c>
      <c r="E37" s="7" t="s">
        <v>135</v>
      </c>
      <c r="F3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Name]]="UT",VLOOKUP(E37:E1046,UTList[],2,0),"")))))</f>
        <v>SA-DVD-001</v>
      </c>
      <c r="G37" s="7"/>
      <c r="H37" s="7" t="s">
        <v>33</v>
      </c>
      <c r="I37" s="110">
        <v>0.85416666666666663</v>
      </c>
      <c r="J37" s="110">
        <v>0.91666666666666663</v>
      </c>
      <c r="K37" s="111">
        <f>tbl_Failures_Record[[#This Row],[To]]-tbl_Failures_Record[[#This Row],[From]]</f>
        <v>6.25E-2</v>
      </c>
      <c r="L37" s="7" t="s">
        <v>142</v>
      </c>
      <c r="M37" s="7" t="s">
        <v>143</v>
      </c>
      <c r="N37" s="7" t="s">
        <v>144</v>
      </c>
      <c r="O37" s="7"/>
      <c r="P37" s="7"/>
      <c r="Q37" s="7"/>
      <c r="R37" s="7" t="s">
        <v>43</v>
      </c>
      <c r="S37" s="7" t="s">
        <v>44</v>
      </c>
      <c r="T37" s="7"/>
      <c r="U37" s="105"/>
      <c r="V37" s="7" t="s">
        <v>78</v>
      </c>
      <c r="W37" s="7">
        <v>90</v>
      </c>
      <c r="X37" s="112"/>
    </row>
    <row r="38" spans="2:24" s="106" customFormat="1" ht="31.15">
      <c r="B38" s="109">
        <v>43801</v>
      </c>
      <c r="C38" s="7"/>
      <c r="D38" s="7" t="s">
        <v>72</v>
      </c>
      <c r="E38" s="7" t="s">
        <v>135</v>
      </c>
      <c r="F3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Name]]="UT",VLOOKUP(E38:E1047,UTList[],2,0),"")))))</f>
        <v>SA-DVD-001</v>
      </c>
      <c r="G38" s="7"/>
      <c r="H38" s="7" t="s">
        <v>33</v>
      </c>
      <c r="I38" s="110">
        <v>0.78472222222222221</v>
      </c>
      <c r="J38" s="110">
        <v>0.79861111111111116</v>
      </c>
      <c r="K38" s="111">
        <f>tbl_Failures_Record[[#This Row],[To]]-tbl_Failures_Record[[#This Row],[From]]</f>
        <v>1.3888888888888951E-2</v>
      </c>
      <c r="L38" s="7" t="s">
        <v>145</v>
      </c>
      <c r="M38" s="7" t="s">
        <v>146</v>
      </c>
      <c r="N38" s="7" t="s">
        <v>147</v>
      </c>
      <c r="O38" s="7"/>
      <c r="P38" s="7"/>
      <c r="Q38" s="7"/>
      <c r="R38" s="7" t="s">
        <v>37</v>
      </c>
      <c r="S38" s="7" t="s">
        <v>38</v>
      </c>
      <c r="T38" s="7"/>
      <c r="U38" s="105"/>
      <c r="V38" s="7" t="s">
        <v>39</v>
      </c>
      <c r="W38" s="7"/>
      <c r="X38" s="112"/>
    </row>
    <row r="39" spans="2:24" s="106" customFormat="1" ht="62.45">
      <c r="B39" s="109">
        <v>43801</v>
      </c>
      <c r="C39" s="7"/>
      <c r="D39" s="7" t="s">
        <v>51</v>
      </c>
      <c r="E39" s="7" t="s">
        <v>52</v>
      </c>
      <c r="F3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Name]]="UT",VLOOKUP(E39:E1048,UTList[],2,0),"")))))</f>
        <v>SC-UNL-001</v>
      </c>
      <c r="G39" s="7"/>
      <c r="H39" s="7" t="s">
        <v>46</v>
      </c>
      <c r="I39" s="110">
        <v>0.95833333333333337</v>
      </c>
      <c r="J39" s="110">
        <v>1.2916666666666667</v>
      </c>
      <c r="K39" s="111">
        <f>tbl_Failures_Record[[#This Row],[To]]-tbl_Failures_Record[[#This Row],[From]]</f>
        <v>0.33333333333333337</v>
      </c>
      <c r="L39" s="7" t="s">
        <v>148</v>
      </c>
      <c r="M39" s="7" t="s">
        <v>149</v>
      </c>
      <c r="N39" s="7" t="s">
        <v>150</v>
      </c>
      <c r="O39" s="7"/>
      <c r="P39" s="7"/>
      <c r="Q39" s="7"/>
      <c r="R39" s="7" t="s">
        <v>37</v>
      </c>
      <c r="S39" s="7" t="s">
        <v>98</v>
      </c>
      <c r="T39" s="7"/>
      <c r="U39" s="105"/>
      <c r="V39" s="7" t="s">
        <v>39</v>
      </c>
      <c r="W39" s="7"/>
      <c r="X39" s="112"/>
    </row>
    <row r="40" spans="2:24" s="106" customFormat="1" ht="31.15">
      <c r="B40" s="109">
        <v>43801</v>
      </c>
      <c r="C40" s="7"/>
      <c r="D40" s="7" t="s">
        <v>51</v>
      </c>
      <c r="E40" s="7" t="s">
        <v>52</v>
      </c>
      <c r="F4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Name]]="UT",VLOOKUP(E40:E1049,UTList[],2,0),"")))))</f>
        <v>SC-UNL-001</v>
      </c>
      <c r="G40" s="7"/>
      <c r="H40" s="7" t="s">
        <v>57</v>
      </c>
      <c r="I40" s="110">
        <v>0.29166666666666669</v>
      </c>
      <c r="J40" s="110">
        <v>0.5</v>
      </c>
      <c r="K40" s="111">
        <f>tbl_Failures_Record[[#This Row],[To]]-tbl_Failures_Record[[#This Row],[From]]</f>
        <v>0.20833333333333331</v>
      </c>
      <c r="L40" s="7" t="s">
        <v>58</v>
      </c>
      <c r="M40" s="7" t="s">
        <v>151</v>
      </c>
      <c r="N40" s="7" t="s">
        <v>152</v>
      </c>
      <c r="O40" s="7"/>
      <c r="P40" s="7"/>
      <c r="Q40" s="7"/>
      <c r="R40" s="7" t="s">
        <v>37</v>
      </c>
      <c r="S40" s="7" t="s">
        <v>61</v>
      </c>
      <c r="T40" s="7"/>
      <c r="U40" s="105"/>
      <c r="V40" s="7" t="s">
        <v>39</v>
      </c>
      <c r="W40" s="7"/>
      <c r="X40" s="112"/>
    </row>
    <row r="41" spans="2:24" s="106" customFormat="1" ht="46.9">
      <c r="B41" s="109">
        <v>43801</v>
      </c>
      <c r="C41" s="7"/>
      <c r="D41" s="7" t="s">
        <v>51</v>
      </c>
      <c r="E41" s="7" t="s">
        <v>52</v>
      </c>
      <c r="F4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Name]]="UT",VLOOKUP(E41:E1050,UTList[],2,0),"")))))</f>
        <v>SC-UNL-001</v>
      </c>
      <c r="G41" s="7"/>
      <c r="H41" s="7" t="s">
        <v>33</v>
      </c>
      <c r="I41" s="110">
        <v>0.63194444444444442</v>
      </c>
      <c r="J41" s="110">
        <v>0.70833333333333337</v>
      </c>
      <c r="K41" s="111">
        <f>tbl_Failures_Record[[#This Row],[To]]-tbl_Failures_Record[[#This Row],[From]]</f>
        <v>7.6388888888888951E-2</v>
      </c>
      <c r="L41" s="7" t="s">
        <v>153</v>
      </c>
      <c r="M41" s="7" t="s">
        <v>154</v>
      </c>
      <c r="N41" s="7" t="s">
        <v>155</v>
      </c>
      <c r="O41" s="7"/>
      <c r="P41" s="7"/>
      <c r="Q41" s="7"/>
      <c r="R41" s="7" t="s">
        <v>37</v>
      </c>
      <c r="S41" s="7" t="s">
        <v>38</v>
      </c>
      <c r="T41" s="7"/>
      <c r="U41" s="105"/>
      <c r="V41" s="7" t="s">
        <v>39</v>
      </c>
      <c r="W41" s="7"/>
      <c r="X41" s="112"/>
    </row>
    <row r="42" spans="2:24" s="106" customFormat="1" ht="31.15">
      <c r="B42" s="109">
        <v>43801</v>
      </c>
      <c r="C42" s="7"/>
      <c r="D42" s="7" t="s">
        <v>31</v>
      </c>
      <c r="E42" s="7" t="s">
        <v>156</v>
      </c>
      <c r="F4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Name]]="UT",VLOOKUP(E42:E1051,UTList[],2,0),"")))))</f>
        <v>EU-SLO-005</v>
      </c>
      <c r="G42" s="7"/>
      <c r="H42" s="7" t="s">
        <v>57</v>
      </c>
      <c r="I42" s="110">
        <v>0.52083333333333337</v>
      </c>
      <c r="J42" s="110">
        <v>0.52430555555555558</v>
      </c>
      <c r="K42" s="111">
        <f>tbl_Failures_Record[[#This Row],[To]]-tbl_Failures_Record[[#This Row],[From]]</f>
        <v>3.4722222222222099E-3</v>
      </c>
      <c r="L42" s="7" t="s">
        <v>157</v>
      </c>
      <c r="M42" s="7"/>
      <c r="N42" s="7" t="s">
        <v>158</v>
      </c>
      <c r="O42" s="7"/>
      <c r="P42" s="7"/>
      <c r="Q42" s="7"/>
      <c r="R42" s="7" t="s">
        <v>43</v>
      </c>
      <c r="S42" s="7" t="s">
        <v>108</v>
      </c>
      <c r="T42" s="7"/>
      <c r="U42" s="105"/>
      <c r="V42" s="7" t="s">
        <v>39</v>
      </c>
      <c r="W42" s="7"/>
      <c r="X42" s="112"/>
    </row>
    <row r="43" spans="2:24" s="106" customFormat="1" ht="46.9">
      <c r="B43" s="109">
        <v>43801</v>
      </c>
      <c r="C43" s="7"/>
      <c r="D43" s="7" t="s">
        <v>31</v>
      </c>
      <c r="E43" s="7" t="s">
        <v>159</v>
      </c>
      <c r="F4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Name]]="UT",VLOOKUP(E43:E1052,UTList[],2,0),"")))))</f>
        <v>EU-PAC-001</v>
      </c>
      <c r="G43" s="7"/>
      <c r="H43" s="7" t="s">
        <v>33</v>
      </c>
      <c r="I43" s="110">
        <v>0.8125</v>
      </c>
      <c r="J43" s="110">
        <v>0.81944444444444453</v>
      </c>
      <c r="K43" s="111">
        <f>tbl_Failures_Record[[#This Row],[To]]-tbl_Failures_Record[[#This Row],[From]]</f>
        <v>6.9444444444445308E-3</v>
      </c>
      <c r="L43" s="7" t="s">
        <v>160</v>
      </c>
      <c r="M43" s="7" t="s">
        <v>161</v>
      </c>
      <c r="N43" s="7" t="s">
        <v>162</v>
      </c>
      <c r="O43" s="7"/>
      <c r="P43" s="7"/>
      <c r="Q43" s="7"/>
      <c r="R43" s="7" t="s">
        <v>43</v>
      </c>
      <c r="S43" s="7" t="s">
        <v>44</v>
      </c>
      <c r="T43" s="7"/>
      <c r="U43" s="105"/>
      <c r="V43" s="7" t="s">
        <v>39</v>
      </c>
      <c r="W43" s="7"/>
      <c r="X43" s="112"/>
    </row>
    <row r="44" spans="2:24" s="106" customFormat="1" ht="31.15">
      <c r="B44" s="95">
        <v>43801</v>
      </c>
      <c r="C44" s="81"/>
      <c r="D44" s="81" t="s">
        <v>62</v>
      </c>
      <c r="E44" s="81" t="s">
        <v>63</v>
      </c>
      <c r="F44" s="81"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Name]]="UT",VLOOKUP(E44:E1053,UTList[],2,0),"")))))</f>
        <v>GE-GEN-001</v>
      </c>
      <c r="G44" s="81"/>
      <c r="H44" s="81" t="s">
        <v>33</v>
      </c>
      <c r="I44" s="96">
        <v>0.625</v>
      </c>
      <c r="J44" s="96">
        <v>0.62847222222222221</v>
      </c>
      <c r="K44" s="97">
        <f>tbl_Failures_Record[[#This Row],[To]]-tbl_Failures_Record[[#This Row],[From]]</f>
        <v>3.4722222222222099E-3</v>
      </c>
      <c r="L44" s="81" t="s">
        <v>163</v>
      </c>
      <c r="M44" s="81" t="s">
        <v>164</v>
      </c>
      <c r="N44" s="81" t="s">
        <v>165</v>
      </c>
      <c r="O44" s="81"/>
      <c r="P44" s="81"/>
      <c r="Q44" s="81"/>
      <c r="R44" s="81" t="s">
        <v>37</v>
      </c>
      <c r="S44" s="81" t="s">
        <v>166</v>
      </c>
      <c r="T44" s="81"/>
      <c r="U44" s="98"/>
      <c r="V44" s="81" t="s">
        <v>39</v>
      </c>
      <c r="W44" s="81"/>
      <c r="X44" s="108"/>
    </row>
    <row r="45" spans="2:24" s="106" customFormat="1" ht="31.15">
      <c r="B45" s="109">
        <v>43801</v>
      </c>
      <c r="C45" s="7"/>
      <c r="D45" s="7" t="s">
        <v>72</v>
      </c>
      <c r="E45" s="7" t="s">
        <v>167</v>
      </c>
      <c r="F4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Name]]="UT",VLOOKUP(E45:E1054,UTList[],2,0),"")))))</f>
        <v>SA-ROV-001</v>
      </c>
      <c r="G45" s="7"/>
      <c r="H45" s="7" t="s">
        <v>46</v>
      </c>
      <c r="I45" s="110">
        <v>0.95833333333333337</v>
      </c>
      <c r="J45" s="110">
        <v>0.96875</v>
      </c>
      <c r="K45" s="111">
        <f>tbl_Failures_Record[[#This Row],[To]]-tbl_Failures_Record[[#This Row],[From]]</f>
        <v>1.041666666666663E-2</v>
      </c>
      <c r="L45" s="7" t="s">
        <v>168</v>
      </c>
      <c r="M45" s="7" t="s">
        <v>169</v>
      </c>
      <c r="N45" s="7" t="s">
        <v>76</v>
      </c>
      <c r="O45" s="7"/>
      <c r="P45" s="7"/>
      <c r="Q45" s="7"/>
      <c r="R45" s="7" t="s">
        <v>43</v>
      </c>
      <c r="S45" s="7" t="s">
        <v>77</v>
      </c>
      <c r="T45" s="7"/>
      <c r="U45" s="105"/>
      <c r="V45" s="7" t="s">
        <v>39</v>
      </c>
      <c r="W45" s="7"/>
      <c r="X45" s="112"/>
    </row>
    <row r="46" spans="2:24" s="106" customFormat="1" ht="31.15">
      <c r="B46" s="109">
        <v>43801</v>
      </c>
      <c r="C46" s="7"/>
      <c r="D46" s="7" t="s">
        <v>72</v>
      </c>
      <c r="E46" s="7" t="s">
        <v>170</v>
      </c>
      <c r="F4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Name]]="UT",VLOOKUP(E46:E1055,UTList[],2,0),"")))))</f>
        <v>SA-ROV-003</v>
      </c>
      <c r="G46" s="7"/>
      <c r="H46" s="7" t="s">
        <v>46</v>
      </c>
      <c r="I46" s="110">
        <v>1</v>
      </c>
      <c r="J46" s="110">
        <v>1.0104166666666667</v>
      </c>
      <c r="K46" s="111">
        <f>tbl_Failures_Record[[#This Row],[To]]-tbl_Failures_Record[[#This Row],[From]]</f>
        <v>1.0416666666666741E-2</v>
      </c>
      <c r="L46" s="7" t="s">
        <v>171</v>
      </c>
      <c r="M46" s="7" t="s">
        <v>172</v>
      </c>
      <c r="N46" s="7" t="s">
        <v>42</v>
      </c>
      <c r="O46" s="7"/>
      <c r="P46" s="7"/>
      <c r="Q46" s="7"/>
      <c r="R46" s="7" t="s">
        <v>43</v>
      </c>
      <c r="S46" s="7" t="s">
        <v>50</v>
      </c>
      <c r="T46" s="7"/>
      <c r="U46" s="105"/>
      <c r="V46" s="7" t="s">
        <v>78</v>
      </c>
      <c r="W46" s="7">
        <v>15</v>
      </c>
      <c r="X46" s="112">
        <v>45</v>
      </c>
    </row>
    <row r="47" spans="2:24" s="106" customFormat="1" ht="31.15">
      <c r="B47" s="109">
        <v>43801</v>
      </c>
      <c r="C47" s="7"/>
      <c r="D47" s="7" t="s">
        <v>72</v>
      </c>
      <c r="E47" s="7" t="s">
        <v>170</v>
      </c>
      <c r="F4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Name]]="UT",VLOOKUP(E47:E1056,UTList[],2,0),"")))))</f>
        <v>SA-ROV-003</v>
      </c>
      <c r="G47" s="7"/>
      <c r="H47" s="7" t="s">
        <v>33</v>
      </c>
      <c r="I47" s="110">
        <v>0.72222222222222221</v>
      </c>
      <c r="J47" s="110">
        <v>0.72916666666666663</v>
      </c>
      <c r="K47" s="111">
        <f>tbl_Failures_Record[[#This Row],[To]]-tbl_Failures_Record[[#This Row],[From]]</f>
        <v>6.9444444444444198E-3</v>
      </c>
      <c r="L47" s="7" t="s">
        <v>173</v>
      </c>
      <c r="M47" s="7" t="s">
        <v>174</v>
      </c>
      <c r="N47" s="7" t="s">
        <v>175</v>
      </c>
      <c r="O47" s="7"/>
      <c r="P47" s="7"/>
      <c r="Q47" s="7"/>
      <c r="R47" s="7" t="s">
        <v>37</v>
      </c>
      <c r="S47" s="7" t="s">
        <v>166</v>
      </c>
      <c r="T47" s="7"/>
      <c r="U47" s="105"/>
      <c r="V47" s="7" t="s">
        <v>39</v>
      </c>
      <c r="W47" s="7"/>
      <c r="X47" s="112"/>
    </row>
    <row r="48" spans="2:24" s="106" customFormat="1" ht="46.9">
      <c r="B48" s="109">
        <v>43801</v>
      </c>
      <c r="C48" s="7"/>
      <c r="D48" s="7" t="s">
        <v>31</v>
      </c>
      <c r="E48" s="7" t="s">
        <v>176</v>
      </c>
      <c r="F4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Name]]="UT",VLOOKUP(E48:E1057,UTList[],2,0),"")))))</f>
        <v>EU-DCD-001</v>
      </c>
      <c r="G48" s="7"/>
      <c r="H48" s="7" t="s">
        <v>46</v>
      </c>
      <c r="I48" s="110">
        <v>0.125</v>
      </c>
      <c r="J48" s="110">
        <v>0.14583333333333334</v>
      </c>
      <c r="K48" s="111">
        <f>tbl_Failures_Record[[#This Row],[To]]-tbl_Failures_Record[[#This Row],[From]]</f>
        <v>2.0833333333333343E-2</v>
      </c>
      <c r="L48" s="7" t="s">
        <v>177</v>
      </c>
      <c r="M48" s="7"/>
      <c r="N48" s="7" t="s">
        <v>178</v>
      </c>
      <c r="O48" s="7"/>
      <c r="P48" s="7"/>
      <c r="Q48" s="7"/>
      <c r="R48" s="7" t="s">
        <v>37</v>
      </c>
      <c r="S48" s="7" t="s">
        <v>56</v>
      </c>
      <c r="T48" s="7"/>
      <c r="U48" s="105"/>
      <c r="V48" s="7" t="s">
        <v>39</v>
      </c>
      <c r="W48" s="7"/>
      <c r="X48" s="112"/>
    </row>
    <row r="49" spans="2:24" s="106" customFormat="1" ht="46.9">
      <c r="B49" s="109">
        <v>43801</v>
      </c>
      <c r="C49" s="7"/>
      <c r="D49" s="7" t="s">
        <v>31</v>
      </c>
      <c r="E49" s="7" t="s">
        <v>176</v>
      </c>
      <c r="F4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Name]]="UT",VLOOKUP(E49:E1058,UTList[],2,0),"")))))</f>
        <v>EU-DCD-001</v>
      </c>
      <c r="G49" s="7"/>
      <c r="H49" s="7" t="s">
        <v>57</v>
      </c>
      <c r="I49" s="110">
        <v>0.29166666666666669</v>
      </c>
      <c r="J49" s="110">
        <v>0.41666666666666669</v>
      </c>
      <c r="K49" s="111">
        <f>tbl_Failures_Record[[#This Row],[To]]-tbl_Failures_Record[[#This Row],[From]]</f>
        <v>0.125</v>
      </c>
      <c r="L49" s="7" t="s">
        <v>179</v>
      </c>
      <c r="M49" s="7" t="s">
        <v>180</v>
      </c>
      <c r="N49" s="7" t="s">
        <v>181</v>
      </c>
      <c r="O49" s="7"/>
      <c r="P49" s="7"/>
      <c r="Q49" s="7"/>
      <c r="R49" s="7" t="s">
        <v>37</v>
      </c>
      <c r="S49" s="7" t="s">
        <v>182</v>
      </c>
      <c r="T49" s="7"/>
      <c r="U49" s="105"/>
      <c r="V49" s="7" t="s">
        <v>39</v>
      </c>
      <c r="W49" s="7"/>
      <c r="X49" s="112"/>
    </row>
    <row r="50" spans="2:24" s="106" customFormat="1" ht="15.6">
      <c r="B50" s="109">
        <v>43801</v>
      </c>
      <c r="C50" s="7"/>
      <c r="D50" s="7" t="s">
        <v>72</v>
      </c>
      <c r="E50" s="7" t="s">
        <v>183</v>
      </c>
      <c r="F5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Name]]="UT",VLOOKUP(E50:E1059,UTList[],2,0),"")))))</f>
        <v>SA-PAC-002</v>
      </c>
      <c r="G50" s="7"/>
      <c r="H50" s="7" t="s">
        <v>33</v>
      </c>
      <c r="I50" s="110">
        <v>0.75</v>
      </c>
      <c r="J50" s="110">
        <v>0.75694444444444453</v>
      </c>
      <c r="K50" s="111">
        <f>tbl_Failures_Record[[#This Row],[To]]-tbl_Failures_Record[[#This Row],[From]]</f>
        <v>6.9444444444445308E-3</v>
      </c>
      <c r="L50" s="7" t="s">
        <v>184</v>
      </c>
      <c r="M50" s="7" t="s">
        <v>185</v>
      </c>
      <c r="N50" s="7" t="s">
        <v>186</v>
      </c>
      <c r="O50" s="7"/>
      <c r="P50" s="7"/>
      <c r="Q50" s="7"/>
      <c r="R50" s="7" t="s">
        <v>43</v>
      </c>
      <c r="S50" s="7" t="s">
        <v>122</v>
      </c>
      <c r="T50" s="7"/>
      <c r="U50" s="105"/>
      <c r="V50" s="7" t="s">
        <v>39</v>
      </c>
      <c r="W50" s="7"/>
      <c r="X50" s="112"/>
    </row>
    <row r="51" spans="2:24" s="106" customFormat="1" ht="31.15">
      <c r="B51" s="109">
        <v>43801</v>
      </c>
      <c r="C51" s="7"/>
      <c r="D51" s="7" t="s">
        <v>72</v>
      </c>
      <c r="E51" s="7" t="s">
        <v>95</v>
      </c>
      <c r="F5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Name]]="UT",VLOOKUP(E51:E1060,UTList[],2,0),"")))))</f>
        <v>SA-AIJ-001</v>
      </c>
      <c r="G51" s="7"/>
      <c r="H51" s="7" t="s">
        <v>46</v>
      </c>
      <c r="I51" s="110">
        <v>0.11458333333333333</v>
      </c>
      <c r="J51" s="110">
        <v>0.12847222222222224</v>
      </c>
      <c r="K51" s="111">
        <f>tbl_Failures_Record[[#This Row],[To]]-tbl_Failures_Record[[#This Row],[From]]</f>
        <v>1.3888888888888909E-2</v>
      </c>
      <c r="L51" s="7" t="s">
        <v>187</v>
      </c>
      <c r="M51" s="7" t="s">
        <v>188</v>
      </c>
      <c r="N51" s="7" t="s">
        <v>189</v>
      </c>
      <c r="O51" s="7"/>
      <c r="P51" s="7"/>
      <c r="Q51" s="7"/>
      <c r="R51" s="7" t="s">
        <v>37</v>
      </c>
      <c r="S51" s="7" t="s">
        <v>56</v>
      </c>
      <c r="T51" s="7"/>
      <c r="U51" s="105"/>
      <c r="V51" s="7" t="s">
        <v>39</v>
      </c>
      <c r="W51" s="7"/>
      <c r="X51" s="112"/>
    </row>
    <row r="52" spans="2:24" s="106" customFormat="1" ht="31.15">
      <c r="B52" s="95">
        <v>43801</v>
      </c>
      <c r="C52" s="81"/>
      <c r="D52" s="81" t="s">
        <v>72</v>
      </c>
      <c r="E52" s="81" t="s">
        <v>95</v>
      </c>
      <c r="F52" s="81"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Name]]="UT",VLOOKUP(E52:E1061,UTList[],2,0),"")))))</f>
        <v>SA-AIJ-001</v>
      </c>
      <c r="G52" s="81"/>
      <c r="H52" s="81" t="s">
        <v>46</v>
      </c>
      <c r="I52" s="96">
        <v>0.95833333333333337</v>
      </c>
      <c r="J52" s="96">
        <v>1.2916666666666667</v>
      </c>
      <c r="K52" s="97">
        <f>tbl_Failures_Record[[#This Row],[To]]-tbl_Failures_Record[[#This Row],[From]]</f>
        <v>0.33333333333333337</v>
      </c>
      <c r="L52" s="81" t="s">
        <v>190</v>
      </c>
      <c r="M52" s="81"/>
      <c r="N52" s="81" t="s">
        <v>191</v>
      </c>
      <c r="O52" s="81"/>
      <c r="P52" s="81"/>
      <c r="Q52" s="81"/>
      <c r="R52" s="81" t="s">
        <v>43</v>
      </c>
      <c r="S52" s="81" t="s">
        <v>50</v>
      </c>
      <c r="T52" s="81"/>
      <c r="U52" s="98"/>
      <c r="V52" s="81" t="s">
        <v>39</v>
      </c>
      <c r="W52" s="81"/>
      <c r="X52" s="108"/>
    </row>
    <row r="53" spans="2:24" s="106" customFormat="1" ht="31.15">
      <c r="B53" s="95">
        <v>43801</v>
      </c>
      <c r="C53" s="81"/>
      <c r="D53" s="81" t="s">
        <v>72</v>
      </c>
      <c r="E53" s="81" t="s">
        <v>95</v>
      </c>
      <c r="F53" s="81"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Name]]="UT",VLOOKUP(E53:E1062,UTList[],2,0),"")))))</f>
        <v>SA-AIJ-001</v>
      </c>
      <c r="G53" s="81"/>
      <c r="H53" s="81" t="s">
        <v>57</v>
      </c>
      <c r="I53" s="96">
        <v>0.29166666666666669</v>
      </c>
      <c r="J53" s="96">
        <v>0.625</v>
      </c>
      <c r="K53" s="97">
        <f>tbl_Failures_Record[[#This Row],[To]]-tbl_Failures_Record[[#This Row],[From]]</f>
        <v>0.33333333333333331</v>
      </c>
      <c r="L53" s="81" t="s">
        <v>190</v>
      </c>
      <c r="M53" s="81" t="s">
        <v>192</v>
      </c>
      <c r="N53" s="81" t="s">
        <v>193</v>
      </c>
      <c r="O53" s="81"/>
      <c r="P53" s="81"/>
      <c r="Q53" s="81"/>
      <c r="R53" s="81" t="s">
        <v>43</v>
      </c>
      <c r="S53" s="81" t="s">
        <v>105</v>
      </c>
      <c r="T53" s="81"/>
      <c r="U53" s="98"/>
      <c r="V53" s="81" t="s">
        <v>39</v>
      </c>
      <c r="W53" s="81"/>
      <c r="X53" s="108"/>
    </row>
    <row r="54" spans="2:24" s="106" customFormat="1" ht="46.9">
      <c r="B54" s="109">
        <v>43801</v>
      </c>
      <c r="C54" s="7"/>
      <c r="D54" s="7" t="s">
        <v>72</v>
      </c>
      <c r="E54" s="7" t="s">
        <v>95</v>
      </c>
      <c r="F5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Name]]="UT",VLOOKUP(E54:E1063,UTList[],2,0),"")))))</f>
        <v>SA-AIJ-001</v>
      </c>
      <c r="G54" s="7"/>
      <c r="H54" s="7" t="s">
        <v>33</v>
      </c>
      <c r="I54" s="110">
        <v>0.625</v>
      </c>
      <c r="J54" s="110">
        <v>0.64583333333333337</v>
      </c>
      <c r="K54" s="111">
        <f>tbl_Failures_Record[[#This Row],[To]]-tbl_Failures_Record[[#This Row],[From]]</f>
        <v>2.083333333333337E-2</v>
      </c>
      <c r="L54" s="7" t="s">
        <v>194</v>
      </c>
      <c r="M54" s="7" t="s">
        <v>195</v>
      </c>
      <c r="N54" s="7" t="s">
        <v>196</v>
      </c>
      <c r="O54" s="7"/>
      <c r="P54" s="7"/>
      <c r="Q54" s="7"/>
      <c r="R54" s="7" t="s">
        <v>37</v>
      </c>
      <c r="S54" s="7" t="s">
        <v>166</v>
      </c>
      <c r="T54" s="7"/>
      <c r="U54" s="105"/>
      <c r="V54" s="7" t="s">
        <v>39</v>
      </c>
      <c r="W54" s="7"/>
      <c r="X54" s="112"/>
    </row>
    <row r="55" spans="2:24" s="106" customFormat="1" ht="31.15">
      <c r="B55" s="109">
        <v>43801</v>
      </c>
      <c r="C55" s="7"/>
      <c r="D55" s="7" t="s">
        <v>72</v>
      </c>
      <c r="E55" s="7" t="s">
        <v>95</v>
      </c>
      <c r="F5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Name]]="UT",VLOOKUP(E55:E1064,UTList[],2,0),"")))))</f>
        <v>SA-AIJ-001</v>
      </c>
      <c r="G55" s="7"/>
      <c r="H55" s="7" t="s">
        <v>33</v>
      </c>
      <c r="I55" s="110">
        <v>0.64583333333333337</v>
      </c>
      <c r="J55" s="110">
        <v>0.65277777777777779</v>
      </c>
      <c r="K55" s="111">
        <f>tbl_Failures_Record[[#This Row],[To]]-tbl_Failures_Record[[#This Row],[From]]</f>
        <v>6.9444444444444198E-3</v>
      </c>
      <c r="L55" s="7" t="s">
        <v>197</v>
      </c>
      <c r="M55" s="7" t="s">
        <v>198</v>
      </c>
      <c r="N55" s="7" t="s">
        <v>199</v>
      </c>
      <c r="O55" s="7"/>
      <c r="P55" s="7"/>
      <c r="Q55" s="7"/>
      <c r="R55" s="7" t="s">
        <v>43</v>
      </c>
      <c r="S55" s="7" t="s">
        <v>90</v>
      </c>
      <c r="T55" s="7"/>
      <c r="U55" s="105"/>
      <c r="V55" s="7" t="s">
        <v>39</v>
      </c>
      <c r="W55" s="7"/>
      <c r="X55" s="112"/>
    </row>
    <row r="56" spans="2:24" s="106" customFormat="1" ht="31.15">
      <c r="B56" s="109">
        <v>43801</v>
      </c>
      <c r="C56" s="7"/>
      <c r="D56" s="7" t="s">
        <v>72</v>
      </c>
      <c r="E56" s="7" t="s">
        <v>123</v>
      </c>
      <c r="F5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Name]]="UT",VLOOKUP(E56:E1065,UTList[],2,0),"")))))</f>
        <v>SA-MIX-002</v>
      </c>
      <c r="G56" s="7"/>
      <c r="H56" s="7" t="s">
        <v>46</v>
      </c>
      <c r="I56" s="110">
        <v>9.375E-2</v>
      </c>
      <c r="J56" s="110">
        <v>0.10416666666666667</v>
      </c>
      <c r="K56" s="111">
        <f>tbl_Failures_Record[[#This Row],[To]]-tbl_Failures_Record[[#This Row],[From]]</f>
        <v>1.0416666666666671E-2</v>
      </c>
      <c r="L56" s="7" t="s">
        <v>200</v>
      </c>
      <c r="M56" s="7" t="s">
        <v>201</v>
      </c>
      <c r="N56" s="7" t="s">
        <v>202</v>
      </c>
      <c r="O56" s="7"/>
      <c r="P56" s="7"/>
      <c r="Q56" s="7"/>
      <c r="R56" s="7" t="s">
        <v>43</v>
      </c>
      <c r="S56" s="7" t="s">
        <v>77</v>
      </c>
      <c r="T56" s="7"/>
      <c r="U56" s="105"/>
      <c r="V56" s="7" t="s">
        <v>39</v>
      </c>
      <c r="W56" s="7"/>
      <c r="X56" s="112"/>
    </row>
    <row r="57" spans="2:24" s="106" customFormat="1" ht="31.15">
      <c r="B57" s="109">
        <v>43801</v>
      </c>
      <c r="C57" s="7"/>
      <c r="D57" s="7" t="s">
        <v>72</v>
      </c>
      <c r="E57" s="7" t="s">
        <v>123</v>
      </c>
      <c r="F5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Name]]="UT",VLOOKUP(E57:E1066,UTList[],2,0),"")))))</f>
        <v>SA-MIX-002</v>
      </c>
      <c r="G57" s="7"/>
      <c r="H57" s="7" t="s">
        <v>57</v>
      </c>
      <c r="I57" s="110">
        <v>0.41666666666666669</v>
      </c>
      <c r="J57" s="110">
        <v>0.4375</v>
      </c>
      <c r="K57" s="111">
        <f>tbl_Failures_Record[[#This Row],[To]]-tbl_Failures_Record[[#This Row],[From]]</f>
        <v>2.0833333333333315E-2</v>
      </c>
      <c r="L57" s="7" t="s">
        <v>203</v>
      </c>
      <c r="M57" s="7"/>
      <c r="N57" s="7" t="s">
        <v>204</v>
      </c>
      <c r="O57" s="7"/>
      <c r="P57" s="7"/>
      <c r="Q57" s="7"/>
      <c r="R57" s="7" t="s">
        <v>43</v>
      </c>
      <c r="S57" s="7" t="s">
        <v>44</v>
      </c>
      <c r="T57" s="7"/>
      <c r="U57" s="105"/>
      <c r="V57" s="7" t="s">
        <v>39</v>
      </c>
      <c r="W57" s="7"/>
      <c r="X57" s="112"/>
    </row>
    <row r="58" spans="2:24" s="106" customFormat="1" ht="46.9">
      <c r="B58" s="109">
        <v>43802</v>
      </c>
      <c r="C58" s="7"/>
      <c r="D58" s="7" t="s">
        <v>31</v>
      </c>
      <c r="E58" s="7" t="s">
        <v>32</v>
      </c>
      <c r="F5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Name]]="UT",VLOOKUP(E58:E1067,UTList[],2,0),"")))))</f>
        <v>EU-PRF-002</v>
      </c>
      <c r="G58" s="7"/>
      <c r="H58" s="7" t="s">
        <v>33</v>
      </c>
      <c r="I58" s="110">
        <v>0.7583333333333333</v>
      </c>
      <c r="J58" s="110">
        <v>0.76736111111111116</v>
      </c>
      <c r="K58" s="111">
        <f>tbl_Failures_Record[[#This Row],[To]]-tbl_Failures_Record[[#This Row],[From]]</f>
        <v>9.0277777777778567E-3</v>
      </c>
      <c r="L58" s="7" t="s">
        <v>205</v>
      </c>
      <c r="M58" s="7" t="s">
        <v>206</v>
      </c>
      <c r="N58" s="7" t="s">
        <v>207</v>
      </c>
      <c r="O58" s="7"/>
      <c r="P58" s="7"/>
      <c r="Q58" s="7"/>
      <c r="R58" s="7" t="s">
        <v>43</v>
      </c>
      <c r="S58" s="7" t="s">
        <v>208</v>
      </c>
      <c r="T58" s="7"/>
      <c r="U58" s="105"/>
      <c r="V58" s="7" t="s">
        <v>39</v>
      </c>
      <c r="W58" s="7"/>
      <c r="X58" s="112"/>
    </row>
    <row r="59" spans="2:24" s="106" customFormat="1" ht="31.15">
      <c r="B59" s="109">
        <v>43802</v>
      </c>
      <c r="C59" s="7"/>
      <c r="D59" s="7" t="s">
        <v>72</v>
      </c>
      <c r="E59" s="7" t="s">
        <v>209</v>
      </c>
      <c r="F5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Name]]="UT",VLOOKUP(E59:E1068,UTList[],2,0),"")))))</f>
        <v>SA-PRN-001</v>
      </c>
      <c r="G59" s="7"/>
      <c r="H59" s="7" t="s">
        <v>33</v>
      </c>
      <c r="I59" s="110">
        <v>0.80555555555555547</v>
      </c>
      <c r="J59" s="110">
        <v>0.8125</v>
      </c>
      <c r="K59" s="111">
        <f>tbl_Failures_Record[[#This Row],[To]]-tbl_Failures_Record[[#This Row],[From]]</f>
        <v>6.9444444444445308E-3</v>
      </c>
      <c r="L59" s="7" t="s">
        <v>210</v>
      </c>
      <c r="M59" s="7" t="s">
        <v>211</v>
      </c>
      <c r="N59" s="7" t="s">
        <v>212</v>
      </c>
      <c r="O59" s="7"/>
      <c r="P59" s="7"/>
      <c r="Q59" s="7"/>
      <c r="R59" s="7" t="s">
        <v>43</v>
      </c>
      <c r="S59" s="7" t="s">
        <v>90</v>
      </c>
      <c r="T59" s="7"/>
      <c r="U59" s="105"/>
      <c r="V59" s="7" t="s">
        <v>39</v>
      </c>
      <c r="W59" s="7"/>
      <c r="X59" s="112"/>
    </row>
    <row r="60" spans="2:24" s="106" customFormat="1" ht="31.15">
      <c r="B60" s="109">
        <v>43802</v>
      </c>
      <c r="C60" s="7"/>
      <c r="D60" s="7" t="s">
        <v>31</v>
      </c>
      <c r="E60" s="7" t="s">
        <v>213</v>
      </c>
      <c r="F6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Name]]="UT",VLOOKUP(E60:E1069,UTList[],2,0),"")))))</f>
        <v>EU-COT-001</v>
      </c>
      <c r="G60" s="7"/>
      <c r="H60" s="7" t="s">
        <v>33</v>
      </c>
      <c r="I60" s="110">
        <v>0.64583333333333337</v>
      </c>
      <c r="J60" s="110">
        <v>0.66666666666666663</v>
      </c>
      <c r="K60" s="111">
        <f>tbl_Failures_Record[[#This Row],[To]]-tbl_Failures_Record[[#This Row],[From]]</f>
        <v>2.0833333333333259E-2</v>
      </c>
      <c r="L60" s="7" t="s">
        <v>214</v>
      </c>
      <c r="M60" s="7" t="s">
        <v>215</v>
      </c>
      <c r="N60" s="7" t="s">
        <v>216</v>
      </c>
      <c r="O60" s="7"/>
      <c r="P60" s="7"/>
      <c r="Q60" s="7"/>
      <c r="R60" s="7" t="s">
        <v>43</v>
      </c>
      <c r="S60" s="7" t="s">
        <v>217</v>
      </c>
      <c r="T60" s="7"/>
      <c r="U60" s="105"/>
      <c r="V60" s="7" t="s">
        <v>39</v>
      </c>
      <c r="W60" s="7"/>
      <c r="X60" s="112"/>
    </row>
    <row r="61" spans="2:24" s="106" customFormat="1" ht="31.15">
      <c r="B61" s="109">
        <v>43802</v>
      </c>
      <c r="C61" s="7"/>
      <c r="D61" s="7" t="s">
        <v>31</v>
      </c>
      <c r="E61" s="7" t="s">
        <v>218</v>
      </c>
      <c r="F6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Name]]="UT",VLOOKUP(E61:E1070,UTList[],2,0),"")))))</f>
        <v>EU-DVD-001</v>
      </c>
      <c r="G61" s="7"/>
      <c r="H61" s="7" t="s">
        <v>57</v>
      </c>
      <c r="I61" s="110">
        <v>0.55902777777777779</v>
      </c>
      <c r="J61" s="110">
        <v>0.57291666666666663</v>
      </c>
      <c r="K61" s="111">
        <f>tbl_Failures_Record[[#This Row],[To]]-tbl_Failures_Record[[#This Row],[From]]</f>
        <v>1.388888888888884E-2</v>
      </c>
      <c r="L61" s="7" t="s">
        <v>219</v>
      </c>
      <c r="M61" s="7" t="s">
        <v>220</v>
      </c>
      <c r="N61" s="7" t="s">
        <v>221</v>
      </c>
      <c r="O61" s="7"/>
      <c r="P61" s="7"/>
      <c r="Q61" s="7"/>
      <c r="R61" s="7" t="s">
        <v>43</v>
      </c>
      <c r="S61" s="7" t="s">
        <v>208</v>
      </c>
      <c r="T61" s="7"/>
      <c r="U61" s="105"/>
      <c r="V61" s="7" t="s">
        <v>39</v>
      </c>
      <c r="W61" s="7"/>
      <c r="X61" s="112"/>
    </row>
    <row r="62" spans="2:24" s="106" customFormat="1" ht="31.15">
      <c r="B62" s="109">
        <v>43802</v>
      </c>
      <c r="C62" s="7"/>
      <c r="D62" s="7" t="s">
        <v>72</v>
      </c>
      <c r="E62" s="7" t="s">
        <v>135</v>
      </c>
      <c r="F6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Name]]="UT",VLOOKUP(E62:E1071,UTList[],2,0),"")))))</f>
        <v>SA-DVD-001</v>
      </c>
      <c r="G62" s="7"/>
      <c r="H62" s="7" t="s">
        <v>46</v>
      </c>
      <c r="I62" s="110">
        <v>1.03125</v>
      </c>
      <c r="J62" s="110">
        <v>1.0381944444444444</v>
      </c>
      <c r="K62" s="111">
        <f>tbl_Failures_Record[[#This Row],[To]]-tbl_Failures_Record[[#This Row],[From]]</f>
        <v>6.9444444444444198E-3</v>
      </c>
      <c r="L62" s="7" t="s">
        <v>222</v>
      </c>
      <c r="M62" s="7" t="s">
        <v>140</v>
      </c>
      <c r="N62" s="7" t="s">
        <v>223</v>
      </c>
      <c r="O62" s="7"/>
      <c r="P62" s="7"/>
      <c r="Q62" s="7"/>
      <c r="R62" s="7" t="s">
        <v>43</v>
      </c>
      <c r="S62" s="7" t="s">
        <v>77</v>
      </c>
      <c r="T62" s="7"/>
      <c r="U62" s="105"/>
      <c r="V62" s="7" t="s">
        <v>39</v>
      </c>
      <c r="W62" s="7"/>
      <c r="X62" s="112"/>
    </row>
    <row r="63" spans="2:24" s="106" customFormat="1" ht="46.9">
      <c r="B63" s="109">
        <v>43802</v>
      </c>
      <c r="C63" s="7"/>
      <c r="D63" s="7" t="s">
        <v>72</v>
      </c>
      <c r="E63" s="7" t="s">
        <v>135</v>
      </c>
      <c r="F6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Name]]="UT",VLOOKUP(E63:E1072,UTList[],2,0),"")))))</f>
        <v>SA-DVD-001</v>
      </c>
      <c r="G63" s="7"/>
      <c r="H63" s="7" t="s">
        <v>46</v>
      </c>
      <c r="I63" s="110">
        <v>6.25E-2</v>
      </c>
      <c r="J63" s="110">
        <v>7.6388888888888895E-2</v>
      </c>
      <c r="K63" s="111">
        <f>tbl_Failures_Record[[#This Row],[To]]-tbl_Failures_Record[[#This Row],[From]]</f>
        <v>1.3888888888888895E-2</v>
      </c>
      <c r="L63" s="7" t="s">
        <v>224</v>
      </c>
      <c r="M63" s="7" t="s">
        <v>225</v>
      </c>
      <c r="N63" s="7" t="s">
        <v>226</v>
      </c>
      <c r="O63" s="7"/>
      <c r="P63" s="7"/>
      <c r="Q63" s="7"/>
      <c r="R63" s="7" t="s">
        <v>37</v>
      </c>
      <c r="S63" s="7" t="s">
        <v>56</v>
      </c>
      <c r="T63" s="7"/>
      <c r="U63" s="105"/>
      <c r="V63" s="7" t="s">
        <v>78</v>
      </c>
      <c r="W63" s="7">
        <v>20</v>
      </c>
      <c r="X63" s="112">
        <v>251</v>
      </c>
    </row>
    <row r="64" spans="2:24" s="106" customFormat="1" ht="46.9">
      <c r="B64" s="109">
        <v>43802</v>
      </c>
      <c r="C64" s="7"/>
      <c r="D64" s="7" t="s">
        <v>31</v>
      </c>
      <c r="E64" s="7" t="s">
        <v>156</v>
      </c>
      <c r="F6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Name]]="UT",VLOOKUP(E64:E1073,UTList[],2,0),"")))))</f>
        <v>EU-SLO-005</v>
      </c>
      <c r="G64" s="7"/>
      <c r="H64" s="7" t="s">
        <v>46</v>
      </c>
      <c r="I64" s="110">
        <v>0.17500000000000002</v>
      </c>
      <c r="J64" s="110">
        <v>0.18194444444444444</v>
      </c>
      <c r="K64" s="111">
        <f>tbl_Failures_Record[[#This Row],[To]]-tbl_Failures_Record[[#This Row],[From]]</f>
        <v>6.9444444444444198E-3</v>
      </c>
      <c r="L64" s="7" t="s">
        <v>227</v>
      </c>
      <c r="M64" s="7" t="s">
        <v>228</v>
      </c>
      <c r="N64" s="7" t="s">
        <v>229</v>
      </c>
      <c r="O64" s="7"/>
      <c r="P64" s="7"/>
      <c r="Q64" s="7"/>
      <c r="R64" s="7" t="s">
        <v>43</v>
      </c>
      <c r="S64" s="7" t="s">
        <v>50</v>
      </c>
      <c r="T64" s="7"/>
      <c r="U64" s="105"/>
      <c r="V64" s="7" t="s">
        <v>78</v>
      </c>
      <c r="W64" s="7">
        <v>10</v>
      </c>
      <c r="X64" s="112">
        <v>60</v>
      </c>
    </row>
    <row r="65" spans="2:24" s="106" customFormat="1" ht="31.15">
      <c r="B65" s="109">
        <v>43802</v>
      </c>
      <c r="C65" s="7"/>
      <c r="D65" s="7" t="s">
        <v>31</v>
      </c>
      <c r="E65" s="7" t="s">
        <v>230</v>
      </c>
      <c r="F6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Name]]="UT",VLOOKUP(E65:E1074,UTList[],2,0),"")))))</f>
        <v>EU-BSK-001</v>
      </c>
      <c r="G65" s="7"/>
      <c r="H65" s="7" t="s">
        <v>33</v>
      </c>
      <c r="I65" s="110">
        <v>0.6875</v>
      </c>
      <c r="J65" s="110">
        <v>0.70833333333333337</v>
      </c>
      <c r="K65" s="111">
        <f>tbl_Failures_Record[[#This Row],[To]]-tbl_Failures_Record[[#This Row],[From]]</f>
        <v>2.083333333333337E-2</v>
      </c>
      <c r="L65" s="7" t="s">
        <v>231</v>
      </c>
      <c r="M65" s="7" t="s">
        <v>228</v>
      </c>
      <c r="N65" s="7" t="s">
        <v>232</v>
      </c>
      <c r="O65" s="7"/>
      <c r="P65" s="7"/>
      <c r="Q65" s="7"/>
      <c r="R65" s="7" t="s">
        <v>43</v>
      </c>
      <c r="S65" s="7" t="s">
        <v>208</v>
      </c>
      <c r="T65" s="7"/>
      <c r="U65" s="105"/>
      <c r="V65" s="7" t="s">
        <v>39</v>
      </c>
      <c r="W65" s="7"/>
      <c r="X65" s="112"/>
    </row>
    <row r="66" spans="2:24" s="106" customFormat="1" ht="31.15">
      <c r="B66" s="109">
        <v>43802</v>
      </c>
      <c r="C66" s="7"/>
      <c r="D66" s="7" t="s">
        <v>31</v>
      </c>
      <c r="E66" s="7" t="s">
        <v>230</v>
      </c>
      <c r="F6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Name]]="UT",VLOOKUP(E66:E1075,UTList[],2,0),"")))))</f>
        <v>EU-BSK-001</v>
      </c>
      <c r="G66" s="7"/>
      <c r="H66" s="7" t="s">
        <v>33</v>
      </c>
      <c r="I66" s="110">
        <v>0.70833333333333337</v>
      </c>
      <c r="J66" s="110">
        <v>0.71875</v>
      </c>
      <c r="K66" s="111">
        <f>tbl_Failures_Record[[#This Row],[To]]-tbl_Failures_Record[[#This Row],[From]]</f>
        <v>1.041666666666663E-2</v>
      </c>
      <c r="L66" s="7" t="s">
        <v>233</v>
      </c>
      <c r="M66" s="7" t="s">
        <v>215</v>
      </c>
      <c r="N66" s="7" t="s">
        <v>234</v>
      </c>
      <c r="O66" s="7"/>
      <c r="P66" s="7"/>
      <c r="Q66" s="7"/>
      <c r="R66" s="7" t="s">
        <v>43</v>
      </c>
      <c r="S66" s="7" t="s">
        <v>50</v>
      </c>
      <c r="T66" s="7"/>
      <c r="U66" s="105"/>
      <c r="V66" s="7" t="s">
        <v>39</v>
      </c>
      <c r="W66" s="7"/>
      <c r="X66" s="112"/>
    </row>
    <row r="67" spans="2:24" s="106" customFormat="1" ht="46.9">
      <c r="B67" s="109">
        <v>43802</v>
      </c>
      <c r="C67" s="7"/>
      <c r="D67" s="7" t="s">
        <v>31</v>
      </c>
      <c r="E67" s="7" t="s">
        <v>159</v>
      </c>
      <c r="F6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Name]]="UT",VLOOKUP(E67:E1076,UTList[],2,0),"")))))</f>
        <v>EU-PAC-001</v>
      </c>
      <c r="G67" s="7"/>
      <c r="H67" s="7" t="s">
        <v>57</v>
      </c>
      <c r="I67" s="110">
        <v>0.54861111111111105</v>
      </c>
      <c r="J67" s="110">
        <v>0.55902777777777779</v>
      </c>
      <c r="K67" s="111">
        <f>tbl_Failures_Record[[#This Row],[To]]-tbl_Failures_Record[[#This Row],[From]]</f>
        <v>1.0416666666666741E-2</v>
      </c>
      <c r="L67" s="7" t="s">
        <v>235</v>
      </c>
      <c r="M67" s="7" t="s">
        <v>236</v>
      </c>
      <c r="N67" s="7" t="s">
        <v>237</v>
      </c>
      <c r="O67" s="7"/>
      <c r="P67" s="7"/>
      <c r="Q67" s="7"/>
      <c r="R67" s="7" t="s">
        <v>43</v>
      </c>
      <c r="S67" s="7" t="s">
        <v>108</v>
      </c>
      <c r="T67" s="7"/>
      <c r="U67" s="105"/>
      <c r="V67" s="7" t="s">
        <v>39</v>
      </c>
      <c r="W67" s="7"/>
      <c r="X67" s="112"/>
    </row>
    <row r="68" spans="2:24" s="106" customFormat="1" ht="31.15">
      <c r="B68" s="109">
        <v>43802</v>
      </c>
      <c r="C68" s="7"/>
      <c r="D68" s="7" t="s">
        <v>62</v>
      </c>
      <c r="E68" s="7" t="s">
        <v>63</v>
      </c>
      <c r="F6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Name]]="UT",VLOOKUP(E68:E1077,UTList[],2,0),"")))))</f>
        <v>GE-GEN-001</v>
      </c>
      <c r="G68" s="7"/>
      <c r="H68" s="7" t="s">
        <v>57</v>
      </c>
      <c r="I68" s="110">
        <v>0.41666666666666669</v>
      </c>
      <c r="J68" s="110">
        <v>0.42708333333333331</v>
      </c>
      <c r="K68" s="111">
        <f>tbl_Failures_Record[[#This Row],[To]]-tbl_Failures_Record[[#This Row],[From]]</f>
        <v>1.041666666666663E-2</v>
      </c>
      <c r="L68" s="7" t="s">
        <v>238</v>
      </c>
      <c r="M68" s="7"/>
      <c r="N68" s="7" t="s">
        <v>239</v>
      </c>
      <c r="O68" s="7"/>
      <c r="P68" s="7"/>
      <c r="Q68" s="7"/>
      <c r="R68" s="7" t="s">
        <v>43</v>
      </c>
      <c r="S68" s="7" t="s">
        <v>108</v>
      </c>
      <c r="T68" s="7"/>
      <c r="U68" s="105"/>
      <c r="V68" s="7" t="s">
        <v>39</v>
      </c>
      <c r="W68" s="7"/>
      <c r="X68" s="112"/>
    </row>
    <row r="69" spans="2:24" s="106" customFormat="1" ht="31.15">
      <c r="B69" s="109">
        <v>43802</v>
      </c>
      <c r="C69" s="7"/>
      <c r="D69" s="7" t="s">
        <v>62</v>
      </c>
      <c r="E69" s="7" t="s">
        <v>63</v>
      </c>
      <c r="F6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Name]]="UT",VLOOKUP(E69:E1078,UTList[],2,0),"")))))</f>
        <v>GE-GEN-001</v>
      </c>
      <c r="G69" s="7"/>
      <c r="H69" s="7" t="s">
        <v>57</v>
      </c>
      <c r="I69" s="110">
        <v>0.35416666666666669</v>
      </c>
      <c r="J69" s="110">
        <v>0.4201388888888889</v>
      </c>
      <c r="K69" s="111">
        <f>tbl_Failures_Record[[#This Row],[To]]-tbl_Failures_Record[[#This Row],[From]]</f>
        <v>6.597222222222221E-2</v>
      </c>
      <c r="L69" s="7" t="s">
        <v>240</v>
      </c>
      <c r="M69" s="7" t="s">
        <v>241</v>
      </c>
      <c r="N69" s="7" t="s">
        <v>242</v>
      </c>
      <c r="O69" s="7"/>
      <c r="P69" s="7"/>
      <c r="Q69" s="7"/>
      <c r="R69" s="7" t="s">
        <v>37</v>
      </c>
      <c r="S69" s="7" t="s">
        <v>182</v>
      </c>
      <c r="T69" s="7"/>
      <c r="U69" s="105"/>
      <c r="V69" s="7" t="s">
        <v>39</v>
      </c>
      <c r="W69" s="7"/>
      <c r="X69" s="112"/>
    </row>
    <row r="70" spans="2:24" s="106" customFormat="1" ht="31.15">
      <c r="B70" s="109">
        <v>43802</v>
      </c>
      <c r="C70" s="7"/>
      <c r="D70" s="7" t="s">
        <v>62</v>
      </c>
      <c r="E70" s="7" t="s">
        <v>63</v>
      </c>
      <c r="F7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Name]]="UT",VLOOKUP(E70:E1079,UTList[],2,0),"")))))</f>
        <v>GE-GEN-001</v>
      </c>
      <c r="G70" s="7"/>
      <c r="H70" s="7" t="s">
        <v>57</v>
      </c>
      <c r="I70" s="110">
        <v>0.29166666666666669</v>
      </c>
      <c r="J70" s="110">
        <v>0.625</v>
      </c>
      <c r="K70" s="111">
        <f>tbl_Failures_Record[[#This Row],[To]]-tbl_Failures_Record[[#This Row],[From]]</f>
        <v>0.33333333333333331</v>
      </c>
      <c r="L70" s="7" t="s">
        <v>215</v>
      </c>
      <c r="M70" s="7"/>
      <c r="N70" s="7" t="s">
        <v>243</v>
      </c>
      <c r="O70" s="7"/>
      <c r="P70" s="7"/>
      <c r="Q70" s="7"/>
      <c r="R70" s="7" t="s">
        <v>43</v>
      </c>
      <c r="S70" s="7" t="s">
        <v>208</v>
      </c>
      <c r="T70" s="7"/>
      <c r="U70" s="105"/>
      <c r="V70" s="7" t="s">
        <v>39</v>
      </c>
      <c r="W70" s="7"/>
      <c r="X70" s="112"/>
    </row>
    <row r="71" spans="2:24" s="106" customFormat="1" ht="31.15">
      <c r="B71" s="109">
        <v>43802</v>
      </c>
      <c r="C71" s="7"/>
      <c r="D71" s="7" t="s">
        <v>62</v>
      </c>
      <c r="E71" s="7" t="s">
        <v>63</v>
      </c>
      <c r="F7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Name]]="UT",VLOOKUP(E71:E1080,UTList[],2,0),"")))))</f>
        <v>GE-GEN-001</v>
      </c>
      <c r="G71" s="7"/>
      <c r="H71" s="7" t="s">
        <v>57</v>
      </c>
      <c r="I71" s="110">
        <v>0.29166666666666669</v>
      </c>
      <c r="J71" s="110">
        <v>0.625</v>
      </c>
      <c r="K71" s="111">
        <f>tbl_Failures_Record[[#This Row],[To]]-tbl_Failures_Record[[#This Row],[From]]</f>
        <v>0.33333333333333331</v>
      </c>
      <c r="L71" s="7" t="s">
        <v>244</v>
      </c>
      <c r="M71" s="7"/>
      <c r="N71" s="7" t="s">
        <v>245</v>
      </c>
      <c r="O71" s="7"/>
      <c r="P71" s="7"/>
      <c r="Q71" s="7"/>
      <c r="R71" s="7" t="s">
        <v>43</v>
      </c>
      <c r="S71" s="7" t="s">
        <v>44</v>
      </c>
      <c r="T71" s="7"/>
      <c r="U71" s="105"/>
      <c r="V71" s="7" t="s">
        <v>39</v>
      </c>
      <c r="W71" s="7"/>
      <c r="X71" s="112"/>
    </row>
    <row r="72" spans="2:24" s="106" customFormat="1" ht="31.15">
      <c r="B72" s="109">
        <v>43802</v>
      </c>
      <c r="C72" s="7"/>
      <c r="D72" s="7" t="s">
        <v>62</v>
      </c>
      <c r="E72" s="7" t="s">
        <v>63</v>
      </c>
      <c r="F7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Name]]="UT",VLOOKUP(E72:E1081,UTList[],2,0),"")))))</f>
        <v>GE-GEN-001</v>
      </c>
      <c r="G72" s="7"/>
      <c r="H72" s="7" t="s">
        <v>33</v>
      </c>
      <c r="I72" s="110">
        <v>0.875</v>
      </c>
      <c r="J72" s="110">
        <v>0.95833333333333337</v>
      </c>
      <c r="K72" s="111">
        <f>tbl_Failures_Record[[#This Row],[To]]-tbl_Failures_Record[[#This Row],[From]]</f>
        <v>8.333333333333337E-2</v>
      </c>
      <c r="L72" s="7" t="s">
        <v>246</v>
      </c>
      <c r="M72" s="7" t="s">
        <v>215</v>
      </c>
      <c r="N72" s="7" t="s">
        <v>247</v>
      </c>
      <c r="O72" s="7"/>
      <c r="P72" s="7"/>
      <c r="Q72" s="7"/>
      <c r="R72" s="7" t="s">
        <v>43</v>
      </c>
      <c r="S72" s="7" t="s">
        <v>217</v>
      </c>
      <c r="T72" s="7"/>
      <c r="U72" s="105"/>
      <c r="V72" s="7" t="s">
        <v>39</v>
      </c>
      <c r="W72" s="7"/>
      <c r="X72" s="112"/>
    </row>
    <row r="73" spans="2:24" s="106" customFormat="1" ht="31.15">
      <c r="B73" s="109">
        <v>43802</v>
      </c>
      <c r="C73" s="7"/>
      <c r="D73" s="7" t="s">
        <v>51</v>
      </c>
      <c r="E73" s="7" t="s">
        <v>67</v>
      </c>
      <c r="F7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Name]]="UT",VLOOKUP(E73:E1082,UTList[],2,0),"")))))</f>
        <v>SC-OVN-001</v>
      </c>
      <c r="G73" s="7"/>
      <c r="H73" s="7" t="s">
        <v>46</v>
      </c>
      <c r="I73" s="110">
        <v>1.0277777777777779</v>
      </c>
      <c r="J73" s="110">
        <v>1.0347222222222221</v>
      </c>
      <c r="K73" s="111">
        <f>tbl_Failures_Record[[#This Row],[To]]-tbl_Failures_Record[[#This Row],[From]]</f>
        <v>6.9444444444441977E-3</v>
      </c>
      <c r="L73" s="7" t="s">
        <v>248</v>
      </c>
      <c r="M73" s="7"/>
      <c r="N73" s="7" t="s">
        <v>49</v>
      </c>
      <c r="O73" s="7"/>
      <c r="P73" s="7"/>
      <c r="Q73" s="7"/>
      <c r="R73" s="7" t="s">
        <v>43</v>
      </c>
      <c r="S73" s="7" t="s">
        <v>50</v>
      </c>
      <c r="T73" s="7"/>
      <c r="U73" s="105"/>
      <c r="V73" s="7" t="s">
        <v>39</v>
      </c>
      <c r="W73" s="7"/>
      <c r="X73" s="112"/>
    </row>
    <row r="74" spans="2:24" s="106" customFormat="1" ht="31.15">
      <c r="B74" s="109">
        <v>43802</v>
      </c>
      <c r="C74" s="7"/>
      <c r="D74" s="7" t="s">
        <v>72</v>
      </c>
      <c r="E74" s="7" t="s">
        <v>170</v>
      </c>
      <c r="F7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Name]]="UT",VLOOKUP(E74:E1083,UTList[],2,0),"")))))</f>
        <v>SA-ROV-003</v>
      </c>
      <c r="G74" s="7"/>
      <c r="H74" s="7" t="s">
        <v>57</v>
      </c>
      <c r="I74" s="110">
        <v>0.35416666666666669</v>
      </c>
      <c r="J74" s="110">
        <v>0.36458333333333331</v>
      </c>
      <c r="K74" s="111">
        <f>tbl_Failures_Record[[#This Row],[To]]-tbl_Failures_Record[[#This Row],[From]]</f>
        <v>1.041666666666663E-2</v>
      </c>
      <c r="L74" s="7" t="s">
        <v>249</v>
      </c>
      <c r="M74" s="7"/>
      <c r="N74" s="7" t="s">
        <v>250</v>
      </c>
      <c r="O74" s="7"/>
      <c r="P74" s="7"/>
      <c r="Q74" s="7"/>
      <c r="R74" s="7" t="s">
        <v>43</v>
      </c>
      <c r="S74" s="7" t="s">
        <v>208</v>
      </c>
      <c r="T74" s="7"/>
      <c r="U74" s="105"/>
      <c r="V74" s="7" t="s">
        <v>39</v>
      </c>
      <c r="W74" s="7"/>
      <c r="X74" s="112"/>
    </row>
    <row r="75" spans="2:24" s="106" customFormat="1" ht="46.9">
      <c r="B75" s="109">
        <v>43802</v>
      </c>
      <c r="C75" s="7"/>
      <c r="D75" s="7" t="s">
        <v>72</v>
      </c>
      <c r="E75" s="7" t="s">
        <v>251</v>
      </c>
      <c r="F7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Name]]="UT",VLOOKUP(E75:E1084,UTList[],2,0),"")))))</f>
        <v>SA-ROV-005</v>
      </c>
      <c r="G75" s="7"/>
      <c r="H75" s="7" t="s">
        <v>57</v>
      </c>
      <c r="I75" s="110">
        <v>0.41666666666666669</v>
      </c>
      <c r="J75" s="110">
        <v>0.42708333333333331</v>
      </c>
      <c r="K75" s="111">
        <f>tbl_Failures_Record[[#This Row],[To]]-tbl_Failures_Record[[#This Row],[From]]</f>
        <v>1.041666666666663E-2</v>
      </c>
      <c r="L75" s="7" t="s">
        <v>252</v>
      </c>
      <c r="M75" s="7" t="s">
        <v>253</v>
      </c>
      <c r="N75" s="7" t="s">
        <v>254</v>
      </c>
      <c r="O75" s="7"/>
      <c r="P75" s="7"/>
      <c r="Q75" s="7"/>
      <c r="R75" s="7" t="s">
        <v>37</v>
      </c>
      <c r="S75" s="7" t="s">
        <v>61</v>
      </c>
      <c r="T75" s="7"/>
      <c r="U75" s="105"/>
      <c r="V75" s="7" t="s">
        <v>39</v>
      </c>
      <c r="W75" s="7"/>
      <c r="X75" s="112"/>
    </row>
    <row r="76" spans="2:24" s="106" customFormat="1" ht="31.15">
      <c r="B76" s="109">
        <v>43802</v>
      </c>
      <c r="C76" s="7"/>
      <c r="D76" s="7" t="s">
        <v>72</v>
      </c>
      <c r="E76" s="7" t="s">
        <v>255</v>
      </c>
      <c r="F7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Name]]="UT",VLOOKUP(E76:E1085,UTList[],2,0),"")))))</f>
        <v>SA-PAC-004</v>
      </c>
      <c r="G76" s="7"/>
      <c r="H76" s="7" t="s">
        <v>33</v>
      </c>
      <c r="I76" s="110">
        <v>0.625</v>
      </c>
      <c r="J76" s="110">
        <v>1</v>
      </c>
      <c r="K76" s="111">
        <f>tbl_Failures_Record[[#This Row],[To]]-tbl_Failures_Record[[#This Row],[From]]</f>
        <v>0.375</v>
      </c>
      <c r="L76" s="7" t="s">
        <v>215</v>
      </c>
      <c r="M76" s="7"/>
      <c r="N76" s="7" t="s">
        <v>256</v>
      </c>
      <c r="O76" s="7"/>
      <c r="P76" s="7"/>
      <c r="Q76" s="7"/>
      <c r="R76" s="7" t="s">
        <v>43</v>
      </c>
      <c r="S76" s="7" t="s">
        <v>217</v>
      </c>
      <c r="T76" s="7"/>
      <c r="U76" s="105"/>
      <c r="V76" s="7" t="s">
        <v>39</v>
      </c>
      <c r="W76" s="7"/>
      <c r="X76" s="112"/>
    </row>
    <row r="77" spans="2:24" s="106" customFormat="1" ht="46.9">
      <c r="B77" s="109">
        <v>43802</v>
      </c>
      <c r="C77" s="7"/>
      <c r="D77" s="7" t="s">
        <v>72</v>
      </c>
      <c r="E77" s="7" t="s">
        <v>183</v>
      </c>
      <c r="F7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Name]]="UT",VLOOKUP(E77:E1086,UTList[],2,0),"")))))</f>
        <v>SA-PAC-002</v>
      </c>
      <c r="G77" s="7"/>
      <c r="H77" s="7" t="s">
        <v>46</v>
      </c>
      <c r="I77" s="110">
        <v>0.12847222222222224</v>
      </c>
      <c r="J77" s="110">
        <v>0.1388888888888889</v>
      </c>
      <c r="K77" s="111">
        <f>tbl_Failures_Record[[#This Row],[To]]-tbl_Failures_Record[[#This Row],[From]]</f>
        <v>1.0416666666666657E-2</v>
      </c>
      <c r="L77" s="7" t="s">
        <v>257</v>
      </c>
      <c r="M77" s="7" t="s">
        <v>258</v>
      </c>
      <c r="N77" s="7" t="s">
        <v>259</v>
      </c>
      <c r="O77" s="7"/>
      <c r="P77" s="7"/>
      <c r="Q77" s="7"/>
      <c r="R77" s="7" t="s">
        <v>43</v>
      </c>
      <c r="S77" s="7" t="s">
        <v>77</v>
      </c>
      <c r="T77" s="7"/>
      <c r="U77" s="105"/>
      <c r="V77" s="7" t="s">
        <v>78</v>
      </c>
      <c r="W77" s="7">
        <v>15</v>
      </c>
      <c r="X77" s="112" t="s">
        <v>260</v>
      </c>
    </row>
    <row r="78" spans="2:24" s="106" customFormat="1" ht="31.15">
      <c r="B78" s="109">
        <v>43802</v>
      </c>
      <c r="C78" s="7"/>
      <c r="D78" s="7" t="s">
        <v>72</v>
      </c>
      <c r="E78" s="7" t="s">
        <v>183</v>
      </c>
      <c r="F7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Name]]="UT",VLOOKUP(E78:E1087,UTList[],2,0),"")))))</f>
        <v>SA-PAC-002</v>
      </c>
      <c r="G78" s="7"/>
      <c r="H78" s="7" t="s">
        <v>33</v>
      </c>
      <c r="I78" s="110">
        <v>0.78819444444444453</v>
      </c>
      <c r="J78" s="110">
        <v>0.79861111111111116</v>
      </c>
      <c r="K78" s="111">
        <f>tbl_Failures_Record[[#This Row],[To]]-tbl_Failures_Record[[#This Row],[From]]</f>
        <v>1.041666666666663E-2</v>
      </c>
      <c r="L78" s="7" t="s">
        <v>261</v>
      </c>
      <c r="M78" s="7"/>
      <c r="N78" s="7" t="s">
        <v>262</v>
      </c>
      <c r="O78" s="7"/>
      <c r="P78" s="7"/>
      <c r="Q78" s="7"/>
      <c r="R78" s="7" t="s">
        <v>43</v>
      </c>
      <c r="S78" s="7" t="s">
        <v>50</v>
      </c>
      <c r="T78" s="7"/>
      <c r="U78" s="105" t="s">
        <v>263</v>
      </c>
      <c r="V78" s="7" t="s">
        <v>78</v>
      </c>
      <c r="W78" s="7">
        <v>15</v>
      </c>
      <c r="X78" s="112"/>
    </row>
    <row r="79" spans="2:24" s="106" customFormat="1" ht="31.15">
      <c r="B79" s="109">
        <v>43802</v>
      </c>
      <c r="C79" s="7"/>
      <c r="D79" s="7" t="s">
        <v>72</v>
      </c>
      <c r="E79" s="7" t="s">
        <v>183</v>
      </c>
      <c r="F7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Name]]="UT",VLOOKUP(E79:E1088,UTList[],2,0),"")))))</f>
        <v>SA-PAC-002</v>
      </c>
      <c r="G79" s="7"/>
      <c r="H79" s="7" t="s">
        <v>33</v>
      </c>
      <c r="I79" s="110">
        <v>0.71875</v>
      </c>
      <c r="J79" s="110">
        <v>0.78125</v>
      </c>
      <c r="K79" s="111">
        <f>tbl_Failures_Record[[#This Row],[To]]-tbl_Failures_Record[[#This Row],[From]]</f>
        <v>6.25E-2</v>
      </c>
      <c r="L79" s="7" t="s">
        <v>264</v>
      </c>
      <c r="M79" s="7" t="s">
        <v>265</v>
      </c>
      <c r="N79" s="7" t="s">
        <v>266</v>
      </c>
      <c r="O79" s="7"/>
      <c r="P79" s="7"/>
      <c r="Q79" s="7"/>
      <c r="R79" s="7" t="s">
        <v>43</v>
      </c>
      <c r="S79" s="7" t="s">
        <v>208</v>
      </c>
      <c r="T79" s="7"/>
      <c r="U79" s="105"/>
      <c r="V79" s="7" t="s">
        <v>78</v>
      </c>
      <c r="W79" s="7">
        <v>40</v>
      </c>
      <c r="X79" s="112"/>
    </row>
    <row r="80" spans="2:24" s="106" customFormat="1" ht="31.15">
      <c r="B80" s="109">
        <v>43802</v>
      </c>
      <c r="C80" s="7"/>
      <c r="D80" s="7" t="s">
        <v>72</v>
      </c>
      <c r="E80" s="7" t="s">
        <v>95</v>
      </c>
      <c r="F8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Name]]="UT",VLOOKUP(E80:E1089,UTList[],2,0),"")))))</f>
        <v>SA-AIJ-001</v>
      </c>
      <c r="G80" s="7"/>
      <c r="H80" s="7" t="s">
        <v>57</v>
      </c>
      <c r="I80" s="110">
        <v>0.29166666666666669</v>
      </c>
      <c r="J80" s="110">
        <v>0.2986111111111111</v>
      </c>
      <c r="K80" s="111">
        <f>tbl_Failures_Record[[#This Row],[To]]-tbl_Failures_Record[[#This Row],[From]]</f>
        <v>6.9444444444444198E-3</v>
      </c>
      <c r="L80" s="7" t="s">
        <v>190</v>
      </c>
      <c r="M80" s="7" t="s">
        <v>267</v>
      </c>
      <c r="N80" s="7" t="s">
        <v>268</v>
      </c>
      <c r="O80" s="7"/>
      <c r="P80" s="7"/>
      <c r="Q80" s="7"/>
      <c r="R80" s="7" t="s">
        <v>43</v>
      </c>
      <c r="S80" s="7" t="s">
        <v>108</v>
      </c>
      <c r="T80" s="7"/>
      <c r="U80" s="105"/>
      <c r="V80" s="7" t="s">
        <v>39</v>
      </c>
      <c r="W80" s="7"/>
      <c r="X80" s="112"/>
    </row>
    <row r="81" spans="2:24" s="106" customFormat="1" ht="31.15">
      <c r="B81" s="109">
        <v>43802</v>
      </c>
      <c r="C81" s="7"/>
      <c r="D81" s="7" t="s">
        <v>31</v>
      </c>
      <c r="E81" s="7" t="s">
        <v>101</v>
      </c>
      <c r="F8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Name]]="UT",VLOOKUP(E81:E1090,UTList[],2,0),"")))))</f>
        <v>EU-PCM-003</v>
      </c>
      <c r="G81" s="7"/>
      <c r="H81" s="7" t="s">
        <v>33</v>
      </c>
      <c r="I81" s="110">
        <v>0.77083333333333337</v>
      </c>
      <c r="J81" s="110">
        <v>0.79166666666666663</v>
      </c>
      <c r="K81" s="111">
        <f>tbl_Failures_Record[[#This Row],[To]]-tbl_Failures_Record[[#This Row],[From]]</f>
        <v>2.0833333333333259E-2</v>
      </c>
      <c r="L81" s="7" t="s">
        <v>269</v>
      </c>
      <c r="M81" s="7" t="s">
        <v>215</v>
      </c>
      <c r="N81" s="7" t="s">
        <v>270</v>
      </c>
      <c r="O81" s="7"/>
      <c r="P81" s="7"/>
      <c r="Q81" s="7"/>
      <c r="R81" s="7" t="s">
        <v>43</v>
      </c>
      <c r="S81" s="7" t="s">
        <v>90</v>
      </c>
      <c r="T81" s="7"/>
      <c r="U81" s="105"/>
      <c r="V81" s="7" t="s">
        <v>39</v>
      </c>
      <c r="W81" s="7"/>
      <c r="X81" s="112"/>
    </row>
    <row r="82" spans="2:24" s="106" customFormat="1" ht="31.15">
      <c r="B82" s="109">
        <v>43802</v>
      </c>
      <c r="C82" s="7"/>
      <c r="D82" s="7" t="s">
        <v>51</v>
      </c>
      <c r="E82" s="7" t="s">
        <v>118</v>
      </c>
      <c r="F8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Name]]="UT",VLOOKUP(E82:E1091,UTList[],2,0),"")))))</f>
        <v>SC-DRY-001</v>
      </c>
      <c r="G82" s="7"/>
      <c r="H82" s="7" t="s">
        <v>57</v>
      </c>
      <c r="I82" s="110">
        <v>0.54513888888888895</v>
      </c>
      <c r="J82" s="110">
        <v>0.57638888888888895</v>
      </c>
      <c r="K82" s="111">
        <f>tbl_Failures_Record[[#This Row],[To]]-tbl_Failures_Record[[#This Row],[From]]</f>
        <v>3.125E-2</v>
      </c>
      <c r="L82" s="7" t="s">
        <v>271</v>
      </c>
      <c r="M82" s="7" t="s">
        <v>272</v>
      </c>
      <c r="N82" s="7" t="s">
        <v>273</v>
      </c>
      <c r="O82" s="7"/>
      <c r="P82" s="7"/>
      <c r="Q82" s="7"/>
      <c r="R82" s="7" t="s">
        <v>43</v>
      </c>
      <c r="S82" s="7" t="s">
        <v>44</v>
      </c>
      <c r="T82" s="7"/>
      <c r="U82" s="105"/>
      <c r="V82" s="7" t="s">
        <v>39</v>
      </c>
      <c r="W82" s="7"/>
      <c r="X82" s="112"/>
    </row>
    <row r="83" spans="2:24" s="106" customFormat="1" ht="31.15">
      <c r="B83" s="109">
        <v>43803</v>
      </c>
      <c r="C83" s="7"/>
      <c r="D83" s="7" t="s">
        <v>31</v>
      </c>
      <c r="E83" s="7" t="s">
        <v>274</v>
      </c>
      <c r="F8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Name]]="UT",VLOOKUP(E83:E1092,UTList[],2,0),"")))))</f>
        <v>EU-DEP-001</v>
      </c>
      <c r="G83" s="7"/>
      <c r="H83" s="7" t="s">
        <v>46</v>
      </c>
      <c r="I83" s="110">
        <v>9.0277777777777776E-2</v>
      </c>
      <c r="J83" s="110">
        <v>9.7222222222222224E-2</v>
      </c>
      <c r="K83" s="111">
        <f>tbl_Failures_Record[[#This Row],[To]]-tbl_Failures_Record[[#This Row],[From]]</f>
        <v>6.9444444444444475E-3</v>
      </c>
      <c r="L83" s="7" t="s">
        <v>275</v>
      </c>
      <c r="M83" s="7" t="s">
        <v>228</v>
      </c>
      <c r="N83" s="7" t="s">
        <v>276</v>
      </c>
      <c r="O83" s="7"/>
      <c r="P83" s="7"/>
      <c r="Q83" s="7"/>
      <c r="R83" s="7" t="s">
        <v>43</v>
      </c>
      <c r="S83" s="7" t="s">
        <v>50</v>
      </c>
      <c r="T83" s="7" t="s">
        <v>39</v>
      </c>
      <c r="U83" s="105"/>
      <c r="V83" s="7" t="s">
        <v>39</v>
      </c>
      <c r="W83" s="7"/>
      <c r="X83" s="112"/>
    </row>
    <row r="84" spans="2:24" s="106" customFormat="1" ht="46.9">
      <c r="B84" s="109">
        <v>43803</v>
      </c>
      <c r="C84" s="7"/>
      <c r="D84" s="7" t="s">
        <v>72</v>
      </c>
      <c r="E84" s="7" t="s">
        <v>277</v>
      </c>
      <c r="F8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Name]]="UT",VLOOKUP(E84:E1093,UTList[],2,0),"")))))</f>
        <v>SA-PRF-002</v>
      </c>
      <c r="G84" s="7"/>
      <c r="H84" s="7" t="s">
        <v>57</v>
      </c>
      <c r="I84" s="110">
        <v>0.52083333333333337</v>
      </c>
      <c r="J84" s="110">
        <v>0.58333333333333337</v>
      </c>
      <c r="K84" s="111">
        <f>tbl_Failures_Record[[#This Row],[To]]-tbl_Failures_Record[[#This Row],[From]]</f>
        <v>6.25E-2</v>
      </c>
      <c r="L84" s="7" t="s">
        <v>278</v>
      </c>
      <c r="M84" s="7"/>
      <c r="N84" s="7" t="s">
        <v>279</v>
      </c>
      <c r="O84" s="7"/>
      <c r="P84" s="7"/>
      <c r="Q84" s="7"/>
      <c r="R84" s="7" t="s">
        <v>43</v>
      </c>
      <c r="S84" s="7" t="s">
        <v>108</v>
      </c>
      <c r="T84" s="7" t="s">
        <v>39</v>
      </c>
      <c r="U84" s="105"/>
      <c r="V84" s="7" t="s">
        <v>39</v>
      </c>
      <c r="W84" s="7"/>
      <c r="X84" s="112"/>
    </row>
    <row r="85" spans="2:24" s="106" customFormat="1" ht="31.15">
      <c r="B85" s="109">
        <v>43803</v>
      </c>
      <c r="C85" s="7"/>
      <c r="D85" s="7" t="s">
        <v>51</v>
      </c>
      <c r="E85" s="7" t="s">
        <v>280</v>
      </c>
      <c r="F8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Name]]="UT",VLOOKUP(E85:E1094,UTList[],2,0),"")))))</f>
        <v>SC-SLO-001</v>
      </c>
      <c r="G85" s="7"/>
      <c r="H85" s="7" t="s">
        <v>46</v>
      </c>
      <c r="I85" s="110">
        <v>1.0104166666666667</v>
      </c>
      <c r="J85" s="110">
        <v>1.0173611111111112</v>
      </c>
      <c r="K85" s="111">
        <f>tbl_Failures_Record[[#This Row],[To]]-tbl_Failures_Record[[#This Row],[From]]</f>
        <v>6.9444444444444198E-3</v>
      </c>
      <c r="L85" s="7" t="s">
        <v>281</v>
      </c>
      <c r="M85" s="7" t="s">
        <v>282</v>
      </c>
      <c r="N85" s="7" t="s">
        <v>283</v>
      </c>
      <c r="O85" s="7"/>
      <c r="P85" s="7"/>
      <c r="Q85" s="7"/>
      <c r="R85" s="7" t="s">
        <v>43</v>
      </c>
      <c r="S85" s="7" t="s">
        <v>50</v>
      </c>
      <c r="T85" s="7" t="s">
        <v>39</v>
      </c>
      <c r="U85" s="105"/>
      <c r="V85" s="7" t="s">
        <v>39</v>
      </c>
      <c r="W85" s="7"/>
      <c r="X85" s="112"/>
    </row>
    <row r="86" spans="2:24" s="106" customFormat="1" ht="62.45">
      <c r="B86" s="109">
        <v>43803</v>
      </c>
      <c r="C86" s="7"/>
      <c r="D86" s="7" t="s">
        <v>72</v>
      </c>
      <c r="E86" s="7" t="s">
        <v>284</v>
      </c>
      <c r="F8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Name]]="UT",VLOOKUP(E86:E1095,UTList[],2,0),"")))))</f>
        <v>SA-SLC-001</v>
      </c>
      <c r="G86" s="7"/>
      <c r="H86" s="7" t="s">
        <v>33</v>
      </c>
      <c r="I86" s="110">
        <v>0.75</v>
      </c>
      <c r="J86" s="110">
        <v>0.77083333333333337</v>
      </c>
      <c r="K86" s="111">
        <f>tbl_Failures_Record[[#This Row],[To]]-tbl_Failures_Record[[#This Row],[From]]</f>
        <v>2.083333333333337E-2</v>
      </c>
      <c r="L86" s="7" t="s">
        <v>222</v>
      </c>
      <c r="M86" s="7" t="s">
        <v>285</v>
      </c>
      <c r="N86" s="7" t="s">
        <v>286</v>
      </c>
      <c r="O86" s="7"/>
      <c r="P86" s="7"/>
      <c r="Q86" s="7"/>
      <c r="R86" s="7" t="s">
        <v>37</v>
      </c>
      <c r="S86" s="7" t="s">
        <v>38</v>
      </c>
      <c r="T86" s="7" t="s">
        <v>78</v>
      </c>
      <c r="U86" s="105"/>
      <c r="V86" s="7" t="s">
        <v>39</v>
      </c>
      <c r="W86" s="7"/>
      <c r="X86" s="112"/>
    </row>
    <row r="87" spans="2:24" s="106" customFormat="1" ht="46.9">
      <c r="B87" s="109">
        <v>43803</v>
      </c>
      <c r="C87" s="7"/>
      <c r="D87" s="7" t="s">
        <v>31</v>
      </c>
      <c r="E87" s="7" t="s">
        <v>159</v>
      </c>
      <c r="F8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Name]]="UT",VLOOKUP(E87:E1096,UTList[],2,0),"")))))</f>
        <v>EU-PAC-001</v>
      </c>
      <c r="G87" s="7"/>
      <c r="H87" s="7" t="s">
        <v>57</v>
      </c>
      <c r="I87" s="110">
        <v>0.54166666666666663</v>
      </c>
      <c r="J87" s="110">
        <v>0.5625</v>
      </c>
      <c r="K87" s="111">
        <f>tbl_Failures_Record[[#This Row],[To]]-tbl_Failures_Record[[#This Row],[From]]</f>
        <v>2.083333333333337E-2</v>
      </c>
      <c r="L87" s="7" t="s">
        <v>287</v>
      </c>
      <c r="M87" s="7" t="s">
        <v>288</v>
      </c>
      <c r="N87" s="7" t="s">
        <v>289</v>
      </c>
      <c r="O87" s="7"/>
      <c r="P87" s="7"/>
      <c r="Q87" s="7"/>
      <c r="R87" s="7" t="s">
        <v>43</v>
      </c>
      <c r="S87" s="7" t="s">
        <v>105</v>
      </c>
      <c r="T87" s="7" t="s">
        <v>78</v>
      </c>
      <c r="U87" s="105"/>
      <c r="V87" s="7" t="s">
        <v>78</v>
      </c>
      <c r="W87" s="7">
        <v>30</v>
      </c>
      <c r="X87" s="112"/>
    </row>
    <row r="88" spans="2:24" s="106" customFormat="1" ht="31.15">
      <c r="B88" s="109">
        <v>43803</v>
      </c>
      <c r="C88" s="7"/>
      <c r="D88" s="7" t="s">
        <v>31</v>
      </c>
      <c r="E88" s="7" t="s">
        <v>159</v>
      </c>
      <c r="F8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Name]]="UT",VLOOKUP(E88:E1097,UTList[],2,0),"")))))</f>
        <v>EU-PAC-001</v>
      </c>
      <c r="G88" s="7"/>
      <c r="H88" s="7" t="s">
        <v>57</v>
      </c>
      <c r="I88" s="110">
        <v>0.42708333333333331</v>
      </c>
      <c r="J88" s="110">
        <v>0.43402777777777773</v>
      </c>
      <c r="K88" s="111">
        <f>tbl_Failures_Record[[#This Row],[To]]-tbl_Failures_Record[[#This Row],[From]]</f>
        <v>6.9444444444444198E-3</v>
      </c>
      <c r="L88" s="7" t="s">
        <v>160</v>
      </c>
      <c r="M88" s="7" t="s">
        <v>290</v>
      </c>
      <c r="N88" s="7" t="s">
        <v>291</v>
      </c>
      <c r="O88" s="7"/>
      <c r="P88" s="7"/>
      <c r="Q88" s="7"/>
      <c r="R88" s="7" t="s">
        <v>43</v>
      </c>
      <c r="S88" s="7" t="s">
        <v>122</v>
      </c>
      <c r="T88" s="7" t="s">
        <v>78</v>
      </c>
      <c r="U88" s="105"/>
      <c r="V88" s="7" t="s">
        <v>39</v>
      </c>
      <c r="W88" s="7"/>
      <c r="X88" s="112"/>
    </row>
    <row r="89" spans="2:24" s="106" customFormat="1" ht="31.15">
      <c r="B89" s="109">
        <v>43803</v>
      </c>
      <c r="C89" s="7"/>
      <c r="D89" s="7" t="s">
        <v>62</v>
      </c>
      <c r="E89" s="7" t="s">
        <v>63</v>
      </c>
      <c r="F8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Name]]="UT",VLOOKUP(E89:E1098,UTList[],2,0),"")))))</f>
        <v>GE-GEN-001</v>
      </c>
      <c r="G89" s="7"/>
      <c r="H89" s="7" t="s">
        <v>46</v>
      </c>
      <c r="I89" s="110">
        <v>0.22916666666666666</v>
      </c>
      <c r="J89" s="110">
        <v>0.23611111111111113</v>
      </c>
      <c r="K89" s="111">
        <f>tbl_Failures_Record[[#This Row],[To]]-tbl_Failures_Record[[#This Row],[From]]</f>
        <v>6.9444444444444753E-3</v>
      </c>
      <c r="L89" s="7" t="s">
        <v>292</v>
      </c>
      <c r="M89" s="7" t="s">
        <v>293</v>
      </c>
      <c r="N89" s="7" t="s">
        <v>294</v>
      </c>
      <c r="O89" s="7"/>
      <c r="P89" s="7"/>
      <c r="Q89" s="7"/>
      <c r="R89" s="7" t="s">
        <v>37</v>
      </c>
      <c r="S89" s="7" t="s">
        <v>56</v>
      </c>
      <c r="T89" s="7"/>
      <c r="U89" s="105"/>
      <c r="V89" s="7" t="s">
        <v>39</v>
      </c>
      <c r="W89" s="7"/>
      <c r="X89" s="112"/>
    </row>
    <row r="90" spans="2:24" s="106" customFormat="1" ht="62.45">
      <c r="B90" s="109">
        <v>43803</v>
      </c>
      <c r="C90" s="7"/>
      <c r="D90" s="7" t="s">
        <v>62</v>
      </c>
      <c r="E90" s="7" t="s">
        <v>63</v>
      </c>
      <c r="F9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Name]]="UT",VLOOKUP(E90:E1099,UTList[],2,0),"")))))</f>
        <v>GE-GEN-001</v>
      </c>
      <c r="G90" s="7"/>
      <c r="H90" s="7" t="s">
        <v>46</v>
      </c>
      <c r="I90" s="110">
        <v>0.95833333333333337</v>
      </c>
      <c r="J90" s="110">
        <v>1.2916666666666667</v>
      </c>
      <c r="K90" s="111">
        <f>tbl_Failures_Record[[#This Row],[To]]-tbl_Failures_Record[[#This Row],[From]]</f>
        <v>0.33333333333333337</v>
      </c>
      <c r="L90" s="7" t="s">
        <v>295</v>
      </c>
      <c r="M90" s="7" t="s">
        <v>296</v>
      </c>
      <c r="N90" s="7" t="s">
        <v>297</v>
      </c>
      <c r="O90" s="7"/>
      <c r="P90" s="7"/>
      <c r="Q90" s="7"/>
      <c r="R90" s="7" t="s">
        <v>43</v>
      </c>
      <c r="S90" s="7" t="s">
        <v>77</v>
      </c>
      <c r="T90" s="7"/>
      <c r="U90" s="105"/>
      <c r="V90" s="7" t="s">
        <v>39</v>
      </c>
      <c r="W90" s="7"/>
      <c r="X90" s="112"/>
    </row>
    <row r="91" spans="2:24" s="106" customFormat="1" ht="31.15">
      <c r="B91" s="109">
        <v>43803</v>
      </c>
      <c r="C91" s="7"/>
      <c r="D91" s="7" t="s">
        <v>298</v>
      </c>
      <c r="E91" s="7" t="s">
        <v>299</v>
      </c>
      <c r="F9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Name]]="UT",VLOOKUP(E91:E1100,UTList[],2,0),"")))))</f>
        <v>UT-BOL-003</v>
      </c>
      <c r="G91" s="7"/>
      <c r="H91" s="7" t="s">
        <v>33</v>
      </c>
      <c r="I91" s="110">
        <v>0.80208333333333337</v>
      </c>
      <c r="J91" s="110">
        <v>0.80902777777777779</v>
      </c>
      <c r="K91" s="111">
        <f>tbl_Failures_Record[[#This Row],[To]]-tbl_Failures_Record[[#This Row],[From]]</f>
        <v>6.9444444444444198E-3</v>
      </c>
      <c r="L91" s="7" t="s">
        <v>300</v>
      </c>
      <c r="M91" s="7" t="s">
        <v>301</v>
      </c>
      <c r="N91" s="7" t="s">
        <v>302</v>
      </c>
      <c r="O91" s="7"/>
      <c r="P91" s="7"/>
      <c r="Q91" s="7"/>
      <c r="R91" s="7" t="s">
        <v>37</v>
      </c>
      <c r="S91" s="7" t="s">
        <v>38</v>
      </c>
      <c r="T91" s="7" t="s">
        <v>78</v>
      </c>
      <c r="U91" s="105"/>
      <c r="V91" s="7" t="s">
        <v>39</v>
      </c>
      <c r="W91" s="7"/>
      <c r="X91" s="112"/>
    </row>
    <row r="92" spans="2:24" s="106" customFormat="1" ht="46.9">
      <c r="B92" s="113">
        <v>43803</v>
      </c>
      <c r="C92" s="102"/>
      <c r="D92" s="102" t="s">
        <v>31</v>
      </c>
      <c r="E92" s="102" t="s">
        <v>67</v>
      </c>
      <c r="F92" s="102"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Name]]="UT",VLOOKUP(E92:E1101,UTList[],2,0),"")))))</f>
        <v>EU-OVN-001</v>
      </c>
      <c r="G92" s="102"/>
      <c r="H92" s="102" t="s">
        <v>46</v>
      </c>
      <c r="I92" s="114">
        <v>0.20138888888888887</v>
      </c>
      <c r="J92" s="114">
        <v>0.20555555555555557</v>
      </c>
      <c r="K92" s="115">
        <f>tbl_Failures_Record[[#This Row],[To]]-tbl_Failures_Record[[#This Row],[From]]</f>
        <v>4.1666666666667074E-3</v>
      </c>
      <c r="L92" s="102" t="s">
        <v>303</v>
      </c>
      <c r="M92" s="102" t="s">
        <v>304</v>
      </c>
      <c r="N92" s="102" t="s">
        <v>305</v>
      </c>
      <c r="O92" s="102"/>
      <c r="P92" s="102"/>
      <c r="Q92" s="102"/>
      <c r="R92" s="102" t="s">
        <v>37</v>
      </c>
      <c r="S92" s="102" t="s">
        <v>71</v>
      </c>
      <c r="T92" s="102" t="s">
        <v>78</v>
      </c>
      <c r="U92" s="116"/>
      <c r="V92" s="102" t="s">
        <v>78</v>
      </c>
      <c r="W92" s="102">
        <v>6</v>
      </c>
      <c r="X92" s="117">
        <v>45</v>
      </c>
    </row>
    <row r="93" spans="2:24" s="106" customFormat="1" ht="31.15">
      <c r="B93" s="109">
        <v>43803</v>
      </c>
      <c r="C93" s="7"/>
      <c r="D93" s="7" t="s">
        <v>72</v>
      </c>
      <c r="E93" s="7" t="s">
        <v>255</v>
      </c>
      <c r="F9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Name]]="UT",VLOOKUP(E93:E1102,UTList[],2,0),"")))))</f>
        <v>SA-PAC-004</v>
      </c>
      <c r="G93" s="7"/>
      <c r="H93" s="7" t="s">
        <v>33</v>
      </c>
      <c r="I93" s="110">
        <v>0.625</v>
      </c>
      <c r="J93" s="110">
        <v>0.95833333333333337</v>
      </c>
      <c r="K93" s="111">
        <f>tbl_Failures_Record[[#This Row],[To]]-tbl_Failures_Record[[#This Row],[From]]</f>
        <v>0.33333333333333337</v>
      </c>
      <c r="L93" s="7" t="s">
        <v>215</v>
      </c>
      <c r="M93" s="7"/>
      <c r="N93" s="7" t="s">
        <v>306</v>
      </c>
      <c r="O93" s="7"/>
      <c r="P93" s="7"/>
      <c r="Q93" s="7"/>
      <c r="R93" s="7" t="s">
        <v>43</v>
      </c>
      <c r="S93" s="7" t="s">
        <v>90</v>
      </c>
      <c r="T93" s="7" t="s">
        <v>39</v>
      </c>
      <c r="U93" s="105"/>
      <c r="V93" s="7" t="s">
        <v>39</v>
      </c>
      <c r="W93" s="7"/>
      <c r="X93" s="112"/>
    </row>
    <row r="94" spans="2:24" s="106" customFormat="1" ht="31.15">
      <c r="B94" s="109">
        <v>43803</v>
      </c>
      <c r="C94" s="7"/>
      <c r="D94" s="7" t="s">
        <v>72</v>
      </c>
      <c r="E94" s="7" t="s">
        <v>91</v>
      </c>
      <c r="F9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Name]]="UT",VLOOKUP(E94:E1103,UTList[],2,0),"")))))</f>
        <v>SA-PAC-001</v>
      </c>
      <c r="G94" s="7"/>
      <c r="H94" s="7" t="s">
        <v>33</v>
      </c>
      <c r="I94" s="110">
        <v>0.72916666666666663</v>
      </c>
      <c r="J94" s="110">
        <v>0.75</v>
      </c>
      <c r="K94" s="111">
        <f>tbl_Failures_Record[[#This Row],[To]]-tbl_Failures_Record[[#This Row],[From]]</f>
        <v>2.083333333333337E-2</v>
      </c>
      <c r="L94" s="7" t="s">
        <v>296</v>
      </c>
      <c r="M94" s="7"/>
      <c r="N94" s="7" t="s">
        <v>307</v>
      </c>
      <c r="O94" s="7"/>
      <c r="P94" s="7"/>
      <c r="Q94" s="7"/>
      <c r="R94" s="7" t="s">
        <v>43</v>
      </c>
      <c r="S94" s="7" t="s">
        <v>90</v>
      </c>
      <c r="T94" s="7" t="s">
        <v>39</v>
      </c>
      <c r="U94" s="105"/>
      <c r="V94" s="7" t="s">
        <v>39</v>
      </c>
      <c r="W94" s="7"/>
      <c r="X94" s="112"/>
    </row>
    <row r="95" spans="2:24" s="106" customFormat="1" ht="46.9">
      <c r="B95" s="109">
        <v>43803</v>
      </c>
      <c r="C95" s="7"/>
      <c r="D95" s="7" t="s">
        <v>72</v>
      </c>
      <c r="E95" s="7" t="s">
        <v>91</v>
      </c>
      <c r="F9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Name]]="UT",VLOOKUP(E95:E1104,UTList[],2,0),"")))))</f>
        <v>SA-PAC-001</v>
      </c>
      <c r="G95" s="7"/>
      <c r="H95" s="7" t="s">
        <v>33</v>
      </c>
      <c r="I95" s="110">
        <v>0.75</v>
      </c>
      <c r="J95" s="110">
        <v>0.76041666666666663</v>
      </c>
      <c r="K95" s="111">
        <f>tbl_Failures_Record[[#This Row],[To]]-tbl_Failures_Record[[#This Row],[From]]</f>
        <v>1.041666666666663E-2</v>
      </c>
      <c r="L95" s="7" t="s">
        <v>296</v>
      </c>
      <c r="M95" s="7"/>
      <c r="N95" s="7" t="s">
        <v>308</v>
      </c>
      <c r="O95" s="7"/>
      <c r="P95" s="7"/>
      <c r="Q95" s="7"/>
      <c r="R95" s="7" t="s">
        <v>43</v>
      </c>
      <c r="S95" s="7" t="s">
        <v>90</v>
      </c>
      <c r="T95" s="7" t="s">
        <v>39</v>
      </c>
      <c r="U95" s="105"/>
      <c r="V95" s="7" t="s">
        <v>39</v>
      </c>
      <c r="W95" s="7"/>
      <c r="X95" s="112"/>
    </row>
    <row r="96" spans="2:24" s="106" customFormat="1" ht="31.15">
      <c r="B96" s="109">
        <v>43803</v>
      </c>
      <c r="C96" s="7"/>
      <c r="D96" s="7" t="s">
        <v>72</v>
      </c>
      <c r="E96" s="7" t="s">
        <v>91</v>
      </c>
      <c r="F9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Name]]="UT",VLOOKUP(E96:E1105,UTList[],2,0),"")))))</f>
        <v>SA-PAC-001</v>
      </c>
      <c r="G96" s="7"/>
      <c r="H96" s="7" t="s">
        <v>33</v>
      </c>
      <c r="I96" s="110">
        <v>0.9375</v>
      </c>
      <c r="J96" s="110">
        <v>0.94791666666666663</v>
      </c>
      <c r="K96" s="111">
        <f>tbl_Failures_Record[[#This Row],[To]]-tbl_Failures_Record[[#This Row],[From]]</f>
        <v>1.041666666666663E-2</v>
      </c>
      <c r="L96" s="7" t="s">
        <v>296</v>
      </c>
      <c r="M96" s="7"/>
      <c r="N96" s="7" t="s">
        <v>309</v>
      </c>
      <c r="O96" s="7"/>
      <c r="P96" s="7"/>
      <c r="Q96" s="7"/>
      <c r="R96" s="7" t="s">
        <v>43</v>
      </c>
      <c r="S96" s="7" t="s">
        <v>90</v>
      </c>
      <c r="T96" s="7" t="s">
        <v>39</v>
      </c>
      <c r="U96" s="105"/>
      <c r="V96" s="7" t="s">
        <v>39</v>
      </c>
      <c r="W96" s="7"/>
      <c r="X96" s="112"/>
    </row>
    <row r="97" spans="2:24" s="106" customFormat="1" ht="31.15">
      <c r="B97" s="109">
        <v>43803</v>
      </c>
      <c r="C97" s="7"/>
      <c r="D97" s="7" t="s">
        <v>72</v>
      </c>
      <c r="E97" s="7" t="s">
        <v>91</v>
      </c>
      <c r="F9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Name]]="UT",VLOOKUP(E97:E1106,UTList[],2,0),"")))))</f>
        <v>SA-PAC-001</v>
      </c>
      <c r="G97" s="7"/>
      <c r="H97" s="7" t="s">
        <v>33</v>
      </c>
      <c r="I97" s="110">
        <v>0.78125</v>
      </c>
      <c r="J97" s="110">
        <v>0.78472222222222221</v>
      </c>
      <c r="K97" s="111">
        <f>tbl_Failures_Record[[#This Row],[To]]-tbl_Failures_Record[[#This Row],[From]]</f>
        <v>3.4722222222222099E-3</v>
      </c>
      <c r="L97" s="7" t="s">
        <v>310</v>
      </c>
      <c r="M97" s="7" t="s">
        <v>311</v>
      </c>
      <c r="N97" s="7" t="s">
        <v>312</v>
      </c>
      <c r="O97" s="7"/>
      <c r="P97" s="7"/>
      <c r="Q97" s="7"/>
      <c r="R97" s="7" t="s">
        <v>37</v>
      </c>
      <c r="S97" s="7" t="s">
        <v>61</v>
      </c>
      <c r="T97" s="7" t="s">
        <v>78</v>
      </c>
      <c r="U97" s="105"/>
      <c r="V97" s="7" t="s">
        <v>39</v>
      </c>
      <c r="W97" s="7"/>
      <c r="X97" s="112"/>
    </row>
    <row r="98" spans="2:24" s="106" customFormat="1" ht="31.15">
      <c r="B98" s="109">
        <v>43803</v>
      </c>
      <c r="C98" s="7"/>
      <c r="D98" s="7" t="s">
        <v>72</v>
      </c>
      <c r="E98" s="7" t="s">
        <v>183</v>
      </c>
      <c r="F9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Name]]="UT",VLOOKUP(E98:E1107,UTList[],2,0),"")))))</f>
        <v>SA-PAC-002</v>
      </c>
      <c r="G98" s="7"/>
      <c r="H98" s="7" t="s">
        <v>57</v>
      </c>
      <c r="I98" s="110">
        <v>0.4375</v>
      </c>
      <c r="J98" s="110">
        <v>0.45833333333333331</v>
      </c>
      <c r="K98" s="111">
        <f>tbl_Failures_Record[[#This Row],[To]]-tbl_Failures_Record[[#This Row],[From]]</f>
        <v>2.0833333333333315E-2</v>
      </c>
      <c r="L98" s="7" t="s">
        <v>313</v>
      </c>
      <c r="M98" s="7"/>
      <c r="N98" s="7" t="s">
        <v>314</v>
      </c>
      <c r="O98" s="7"/>
      <c r="P98" s="7"/>
      <c r="Q98" s="7"/>
      <c r="R98" s="7" t="s">
        <v>43</v>
      </c>
      <c r="S98" s="7" t="s">
        <v>108</v>
      </c>
      <c r="T98" s="7" t="s">
        <v>39</v>
      </c>
      <c r="U98" s="105"/>
      <c r="V98" s="7" t="s">
        <v>39</v>
      </c>
      <c r="W98" s="7"/>
      <c r="X98" s="112"/>
    </row>
    <row r="99" spans="2:24" s="106" customFormat="1" ht="46.9">
      <c r="B99" s="109">
        <v>43803</v>
      </c>
      <c r="C99" s="7"/>
      <c r="D99" s="7" t="s">
        <v>72</v>
      </c>
      <c r="E99" s="7" t="s">
        <v>183</v>
      </c>
      <c r="F9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Name]]="UT",VLOOKUP(E99:E1108,UTList[],2,0),"")))))</f>
        <v>SA-PAC-002</v>
      </c>
      <c r="G99" s="7"/>
      <c r="H99" s="7" t="s">
        <v>33</v>
      </c>
      <c r="I99" s="110">
        <v>0.85069444444444453</v>
      </c>
      <c r="J99" s="110">
        <v>0.86458333333333337</v>
      </c>
      <c r="K99" s="111">
        <f>tbl_Failures_Record[[#This Row],[To]]-tbl_Failures_Record[[#This Row],[From]]</f>
        <v>1.388888888888884E-2</v>
      </c>
      <c r="L99" s="7" t="s">
        <v>315</v>
      </c>
      <c r="M99" s="7" t="s">
        <v>185</v>
      </c>
      <c r="N99" s="7" t="s">
        <v>316</v>
      </c>
      <c r="O99" s="7"/>
      <c r="P99" s="7"/>
      <c r="Q99" s="7"/>
      <c r="R99" s="7" t="s">
        <v>43</v>
      </c>
      <c r="S99" s="7" t="s">
        <v>44</v>
      </c>
      <c r="T99" s="7" t="s">
        <v>78</v>
      </c>
      <c r="U99" s="105"/>
      <c r="V99" s="7" t="s">
        <v>78</v>
      </c>
      <c r="W99" s="7">
        <v>20</v>
      </c>
      <c r="X99" s="112" t="s">
        <v>317</v>
      </c>
    </row>
    <row r="100" spans="2:24" s="106" customFormat="1" ht="46.9">
      <c r="B100" s="109">
        <v>43803</v>
      </c>
      <c r="C100" s="7"/>
      <c r="D100" s="7" t="s">
        <v>72</v>
      </c>
      <c r="E100" s="7" t="s">
        <v>95</v>
      </c>
      <c r="F10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Name]]="UT",VLOOKUP(E100:E1109,UTList[],2,0),"")))))</f>
        <v>SA-AIJ-001</v>
      </c>
      <c r="G100" s="7"/>
      <c r="H100" s="7" t="s">
        <v>57</v>
      </c>
      <c r="I100" s="110">
        <v>0.29166666666666669</v>
      </c>
      <c r="J100" s="110">
        <v>0.2951388888888889</v>
      </c>
      <c r="K100" s="111">
        <f>tbl_Failures_Record[[#This Row],[To]]-tbl_Failures_Record[[#This Row],[From]]</f>
        <v>3.4722222222222099E-3</v>
      </c>
      <c r="L100" s="7" t="s">
        <v>318</v>
      </c>
      <c r="M100" s="7" t="s">
        <v>319</v>
      </c>
      <c r="N100" s="7" t="s">
        <v>320</v>
      </c>
      <c r="O100" s="7"/>
      <c r="P100" s="7"/>
      <c r="Q100" s="7"/>
      <c r="R100" s="7" t="s">
        <v>37</v>
      </c>
      <c r="S100" s="7" t="s">
        <v>61</v>
      </c>
      <c r="T100" s="7" t="s">
        <v>78</v>
      </c>
      <c r="U100" s="105"/>
      <c r="V100" s="7" t="s">
        <v>39</v>
      </c>
      <c r="W100" s="7"/>
      <c r="X100" s="112"/>
    </row>
    <row r="101" spans="2:24" s="106" customFormat="1" ht="31.15">
      <c r="B101" s="109">
        <v>43803</v>
      </c>
      <c r="C101" s="7"/>
      <c r="D101" s="7" t="s">
        <v>72</v>
      </c>
      <c r="E101" s="7" t="s">
        <v>95</v>
      </c>
      <c r="F10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Name]]="UT",VLOOKUP(E101:E1110,UTList[],2,0),"")))))</f>
        <v>SA-AIJ-001</v>
      </c>
      <c r="G101" s="7"/>
      <c r="H101" s="7" t="s">
        <v>57</v>
      </c>
      <c r="I101" s="110">
        <v>0.39583333333333331</v>
      </c>
      <c r="J101" s="110">
        <v>0.46875</v>
      </c>
      <c r="K101" s="111">
        <f>tbl_Failures_Record[[#This Row],[To]]-tbl_Failures_Record[[#This Row],[From]]</f>
        <v>7.2916666666666685E-2</v>
      </c>
      <c r="L101" s="7" t="s">
        <v>318</v>
      </c>
      <c r="M101" s="7" t="s">
        <v>321</v>
      </c>
      <c r="N101" s="7" t="s">
        <v>322</v>
      </c>
      <c r="O101" s="7"/>
      <c r="P101" s="7"/>
      <c r="Q101" s="7"/>
      <c r="R101" s="7" t="s">
        <v>37</v>
      </c>
      <c r="S101" s="7" t="s">
        <v>61</v>
      </c>
      <c r="T101" s="7" t="s">
        <v>78</v>
      </c>
      <c r="U101" s="105"/>
      <c r="V101" s="7" t="s">
        <v>78</v>
      </c>
      <c r="W101" s="7">
        <v>105</v>
      </c>
      <c r="X101" s="112"/>
    </row>
    <row r="102" spans="2:24" s="106" customFormat="1" ht="31.15">
      <c r="B102" s="109">
        <v>43803</v>
      </c>
      <c r="C102" s="7"/>
      <c r="D102" s="7" t="s">
        <v>72</v>
      </c>
      <c r="E102" s="7" t="s">
        <v>95</v>
      </c>
      <c r="F10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Name]]="UT",VLOOKUP(E102:E1111,UTList[],2,0),"")))))</f>
        <v>SA-AIJ-001</v>
      </c>
      <c r="G102" s="7"/>
      <c r="H102" s="7" t="s">
        <v>57</v>
      </c>
      <c r="I102" s="110">
        <v>0.38194444444444442</v>
      </c>
      <c r="J102" s="110">
        <v>0.3888888888888889</v>
      </c>
      <c r="K102" s="111">
        <f>tbl_Failures_Record[[#This Row],[To]]-tbl_Failures_Record[[#This Row],[From]]</f>
        <v>6.9444444444444753E-3</v>
      </c>
      <c r="L102" s="7" t="s">
        <v>318</v>
      </c>
      <c r="M102" s="7" t="s">
        <v>321</v>
      </c>
      <c r="N102" s="7" t="s">
        <v>322</v>
      </c>
      <c r="O102" s="7"/>
      <c r="P102" s="7"/>
      <c r="Q102" s="7"/>
      <c r="R102" s="7" t="s">
        <v>37</v>
      </c>
      <c r="S102" s="7" t="s">
        <v>182</v>
      </c>
      <c r="T102" s="7" t="s">
        <v>78</v>
      </c>
      <c r="U102" s="105"/>
      <c r="V102" s="7" t="s">
        <v>78</v>
      </c>
      <c r="W102" s="7">
        <v>10</v>
      </c>
      <c r="X102" s="112"/>
    </row>
    <row r="103" spans="2:24" s="106" customFormat="1" ht="46.9">
      <c r="B103" s="109">
        <v>43803</v>
      </c>
      <c r="C103" s="7"/>
      <c r="D103" s="7" t="s">
        <v>72</v>
      </c>
      <c r="E103" s="7" t="s">
        <v>95</v>
      </c>
      <c r="F10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Name]]="UT",VLOOKUP(E103:E1112,UTList[],2,0),"")))))</f>
        <v>SA-AIJ-001</v>
      </c>
      <c r="G103" s="7"/>
      <c r="H103" s="7" t="s">
        <v>57</v>
      </c>
      <c r="I103" s="110">
        <v>0.34375</v>
      </c>
      <c r="J103" s="110">
        <v>0.37152777777777773</v>
      </c>
      <c r="K103" s="111">
        <f>tbl_Failures_Record[[#This Row],[To]]-tbl_Failures_Record[[#This Row],[From]]</f>
        <v>2.7777777777777735E-2</v>
      </c>
      <c r="L103" s="7" t="s">
        <v>99</v>
      </c>
      <c r="M103" s="7" t="s">
        <v>321</v>
      </c>
      <c r="N103" s="7" t="s">
        <v>323</v>
      </c>
      <c r="O103" s="7"/>
      <c r="P103" s="7"/>
      <c r="Q103" s="7"/>
      <c r="R103" s="7" t="s">
        <v>37</v>
      </c>
      <c r="S103" s="7" t="s">
        <v>182</v>
      </c>
      <c r="T103" s="7" t="s">
        <v>78</v>
      </c>
      <c r="U103" s="105"/>
      <c r="V103" s="7" t="s">
        <v>78</v>
      </c>
      <c r="W103" s="7">
        <v>40</v>
      </c>
      <c r="X103" s="112"/>
    </row>
    <row r="104" spans="2:24" s="106" customFormat="1" ht="31.15">
      <c r="B104" s="109">
        <v>43803</v>
      </c>
      <c r="C104" s="7"/>
      <c r="D104" s="7" t="s">
        <v>72</v>
      </c>
      <c r="E104" s="7" t="s">
        <v>95</v>
      </c>
      <c r="F10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Name]]="UT",VLOOKUP(E104:E1113,UTList[],2,0),"")))))</f>
        <v>SA-AIJ-001</v>
      </c>
      <c r="G104" s="7"/>
      <c r="H104" s="7" t="s">
        <v>33</v>
      </c>
      <c r="I104" s="110">
        <v>0.94791666666666663</v>
      </c>
      <c r="J104" s="110">
        <v>0.95833333333333337</v>
      </c>
      <c r="K104" s="111">
        <f>tbl_Failures_Record[[#This Row],[To]]-tbl_Failures_Record[[#This Row],[From]]</f>
        <v>1.0416666666666741E-2</v>
      </c>
      <c r="L104" s="7" t="s">
        <v>296</v>
      </c>
      <c r="M104" s="7"/>
      <c r="N104" s="7" t="s">
        <v>324</v>
      </c>
      <c r="O104" s="7"/>
      <c r="P104" s="7"/>
      <c r="Q104" s="7"/>
      <c r="R104" s="7" t="s">
        <v>43</v>
      </c>
      <c r="S104" s="7" t="s">
        <v>90</v>
      </c>
      <c r="T104" s="7" t="s">
        <v>39</v>
      </c>
      <c r="U104" s="105"/>
      <c r="V104" s="7" t="s">
        <v>39</v>
      </c>
      <c r="W104" s="7"/>
      <c r="X104" s="112"/>
    </row>
    <row r="105" spans="2:24" s="106" customFormat="1" ht="46.9">
      <c r="B105" s="109">
        <v>43803</v>
      </c>
      <c r="C105" s="7"/>
      <c r="D105" s="7" t="s">
        <v>31</v>
      </c>
      <c r="E105" s="7" t="s">
        <v>101</v>
      </c>
      <c r="F10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Name]]="UT",VLOOKUP(E105:E1114,UTList[],2,0),"")))))</f>
        <v>EU-PCM-003</v>
      </c>
      <c r="G105" s="7"/>
      <c r="H105" s="7" t="s">
        <v>57</v>
      </c>
      <c r="I105" s="110">
        <v>0.34027777777777773</v>
      </c>
      <c r="J105" s="110">
        <v>0.35069444444444442</v>
      </c>
      <c r="K105" s="111">
        <f>tbl_Failures_Record[[#This Row],[To]]-tbl_Failures_Record[[#This Row],[From]]</f>
        <v>1.0416666666666685E-2</v>
      </c>
      <c r="L105" s="7" t="s">
        <v>222</v>
      </c>
      <c r="M105" s="7" t="s">
        <v>325</v>
      </c>
      <c r="N105" s="7" t="s">
        <v>326</v>
      </c>
      <c r="O105" s="7"/>
      <c r="P105" s="7"/>
      <c r="Q105" s="7"/>
      <c r="R105" s="7" t="s">
        <v>43</v>
      </c>
      <c r="S105" s="7" t="s">
        <v>122</v>
      </c>
      <c r="T105" s="7" t="s">
        <v>78</v>
      </c>
      <c r="U105" s="105"/>
      <c r="V105" s="7" t="s">
        <v>39</v>
      </c>
      <c r="W105" s="7"/>
      <c r="X105" s="112"/>
    </row>
    <row r="106" spans="2:24" s="106" customFormat="1" ht="31.15">
      <c r="B106" s="109">
        <v>43803</v>
      </c>
      <c r="C106" s="7"/>
      <c r="D106" s="7" t="s">
        <v>31</v>
      </c>
      <c r="E106" s="7" t="s">
        <v>101</v>
      </c>
      <c r="F10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Name]]="UT",VLOOKUP(E106:E1115,UTList[],2,0),"")))))</f>
        <v>EU-PCM-003</v>
      </c>
      <c r="G106" s="7"/>
      <c r="H106" s="7" t="s">
        <v>33</v>
      </c>
      <c r="I106" s="110">
        <v>0.67361111111111116</v>
      </c>
      <c r="J106" s="110">
        <v>0.67708333333333337</v>
      </c>
      <c r="K106" s="111">
        <f>tbl_Failures_Record[[#This Row],[To]]-tbl_Failures_Record[[#This Row],[From]]</f>
        <v>3.4722222222222099E-3</v>
      </c>
      <c r="L106" s="7" t="s">
        <v>327</v>
      </c>
      <c r="M106" s="7"/>
      <c r="N106" s="7" t="s">
        <v>328</v>
      </c>
      <c r="O106" s="7"/>
      <c r="P106" s="7"/>
      <c r="Q106" s="7"/>
      <c r="R106" s="7" t="s">
        <v>43</v>
      </c>
      <c r="S106" s="7" t="s">
        <v>217</v>
      </c>
      <c r="T106" s="7" t="s">
        <v>78</v>
      </c>
      <c r="U106" s="105"/>
      <c r="V106" s="7" t="s">
        <v>39</v>
      </c>
      <c r="W106" s="7"/>
      <c r="X106" s="112"/>
    </row>
    <row r="107" spans="2:24" s="106" customFormat="1" ht="15.6">
      <c r="B107" s="109">
        <v>43803</v>
      </c>
      <c r="C107" s="7"/>
      <c r="D107" s="7" t="s">
        <v>31</v>
      </c>
      <c r="E107" s="7" t="s">
        <v>101</v>
      </c>
      <c r="F10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Name]]="UT",VLOOKUP(E107:E1116,UTList[],2,0),"")))))</f>
        <v>EU-PCM-003</v>
      </c>
      <c r="G107" s="7"/>
      <c r="H107" s="7" t="s">
        <v>33</v>
      </c>
      <c r="I107" s="110">
        <v>0.68055555555555547</v>
      </c>
      <c r="J107" s="110">
        <v>0.70833333333333337</v>
      </c>
      <c r="K107" s="111">
        <f>tbl_Failures_Record[[#This Row],[To]]-tbl_Failures_Record[[#This Row],[From]]</f>
        <v>2.7777777777777901E-2</v>
      </c>
      <c r="L107" s="7" t="s">
        <v>329</v>
      </c>
      <c r="M107" s="7" t="s">
        <v>330</v>
      </c>
      <c r="N107" s="7" t="s">
        <v>331</v>
      </c>
      <c r="O107" s="7"/>
      <c r="P107" s="7"/>
      <c r="Q107" s="7"/>
      <c r="R107" s="7" t="s">
        <v>37</v>
      </c>
      <c r="S107" s="7" t="s">
        <v>61</v>
      </c>
      <c r="T107" s="7" t="s">
        <v>78</v>
      </c>
      <c r="U107" s="105"/>
      <c r="V107" s="7" t="s">
        <v>39</v>
      </c>
      <c r="W107" s="7">
        <v>40</v>
      </c>
      <c r="X107" s="112"/>
    </row>
    <row r="108" spans="2:24" s="106" customFormat="1" ht="31.15">
      <c r="B108" s="109">
        <v>43803</v>
      </c>
      <c r="C108" s="7"/>
      <c r="D108" s="7" t="s">
        <v>72</v>
      </c>
      <c r="E108" s="7" t="s">
        <v>109</v>
      </c>
      <c r="F10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Name]]="UT",VLOOKUP(E108:E1117,UTList[],2,0),"")))))</f>
        <v>SA-DCD-001</v>
      </c>
      <c r="G108" s="7"/>
      <c r="H108" s="7" t="s">
        <v>46</v>
      </c>
      <c r="I108" s="110">
        <v>0.25</v>
      </c>
      <c r="J108" s="110">
        <v>0.25694444444444448</v>
      </c>
      <c r="K108" s="111">
        <f>tbl_Failures_Record[[#This Row],[To]]-tbl_Failures_Record[[#This Row],[From]]</f>
        <v>6.9444444444444753E-3</v>
      </c>
      <c r="L108" s="7" t="s">
        <v>332</v>
      </c>
      <c r="M108" s="7" t="s">
        <v>333</v>
      </c>
      <c r="N108" s="7" t="s">
        <v>334</v>
      </c>
      <c r="O108" s="7"/>
      <c r="P108" s="7"/>
      <c r="Q108" s="7"/>
      <c r="R108" s="7" t="s">
        <v>37</v>
      </c>
      <c r="S108" s="7" t="s">
        <v>71</v>
      </c>
      <c r="T108" s="7" t="s">
        <v>78</v>
      </c>
      <c r="U108" s="105"/>
      <c r="V108" s="7" t="s">
        <v>39</v>
      </c>
      <c r="W108" s="7"/>
      <c r="X108" s="112"/>
    </row>
    <row r="109" spans="2:24" s="106" customFormat="1" ht="31.15">
      <c r="B109" s="109">
        <v>43803</v>
      </c>
      <c r="C109" s="7"/>
      <c r="D109" s="7" t="s">
        <v>51</v>
      </c>
      <c r="E109" s="7" t="s">
        <v>118</v>
      </c>
      <c r="F10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Name]]="UT",VLOOKUP(E109:E1118,UTList[],2,0),"")))))</f>
        <v>SC-DRY-001</v>
      </c>
      <c r="G109" s="7"/>
      <c r="H109" s="7" t="s">
        <v>46</v>
      </c>
      <c r="I109" s="110">
        <v>0.14583333333333334</v>
      </c>
      <c r="J109" s="110">
        <v>0.16666666666666666</v>
      </c>
      <c r="K109" s="111">
        <f>tbl_Failures_Record[[#This Row],[To]]-tbl_Failures_Record[[#This Row],[From]]</f>
        <v>2.0833333333333315E-2</v>
      </c>
      <c r="L109" s="7" t="s">
        <v>335</v>
      </c>
      <c r="M109" s="7" t="s">
        <v>336</v>
      </c>
      <c r="N109" s="7" t="s">
        <v>337</v>
      </c>
      <c r="O109" s="7"/>
      <c r="P109" s="7"/>
      <c r="Q109" s="7"/>
      <c r="R109" s="7" t="s">
        <v>43</v>
      </c>
      <c r="S109" s="7" t="s">
        <v>77</v>
      </c>
      <c r="T109" s="7" t="s">
        <v>78</v>
      </c>
      <c r="U109" s="105"/>
      <c r="V109" s="7" t="s">
        <v>78</v>
      </c>
      <c r="W109" s="7">
        <v>30</v>
      </c>
      <c r="X109" s="112"/>
    </row>
    <row r="110" spans="2:24" s="106" customFormat="1" ht="31.15">
      <c r="B110" s="109">
        <v>43803</v>
      </c>
      <c r="C110" s="7"/>
      <c r="D110" s="7" t="s">
        <v>51</v>
      </c>
      <c r="E110" s="7" t="s">
        <v>118</v>
      </c>
      <c r="F11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Name]]="UT",VLOOKUP(E110:E1119,UTList[],2,0),"")))))</f>
        <v>SC-DRY-001</v>
      </c>
      <c r="G110" s="7"/>
      <c r="H110" s="7" t="s">
        <v>57</v>
      </c>
      <c r="I110" s="110">
        <v>0.39583333333333331</v>
      </c>
      <c r="J110" s="110">
        <v>0.40277777777777773</v>
      </c>
      <c r="K110" s="111">
        <f>tbl_Failures_Record[[#This Row],[To]]-tbl_Failures_Record[[#This Row],[From]]</f>
        <v>6.9444444444444198E-3</v>
      </c>
      <c r="L110" s="7" t="s">
        <v>335</v>
      </c>
      <c r="M110" s="7" t="s">
        <v>338</v>
      </c>
      <c r="N110" s="7" t="s">
        <v>339</v>
      </c>
      <c r="O110" s="7"/>
      <c r="P110" s="7"/>
      <c r="Q110" s="7"/>
      <c r="R110" s="7" t="s">
        <v>43</v>
      </c>
      <c r="S110" s="7" t="s">
        <v>44</v>
      </c>
      <c r="T110" s="7" t="s">
        <v>78</v>
      </c>
      <c r="U110" s="105"/>
      <c r="V110" s="7" t="s">
        <v>39</v>
      </c>
      <c r="W110" s="7"/>
      <c r="X110" s="112"/>
    </row>
    <row r="111" spans="2:24" s="106" customFormat="1" ht="31.15">
      <c r="B111" s="109">
        <v>43803</v>
      </c>
      <c r="C111" s="7"/>
      <c r="D111" s="7" t="s">
        <v>340</v>
      </c>
      <c r="E111" s="7" t="s">
        <v>341</v>
      </c>
      <c r="F111" s="7" t="str">
        <f>VLOOKUP(tbl_Failures_Record[[#This Row],[Machine Name ]],CHList[],2,0)</f>
        <v>CH-SRN-001</v>
      </c>
      <c r="G111" s="7"/>
      <c r="H111" s="7" t="s">
        <v>33</v>
      </c>
      <c r="I111" s="110">
        <v>0.72916666666666663</v>
      </c>
      <c r="J111" s="110">
        <v>0.73611111111111116</v>
      </c>
      <c r="K111" s="111">
        <f>tbl_Failures_Record[[#This Row],[To]]-tbl_Failures_Record[[#This Row],[From]]</f>
        <v>6.9444444444445308E-3</v>
      </c>
      <c r="L111" s="7" t="s">
        <v>342</v>
      </c>
      <c r="M111" s="7" t="s">
        <v>343</v>
      </c>
      <c r="N111" s="7" t="s">
        <v>344</v>
      </c>
      <c r="O111" s="7"/>
      <c r="P111" s="7"/>
      <c r="Q111" s="7"/>
      <c r="R111" s="7" t="s">
        <v>37</v>
      </c>
      <c r="S111" s="7" t="s">
        <v>61</v>
      </c>
      <c r="T111" s="7" t="s">
        <v>78</v>
      </c>
      <c r="U111" s="105"/>
      <c r="V111" s="7" t="s">
        <v>39</v>
      </c>
      <c r="W111" s="7"/>
      <c r="X111" s="112"/>
    </row>
    <row r="112" spans="2:24" s="106" customFormat="1" ht="46.9">
      <c r="B112" s="109">
        <v>43804</v>
      </c>
      <c r="C112" s="7"/>
      <c r="D112" s="7" t="s">
        <v>31</v>
      </c>
      <c r="E112" s="7" t="s">
        <v>274</v>
      </c>
      <c r="F11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Name]]="UT",VLOOKUP(E112:E1121,UTList[],2,0),"")))))</f>
        <v>EU-DEP-001</v>
      </c>
      <c r="G112" s="7"/>
      <c r="H112" s="7" t="s">
        <v>33</v>
      </c>
      <c r="I112" s="110">
        <v>0.875</v>
      </c>
      <c r="J112" s="110">
        <v>0.89583333333333337</v>
      </c>
      <c r="K112" s="111">
        <f>tbl_Failures_Record[[#This Row],[To]]-tbl_Failures_Record[[#This Row],[From]]</f>
        <v>2.083333333333337E-2</v>
      </c>
      <c r="L112" s="7" t="s">
        <v>345</v>
      </c>
      <c r="M112" s="7"/>
      <c r="N112" s="7" t="s">
        <v>346</v>
      </c>
      <c r="O112" s="7"/>
      <c r="P112" s="7"/>
      <c r="Q112" s="7"/>
      <c r="R112" s="7" t="s">
        <v>43</v>
      </c>
      <c r="S112" s="7" t="s">
        <v>77</v>
      </c>
      <c r="T112" s="7"/>
      <c r="U112" s="105"/>
      <c r="V112" s="7" t="s">
        <v>78</v>
      </c>
      <c r="W112" s="7">
        <v>30</v>
      </c>
      <c r="X112" s="112">
        <v>250</v>
      </c>
    </row>
    <row r="113" spans="2:24" s="106" customFormat="1" ht="31.15">
      <c r="B113" s="109">
        <v>43804</v>
      </c>
      <c r="C113" s="7"/>
      <c r="D113" s="7" t="s">
        <v>31</v>
      </c>
      <c r="E113" s="7" t="s">
        <v>274</v>
      </c>
      <c r="F11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Name]]="UT",VLOOKUP(E113:E1122,UTList[],2,0),"")))))</f>
        <v>EU-DEP-001</v>
      </c>
      <c r="G113" s="7"/>
      <c r="H113" s="7" t="s">
        <v>33</v>
      </c>
      <c r="I113" s="110">
        <v>0.875</v>
      </c>
      <c r="J113" s="110">
        <v>0.90625</v>
      </c>
      <c r="K113" s="111">
        <f>tbl_Failures_Record[[#This Row],[To]]-tbl_Failures_Record[[#This Row],[From]]</f>
        <v>3.125E-2</v>
      </c>
      <c r="L113" s="7" t="s">
        <v>347</v>
      </c>
      <c r="M113" s="7" t="s">
        <v>348</v>
      </c>
      <c r="N113" s="7" t="s">
        <v>349</v>
      </c>
      <c r="O113" s="7"/>
      <c r="P113" s="7"/>
      <c r="Q113" s="7"/>
      <c r="R113" s="7" t="s">
        <v>43</v>
      </c>
      <c r="S113" s="7" t="s">
        <v>217</v>
      </c>
      <c r="T113" s="7"/>
      <c r="U113" s="105"/>
      <c r="V113" s="7" t="s">
        <v>39</v>
      </c>
      <c r="W113" s="7"/>
      <c r="X113" s="112"/>
    </row>
    <row r="114" spans="2:24" s="106" customFormat="1" ht="62.45">
      <c r="B114" s="109">
        <v>43804</v>
      </c>
      <c r="C114" s="7"/>
      <c r="D114" s="7" t="s">
        <v>51</v>
      </c>
      <c r="E114" s="7" t="s">
        <v>52</v>
      </c>
      <c r="F11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Name]]="UT",VLOOKUP(E114:E1123,UTList[],2,0),"")))))</f>
        <v>SC-UNL-001</v>
      </c>
      <c r="G114" s="7"/>
      <c r="H114" s="7" t="s">
        <v>33</v>
      </c>
      <c r="I114" s="110">
        <v>0.83333333333333337</v>
      </c>
      <c r="J114" s="110">
        <v>0.95833333333333337</v>
      </c>
      <c r="K114" s="111">
        <f>tbl_Failures_Record[[#This Row],[To]]-tbl_Failures_Record[[#This Row],[From]]</f>
        <v>0.125</v>
      </c>
      <c r="L114" s="7"/>
      <c r="M114" s="7"/>
      <c r="N114" s="7" t="s">
        <v>350</v>
      </c>
      <c r="O114" s="7"/>
      <c r="P114" s="7"/>
      <c r="Q114" s="7"/>
      <c r="R114" s="7" t="s">
        <v>37</v>
      </c>
      <c r="S114" s="7" t="s">
        <v>71</v>
      </c>
      <c r="T114" s="7" t="s">
        <v>39</v>
      </c>
      <c r="U114" s="105"/>
      <c r="V114" s="7" t="s">
        <v>39</v>
      </c>
      <c r="W114" s="7"/>
      <c r="X114" s="112"/>
    </row>
    <row r="115" spans="2:24" s="106" customFormat="1" ht="62.45">
      <c r="B115" s="109">
        <v>43804</v>
      </c>
      <c r="C115" s="7"/>
      <c r="D115" s="7" t="s">
        <v>51</v>
      </c>
      <c r="E115" s="7" t="s">
        <v>67</v>
      </c>
      <c r="F11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Name]]="UT",VLOOKUP(E115:E1124,UTList[],2,0),"")))))</f>
        <v>SC-OVN-001</v>
      </c>
      <c r="G115" s="7"/>
      <c r="H115" s="7" t="s">
        <v>46</v>
      </c>
      <c r="I115" s="110">
        <v>1.0034722222222221</v>
      </c>
      <c r="J115" s="110">
        <v>1.0069444444444444</v>
      </c>
      <c r="K115" s="111">
        <f>tbl_Failures_Record[[#This Row],[To]]-tbl_Failures_Record[[#This Row],[From]]</f>
        <v>3.4722222222223209E-3</v>
      </c>
      <c r="L115" s="7" t="s">
        <v>351</v>
      </c>
      <c r="M115" s="7"/>
      <c r="N115" s="7" t="s">
        <v>352</v>
      </c>
      <c r="O115" s="7"/>
      <c r="P115" s="7"/>
      <c r="Q115" s="7"/>
      <c r="R115" s="7" t="s">
        <v>43</v>
      </c>
      <c r="S115" s="7" t="s">
        <v>50</v>
      </c>
      <c r="T115" s="7" t="s">
        <v>78</v>
      </c>
      <c r="U115" s="105"/>
      <c r="V115" s="7" t="s">
        <v>39</v>
      </c>
      <c r="W115" s="7"/>
      <c r="X115" s="112"/>
    </row>
    <row r="116" spans="2:24" s="106" customFormat="1" ht="31.15">
      <c r="B116" s="109">
        <v>43804</v>
      </c>
      <c r="C116" s="7"/>
      <c r="D116" s="7" t="s">
        <v>72</v>
      </c>
      <c r="E116" s="7" t="s">
        <v>95</v>
      </c>
      <c r="F11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Name]]="UT",VLOOKUP(E116:E1125,UTList[],2,0),"")))))</f>
        <v>SA-AIJ-001</v>
      </c>
      <c r="G116" s="7"/>
      <c r="H116" s="7" t="s">
        <v>46</v>
      </c>
      <c r="I116" s="110">
        <v>1.0208333333333333</v>
      </c>
      <c r="J116" s="110">
        <v>1.03125</v>
      </c>
      <c r="K116" s="111">
        <f>tbl_Failures_Record[[#This Row],[To]]-tbl_Failures_Record[[#This Row],[From]]</f>
        <v>1.0416666666666741E-2</v>
      </c>
      <c r="L116" s="7" t="s">
        <v>353</v>
      </c>
      <c r="M116" s="7" t="s">
        <v>354</v>
      </c>
      <c r="N116" s="7" t="s">
        <v>355</v>
      </c>
      <c r="O116" s="7"/>
      <c r="P116" s="7"/>
      <c r="Q116" s="7"/>
      <c r="R116" s="7" t="s">
        <v>43</v>
      </c>
      <c r="S116" s="7" t="s">
        <v>77</v>
      </c>
      <c r="T116" s="7"/>
      <c r="U116" s="105"/>
      <c r="V116" s="7" t="s">
        <v>39</v>
      </c>
      <c r="W116" s="7"/>
      <c r="X116" s="112"/>
    </row>
    <row r="117" spans="2:24" s="106" customFormat="1" ht="31.15">
      <c r="B117" s="109">
        <v>43804</v>
      </c>
      <c r="C117" s="7"/>
      <c r="D117" s="7" t="s">
        <v>31</v>
      </c>
      <c r="E117" s="7" t="s">
        <v>101</v>
      </c>
      <c r="F11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Name]]="UT",VLOOKUP(E117:E1126,UTList[],2,0),"")))))</f>
        <v>EU-PCM-003</v>
      </c>
      <c r="G117" s="7"/>
      <c r="H117" s="7" t="s">
        <v>46</v>
      </c>
      <c r="I117" s="110">
        <v>0.125</v>
      </c>
      <c r="J117" s="110">
        <v>0.1388888888888889</v>
      </c>
      <c r="K117" s="111">
        <f>tbl_Failures_Record[[#This Row],[To]]-tbl_Failures_Record[[#This Row],[From]]</f>
        <v>1.3888888888888895E-2</v>
      </c>
      <c r="L117" s="7" t="s">
        <v>356</v>
      </c>
      <c r="M117" s="7" t="s">
        <v>357</v>
      </c>
      <c r="N117" s="7" t="s">
        <v>358</v>
      </c>
      <c r="O117" s="7"/>
      <c r="P117" s="7"/>
      <c r="Q117" s="7"/>
      <c r="R117" s="7" t="s">
        <v>43</v>
      </c>
      <c r="S117" s="7" t="s">
        <v>77</v>
      </c>
      <c r="T117" s="7" t="s">
        <v>78</v>
      </c>
      <c r="U117" s="105"/>
      <c r="V117" s="7" t="s">
        <v>39</v>
      </c>
      <c r="W117" s="7"/>
      <c r="X117" s="112"/>
    </row>
    <row r="118" spans="2:24" s="106" customFormat="1" ht="31.15">
      <c r="B118" s="109">
        <v>43804</v>
      </c>
      <c r="C118" s="7"/>
      <c r="D118" s="7" t="s">
        <v>31</v>
      </c>
      <c r="E118" s="7" t="s">
        <v>359</v>
      </c>
      <c r="F11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Name]]="UT",VLOOKUP(E118:E1127,UTList[],2,0),"")))))</f>
        <v>EU-SED-001</v>
      </c>
      <c r="G118" s="7"/>
      <c r="H118" s="7" t="s">
        <v>46</v>
      </c>
      <c r="I118" s="110">
        <v>1.0243055555555556</v>
      </c>
      <c r="J118" s="110">
        <v>1.0298611111111111</v>
      </c>
      <c r="K118" s="111">
        <f>tbl_Failures_Record[[#This Row],[To]]-tbl_Failures_Record[[#This Row],[From]]</f>
        <v>5.5555555555555358E-3</v>
      </c>
      <c r="L118" s="7" t="s">
        <v>360</v>
      </c>
      <c r="M118" s="7" t="s">
        <v>361</v>
      </c>
      <c r="N118" s="7" t="s">
        <v>362</v>
      </c>
      <c r="O118" s="7"/>
      <c r="P118" s="7"/>
      <c r="Q118" s="7"/>
      <c r="R118" s="7" t="s">
        <v>43</v>
      </c>
      <c r="S118" s="7" t="s">
        <v>50</v>
      </c>
      <c r="T118" s="7" t="s">
        <v>78</v>
      </c>
      <c r="U118" s="105"/>
      <c r="V118" s="7" t="s">
        <v>39</v>
      </c>
      <c r="W118" s="7"/>
      <c r="X118" s="112"/>
    </row>
    <row r="119" spans="2:24" s="106" customFormat="1" ht="31.15">
      <c r="B119" s="109">
        <v>43805</v>
      </c>
      <c r="C119" s="7"/>
      <c r="D119" s="7" t="s">
        <v>31</v>
      </c>
      <c r="E119" s="7" t="s">
        <v>32</v>
      </c>
      <c r="F11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Name]]="UT",VLOOKUP(E119:E1128,UTList[],2,0),"")))))</f>
        <v>EU-PRF-002</v>
      </c>
      <c r="G119" s="7"/>
      <c r="H119" s="7" t="s">
        <v>33</v>
      </c>
      <c r="I119" s="110">
        <v>0.66666666666666663</v>
      </c>
      <c r="J119" s="110">
        <v>0.67361111111111116</v>
      </c>
      <c r="K119" s="111">
        <f>tbl_Failures_Record[[#This Row],[To]]-tbl_Failures_Record[[#This Row],[From]]</f>
        <v>6.9444444444445308E-3</v>
      </c>
      <c r="L119" s="7" t="s">
        <v>363</v>
      </c>
      <c r="M119" s="7" t="s">
        <v>364</v>
      </c>
      <c r="N119" s="7" t="s">
        <v>365</v>
      </c>
      <c r="O119" s="7"/>
      <c r="P119" s="7"/>
      <c r="Q119" s="7"/>
      <c r="R119" s="7" t="s">
        <v>43</v>
      </c>
      <c r="S119" s="7" t="s">
        <v>105</v>
      </c>
      <c r="T119" s="7"/>
      <c r="U119" s="105"/>
      <c r="V119" s="7" t="s">
        <v>39</v>
      </c>
      <c r="W119" s="7"/>
      <c r="X119" s="112"/>
    </row>
    <row r="120" spans="2:24" s="106" customFormat="1" ht="31.15">
      <c r="B120" s="109">
        <v>43805</v>
      </c>
      <c r="C120" s="7"/>
      <c r="D120" s="7" t="s">
        <v>31</v>
      </c>
      <c r="E120" s="7" t="s">
        <v>274</v>
      </c>
      <c r="F12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Name]]="UT",VLOOKUP(E120:E1129,UTList[],2,0),"")))))</f>
        <v>EU-DEP-001</v>
      </c>
      <c r="G120" s="7"/>
      <c r="H120" s="7" t="s">
        <v>33</v>
      </c>
      <c r="I120" s="110">
        <v>0.75347222222222221</v>
      </c>
      <c r="J120" s="110">
        <v>0.76041666666666663</v>
      </c>
      <c r="K120" s="111">
        <f>tbl_Failures_Record[[#This Row],[To]]-tbl_Failures_Record[[#This Row],[From]]</f>
        <v>6.9444444444444198E-3</v>
      </c>
      <c r="L120" s="7" t="s">
        <v>366</v>
      </c>
      <c r="M120" s="7" t="s">
        <v>367</v>
      </c>
      <c r="N120" s="7" t="s">
        <v>368</v>
      </c>
      <c r="O120" s="7"/>
      <c r="P120" s="7"/>
      <c r="Q120" s="7"/>
      <c r="R120" s="7" t="s">
        <v>43</v>
      </c>
      <c r="S120" s="7" t="s">
        <v>105</v>
      </c>
      <c r="T120" s="7"/>
      <c r="U120" s="105"/>
      <c r="V120" s="7" t="s">
        <v>78</v>
      </c>
      <c r="W120" s="7">
        <v>10</v>
      </c>
      <c r="X120" s="112">
        <v>65</v>
      </c>
    </row>
    <row r="121" spans="2:24" s="106" customFormat="1" ht="31.15">
      <c r="B121" s="109">
        <v>43805</v>
      </c>
      <c r="C121" s="7"/>
      <c r="D121" s="7" t="s">
        <v>31</v>
      </c>
      <c r="E121" s="7" t="s">
        <v>218</v>
      </c>
      <c r="F12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Name]]="UT",VLOOKUP(E121:E1130,UTList[],2,0),"")))))</f>
        <v>EU-DVD-001</v>
      </c>
      <c r="G121" s="7"/>
      <c r="H121" s="7" t="s">
        <v>57</v>
      </c>
      <c r="I121" s="110">
        <v>0.5625</v>
      </c>
      <c r="J121" s="110">
        <v>0.56597222222222221</v>
      </c>
      <c r="K121" s="111">
        <f>tbl_Failures_Record[[#This Row],[To]]-tbl_Failures_Record[[#This Row],[From]]</f>
        <v>3.4722222222222099E-3</v>
      </c>
      <c r="L121" s="7" t="s">
        <v>369</v>
      </c>
      <c r="M121" s="7" t="s">
        <v>370</v>
      </c>
      <c r="N121" s="7" t="s">
        <v>349</v>
      </c>
      <c r="O121" s="7"/>
      <c r="P121" s="7"/>
      <c r="Q121" s="7"/>
      <c r="R121" s="7" t="s">
        <v>43</v>
      </c>
      <c r="S121" s="7" t="s">
        <v>50</v>
      </c>
      <c r="T121" s="7"/>
      <c r="U121" s="105"/>
      <c r="V121" s="7" t="s">
        <v>39</v>
      </c>
      <c r="W121" s="7"/>
      <c r="X121" s="112"/>
    </row>
    <row r="122" spans="2:24" s="106" customFormat="1" ht="31.15">
      <c r="B122" s="109">
        <v>43805</v>
      </c>
      <c r="C122" s="7"/>
      <c r="D122" s="7" t="s">
        <v>51</v>
      </c>
      <c r="E122" s="7" t="s">
        <v>52</v>
      </c>
      <c r="F12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Name]]="UT",VLOOKUP(E122:E1131,UTList[],2,0),"")))))</f>
        <v>SC-UNL-001</v>
      </c>
      <c r="G122" s="7"/>
      <c r="H122" s="7" t="s">
        <v>46</v>
      </c>
      <c r="I122" s="110">
        <v>8.3333333333333329E-2</v>
      </c>
      <c r="J122" s="110">
        <v>0.14583333333333334</v>
      </c>
      <c r="K122" s="111">
        <f>tbl_Failures_Record[[#This Row],[To]]-tbl_Failures_Record[[#This Row],[From]]</f>
        <v>6.2500000000000014E-2</v>
      </c>
      <c r="L122" s="7"/>
      <c r="M122" s="7"/>
      <c r="N122" s="7" t="s">
        <v>371</v>
      </c>
      <c r="O122" s="7"/>
      <c r="P122" s="7"/>
      <c r="Q122" s="7"/>
      <c r="R122" s="7" t="s">
        <v>37</v>
      </c>
      <c r="S122" s="7" t="s">
        <v>182</v>
      </c>
      <c r="T122" s="7"/>
      <c r="U122" s="105"/>
      <c r="V122" s="7" t="s">
        <v>39</v>
      </c>
      <c r="W122" s="7"/>
      <c r="X122" s="112"/>
    </row>
    <row r="123" spans="2:24" s="106" customFormat="1" ht="46.9">
      <c r="B123" s="109">
        <v>43805</v>
      </c>
      <c r="C123" s="7"/>
      <c r="D123" s="7" t="s">
        <v>31</v>
      </c>
      <c r="E123" s="7" t="s">
        <v>159</v>
      </c>
      <c r="F12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Name]]="UT",VLOOKUP(E123:E1132,UTList[],2,0),"")))))</f>
        <v>EU-PAC-001</v>
      </c>
      <c r="G123" s="7"/>
      <c r="H123" s="7" t="s">
        <v>57</v>
      </c>
      <c r="I123" s="110">
        <v>0.40972222222222227</v>
      </c>
      <c r="J123" s="110">
        <v>0.41180555555555554</v>
      </c>
      <c r="K123" s="111">
        <f>tbl_Failures_Record[[#This Row],[To]]-tbl_Failures_Record[[#This Row],[From]]</f>
        <v>2.0833333333332704E-3</v>
      </c>
      <c r="L123" s="7" t="s">
        <v>372</v>
      </c>
      <c r="M123" s="7" t="s">
        <v>373</v>
      </c>
      <c r="N123" s="7" t="s">
        <v>374</v>
      </c>
      <c r="O123" s="7"/>
      <c r="P123" s="7"/>
      <c r="Q123" s="7"/>
      <c r="R123" s="7" t="s">
        <v>37</v>
      </c>
      <c r="S123" s="7" t="s">
        <v>61</v>
      </c>
      <c r="T123" s="7"/>
      <c r="U123" s="105"/>
      <c r="V123" s="7" t="s">
        <v>78</v>
      </c>
      <c r="W123" s="7">
        <v>3</v>
      </c>
      <c r="X123" s="112"/>
    </row>
    <row r="124" spans="2:24" s="106" customFormat="1" ht="31.15">
      <c r="B124" s="109">
        <v>43805</v>
      </c>
      <c r="C124" s="7"/>
      <c r="D124" s="7" t="s">
        <v>51</v>
      </c>
      <c r="E124" s="7" t="s">
        <v>67</v>
      </c>
      <c r="F12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Name]]="UT",VLOOKUP(E124:E1133,UTList[],2,0),"")))))</f>
        <v>SC-OVN-001</v>
      </c>
      <c r="G124" s="7"/>
      <c r="H124" s="7" t="s">
        <v>46</v>
      </c>
      <c r="I124" s="110">
        <v>8.3333333333333329E-2</v>
      </c>
      <c r="J124" s="110">
        <v>0.14583333333333334</v>
      </c>
      <c r="K124" s="111">
        <f>tbl_Failures_Record[[#This Row],[To]]-tbl_Failures_Record[[#This Row],[From]]</f>
        <v>6.2500000000000014E-2</v>
      </c>
      <c r="L124" s="7" t="s">
        <v>375</v>
      </c>
      <c r="M124" s="7" t="s">
        <v>376</v>
      </c>
      <c r="N124" s="7" t="s">
        <v>377</v>
      </c>
      <c r="O124" s="7"/>
      <c r="P124" s="7"/>
      <c r="Q124" s="7"/>
      <c r="R124" s="7" t="s">
        <v>43</v>
      </c>
      <c r="S124" s="7" t="s">
        <v>77</v>
      </c>
      <c r="T124" s="7"/>
      <c r="U124" s="105"/>
      <c r="V124" s="7" t="s">
        <v>78</v>
      </c>
      <c r="W124" s="7">
        <v>90</v>
      </c>
      <c r="X124" s="112"/>
    </row>
    <row r="125" spans="2:24" s="106" customFormat="1" ht="31.15">
      <c r="B125" s="109">
        <v>43805</v>
      </c>
      <c r="C125" s="7"/>
      <c r="D125" s="7" t="s">
        <v>51</v>
      </c>
      <c r="E125" s="7" t="s">
        <v>67</v>
      </c>
      <c r="F12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Name]]="UT",VLOOKUP(E125:E1134,UTList[],2,0),"")))))</f>
        <v>SC-OVN-001</v>
      </c>
      <c r="G125" s="7"/>
      <c r="H125" s="7" t="s">
        <v>46</v>
      </c>
      <c r="I125" s="110">
        <v>8.3333333333333329E-2</v>
      </c>
      <c r="J125" s="110">
        <v>0.13194444444444445</v>
      </c>
      <c r="K125" s="111">
        <f>tbl_Failures_Record[[#This Row],[To]]-tbl_Failures_Record[[#This Row],[From]]</f>
        <v>4.8611111111111119E-2</v>
      </c>
      <c r="L125" s="7" t="s">
        <v>378</v>
      </c>
      <c r="M125" s="7"/>
      <c r="N125" s="7" t="s">
        <v>379</v>
      </c>
      <c r="O125" s="7"/>
      <c r="P125" s="7"/>
      <c r="Q125" s="7"/>
      <c r="R125" s="7" t="s">
        <v>37</v>
      </c>
      <c r="S125" s="7" t="s">
        <v>56</v>
      </c>
      <c r="T125" s="7"/>
      <c r="U125" s="105"/>
      <c r="V125" s="7" t="s">
        <v>39</v>
      </c>
      <c r="W125" s="7"/>
      <c r="X125" s="112"/>
    </row>
    <row r="126" spans="2:24" s="106" customFormat="1" ht="46.9">
      <c r="B126" s="109">
        <v>43805</v>
      </c>
      <c r="C126" s="7"/>
      <c r="D126" s="7" t="s">
        <v>51</v>
      </c>
      <c r="E126" s="7" t="s">
        <v>67</v>
      </c>
      <c r="F12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Name]]="UT",VLOOKUP(E126:E1135,UTList[],2,0),"")))))</f>
        <v>SC-OVN-001</v>
      </c>
      <c r="G126" s="7"/>
      <c r="H126" s="7" t="s">
        <v>33</v>
      </c>
      <c r="I126" s="110">
        <v>0.79166666666666663</v>
      </c>
      <c r="J126" s="110">
        <v>0.79861111111111116</v>
      </c>
      <c r="K126" s="111">
        <f>tbl_Failures_Record[[#This Row],[To]]-tbl_Failures_Record[[#This Row],[From]]</f>
        <v>6.9444444444445308E-3</v>
      </c>
      <c r="L126" s="7" t="s">
        <v>380</v>
      </c>
      <c r="M126" s="7" t="s">
        <v>381</v>
      </c>
      <c r="N126" s="7" t="s">
        <v>382</v>
      </c>
      <c r="O126" s="7"/>
      <c r="P126" s="7"/>
      <c r="Q126" s="7"/>
      <c r="R126" s="7" t="s">
        <v>43</v>
      </c>
      <c r="S126" s="7" t="s">
        <v>105</v>
      </c>
      <c r="T126" s="7"/>
      <c r="U126" s="105"/>
      <c r="V126" s="7" t="s">
        <v>39</v>
      </c>
      <c r="W126" s="7"/>
      <c r="X126" s="112"/>
    </row>
    <row r="127" spans="2:24" s="106" customFormat="1" ht="31.15">
      <c r="B127" s="109">
        <v>43805</v>
      </c>
      <c r="C127" s="7"/>
      <c r="D127" s="7" t="s">
        <v>72</v>
      </c>
      <c r="E127" s="7" t="s">
        <v>95</v>
      </c>
      <c r="F12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Name]]="UT",VLOOKUP(E127:E1136,UTList[],2,0),"")))))</f>
        <v>SA-AIJ-001</v>
      </c>
      <c r="G127" s="7"/>
      <c r="H127" s="7" t="s">
        <v>57</v>
      </c>
      <c r="I127" s="110">
        <v>0.29166666666666669</v>
      </c>
      <c r="J127" s="110">
        <v>0.625</v>
      </c>
      <c r="K127" s="111">
        <f>tbl_Failures_Record[[#This Row],[To]]-tbl_Failures_Record[[#This Row],[From]]</f>
        <v>0.33333333333333331</v>
      </c>
      <c r="L127" s="7" t="s">
        <v>383</v>
      </c>
      <c r="M127" s="7" t="s">
        <v>384</v>
      </c>
      <c r="N127" s="7" t="s">
        <v>385</v>
      </c>
      <c r="O127" s="7"/>
      <c r="P127" s="7"/>
      <c r="Q127" s="7"/>
      <c r="R127" s="7" t="s">
        <v>43</v>
      </c>
      <c r="S127" s="7" t="s">
        <v>108</v>
      </c>
      <c r="T127" s="7"/>
      <c r="U127" s="105"/>
      <c r="V127" s="7" t="s">
        <v>39</v>
      </c>
      <c r="W127" s="7"/>
      <c r="X127" s="112"/>
    </row>
    <row r="128" spans="2:24" s="106" customFormat="1" ht="31.15">
      <c r="B128" s="109">
        <v>43805</v>
      </c>
      <c r="C128" s="7"/>
      <c r="D128" s="7" t="s">
        <v>72</v>
      </c>
      <c r="E128" s="7" t="s">
        <v>95</v>
      </c>
      <c r="F12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Name]]="UT",VLOOKUP(E128:E1137,UTList[],2,0),"")))))</f>
        <v>SA-AIJ-001</v>
      </c>
      <c r="G128" s="7"/>
      <c r="H128" s="7" t="s">
        <v>33</v>
      </c>
      <c r="I128" s="110">
        <v>0.875</v>
      </c>
      <c r="J128" s="110">
        <v>0.88541666666666663</v>
      </c>
      <c r="K128" s="111">
        <f>tbl_Failures_Record[[#This Row],[To]]-tbl_Failures_Record[[#This Row],[From]]</f>
        <v>1.041666666666663E-2</v>
      </c>
      <c r="L128" s="7" t="s">
        <v>386</v>
      </c>
      <c r="M128" s="7" t="s">
        <v>387</v>
      </c>
      <c r="N128" s="7" t="s">
        <v>388</v>
      </c>
      <c r="O128" s="7"/>
      <c r="P128" s="7"/>
      <c r="Q128" s="7"/>
      <c r="R128" s="7" t="s">
        <v>43</v>
      </c>
      <c r="S128" s="7" t="s">
        <v>105</v>
      </c>
      <c r="T128" s="7"/>
      <c r="U128" s="105"/>
      <c r="V128" s="7" t="s">
        <v>39</v>
      </c>
      <c r="W128" s="7"/>
      <c r="X128" s="112"/>
    </row>
    <row r="129" spans="2:24" s="106" customFormat="1" ht="31.15">
      <c r="B129" s="109">
        <v>43805</v>
      </c>
      <c r="C129" s="7"/>
      <c r="D129" s="7" t="s">
        <v>72</v>
      </c>
      <c r="E129" s="7" t="s">
        <v>95</v>
      </c>
      <c r="F12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Name]]="UT",VLOOKUP(E129:E1138,UTList[],2,0),"")))))</f>
        <v>SA-AIJ-001</v>
      </c>
      <c r="G129" s="7"/>
      <c r="H129" s="7" t="s">
        <v>33</v>
      </c>
      <c r="I129" s="110">
        <v>0.8125</v>
      </c>
      <c r="J129" s="110">
        <v>0.81944444444444453</v>
      </c>
      <c r="K129" s="111">
        <f>tbl_Failures_Record[[#This Row],[To]]-tbl_Failures_Record[[#This Row],[From]]</f>
        <v>6.9444444444445308E-3</v>
      </c>
      <c r="L129" s="7" t="s">
        <v>389</v>
      </c>
      <c r="M129" s="7" t="s">
        <v>390</v>
      </c>
      <c r="N129" s="7" t="s">
        <v>391</v>
      </c>
      <c r="O129" s="7"/>
      <c r="P129" s="7"/>
      <c r="Q129" s="7"/>
      <c r="R129" s="7" t="s">
        <v>43</v>
      </c>
      <c r="S129" s="7" t="s">
        <v>105</v>
      </c>
      <c r="T129" s="7"/>
      <c r="U129" s="105"/>
      <c r="V129" s="7" t="s">
        <v>39</v>
      </c>
      <c r="W129" s="7"/>
      <c r="X129" s="112"/>
    </row>
    <row r="130" spans="2:24" s="106" customFormat="1" ht="31.15">
      <c r="B130" s="109">
        <v>43805</v>
      </c>
      <c r="C130" s="7"/>
      <c r="D130" s="7" t="s">
        <v>51</v>
      </c>
      <c r="E130" s="7" t="s">
        <v>118</v>
      </c>
      <c r="F13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Name]]="UT",VLOOKUP(E130:E1139,UTList[],2,0),"")))))</f>
        <v>SC-DRY-001</v>
      </c>
      <c r="G130" s="7"/>
      <c r="H130" s="7" t="s">
        <v>46</v>
      </c>
      <c r="I130" s="110">
        <v>8.3333333333333329E-2</v>
      </c>
      <c r="J130" s="110">
        <v>0.14583333333333334</v>
      </c>
      <c r="K130" s="111">
        <f>tbl_Failures_Record[[#This Row],[To]]-tbl_Failures_Record[[#This Row],[From]]</f>
        <v>6.2500000000000014E-2</v>
      </c>
      <c r="L130" s="7" t="s">
        <v>392</v>
      </c>
      <c r="M130" s="7" t="s">
        <v>393</v>
      </c>
      <c r="N130" s="7" t="s">
        <v>394</v>
      </c>
      <c r="O130" s="7"/>
      <c r="P130" s="7"/>
      <c r="Q130" s="7"/>
      <c r="R130" s="7" t="s">
        <v>43</v>
      </c>
      <c r="S130" s="7" t="s">
        <v>217</v>
      </c>
      <c r="T130" s="7"/>
      <c r="U130" s="105"/>
      <c r="V130" s="7" t="s">
        <v>78</v>
      </c>
      <c r="W130" s="7">
        <v>90</v>
      </c>
      <c r="X130" s="112"/>
    </row>
    <row r="131" spans="2:24" s="106" customFormat="1" ht="31.15">
      <c r="B131" s="109">
        <v>43805</v>
      </c>
      <c r="C131" s="7"/>
      <c r="D131" s="7" t="s">
        <v>51</v>
      </c>
      <c r="E131" s="7" t="s">
        <v>118</v>
      </c>
      <c r="F13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Name]]="UT",VLOOKUP(E131:E1140,UTList[],2,0),"")))))</f>
        <v>SC-DRY-001</v>
      </c>
      <c r="G131" s="7"/>
      <c r="H131" s="7" t="s">
        <v>57</v>
      </c>
      <c r="I131" s="110">
        <v>0.5</v>
      </c>
      <c r="J131" s="110">
        <v>0.53472222222222221</v>
      </c>
      <c r="K131" s="111">
        <f>tbl_Failures_Record[[#This Row],[To]]-tbl_Failures_Record[[#This Row],[From]]</f>
        <v>3.472222222222221E-2</v>
      </c>
      <c r="L131" s="7" t="s">
        <v>335</v>
      </c>
      <c r="M131" s="7" t="s">
        <v>395</v>
      </c>
      <c r="N131" s="7" t="s">
        <v>396</v>
      </c>
      <c r="O131" s="7"/>
      <c r="P131" s="7"/>
      <c r="Q131" s="7"/>
      <c r="R131" s="7" t="s">
        <v>43</v>
      </c>
      <c r="S131" s="7" t="s">
        <v>77</v>
      </c>
      <c r="T131" s="7"/>
      <c r="U131" s="105"/>
      <c r="V131" s="7" t="s">
        <v>39</v>
      </c>
      <c r="W131" s="7"/>
      <c r="X131" s="112"/>
    </row>
    <row r="132" spans="2:24" s="106" customFormat="1" ht="31.15">
      <c r="B132" s="109">
        <v>43806</v>
      </c>
      <c r="C132" s="7"/>
      <c r="D132" s="7" t="s">
        <v>31</v>
      </c>
      <c r="E132" s="7" t="s">
        <v>274</v>
      </c>
      <c r="F13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Name]]="UT",VLOOKUP(E132:E1141,UTList[],2,0),"")))))</f>
        <v>EU-DEP-001</v>
      </c>
      <c r="G132" s="7"/>
      <c r="H132" s="7" t="s">
        <v>57</v>
      </c>
      <c r="I132" s="110">
        <v>0.5625</v>
      </c>
      <c r="J132" s="110">
        <v>0.56944444444444442</v>
      </c>
      <c r="K132" s="111">
        <f>tbl_Failures_Record[[#This Row],[To]]-tbl_Failures_Record[[#This Row],[From]]</f>
        <v>6.9444444444444198E-3</v>
      </c>
      <c r="L132" s="7" t="s">
        <v>397</v>
      </c>
      <c r="M132" s="7" t="s">
        <v>398</v>
      </c>
      <c r="N132" s="7" t="s">
        <v>399</v>
      </c>
      <c r="O132" s="7"/>
      <c r="P132" s="7"/>
      <c r="Q132" s="7"/>
      <c r="R132" s="7" t="s">
        <v>43</v>
      </c>
      <c r="S132" s="7" t="s">
        <v>77</v>
      </c>
      <c r="T132" s="7"/>
      <c r="U132" s="105"/>
      <c r="V132" s="7" t="s">
        <v>39</v>
      </c>
      <c r="W132" s="7"/>
      <c r="X132" s="112"/>
    </row>
    <row r="133" spans="2:24" s="106" customFormat="1" ht="31.15">
      <c r="B133" s="109">
        <v>43806</v>
      </c>
      <c r="C133" s="7"/>
      <c r="D133" s="7" t="s">
        <v>31</v>
      </c>
      <c r="E133" s="7" t="s">
        <v>274</v>
      </c>
      <c r="F13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Name]]="UT",VLOOKUP(E133:E1142,UTList[],2,0),"")))))</f>
        <v>EU-DEP-001</v>
      </c>
      <c r="G133" s="7"/>
      <c r="H133" s="7" t="s">
        <v>33</v>
      </c>
      <c r="I133" s="110">
        <v>0.70833333333333337</v>
      </c>
      <c r="J133" s="110">
        <v>0.71875</v>
      </c>
      <c r="K133" s="111">
        <f>tbl_Failures_Record[[#This Row],[To]]-tbl_Failures_Record[[#This Row],[From]]</f>
        <v>1.041666666666663E-2</v>
      </c>
      <c r="L133" s="7" t="s">
        <v>400</v>
      </c>
      <c r="M133" s="7" t="s">
        <v>401</v>
      </c>
      <c r="N133" s="7" t="s">
        <v>402</v>
      </c>
      <c r="O133" s="7"/>
      <c r="P133" s="7"/>
      <c r="Q133" s="7"/>
      <c r="R133" s="7" t="s">
        <v>43</v>
      </c>
      <c r="S133" s="7" t="s">
        <v>105</v>
      </c>
      <c r="T133" s="7"/>
      <c r="U133" s="105"/>
      <c r="V133" s="7" t="s">
        <v>39</v>
      </c>
      <c r="W133" s="7"/>
      <c r="X133" s="112"/>
    </row>
    <row r="134" spans="2:24" s="106" customFormat="1" ht="15.6">
      <c r="B134" s="109">
        <v>43806</v>
      </c>
      <c r="C134" s="7"/>
      <c r="D134" s="7" t="s">
        <v>31</v>
      </c>
      <c r="E134" s="7" t="s">
        <v>213</v>
      </c>
      <c r="F13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Name]]="UT",VLOOKUP(E134:E1143,UTList[],2,0),"")))))</f>
        <v>EU-COT-001</v>
      </c>
      <c r="G134" s="7"/>
      <c r="H134" s="7" t="s">
        <v>46</v>
      </c>
      <c r="I134" s="110">
        <v>0.27083333333333331</v>
      </c>
      <c r="J134" s="110">
        <v>0.27291666666666664</v>
      </c>
      <c r="K134" s="111">
        <f>tbl_Failures_Record[[#This Row],[To]]-tbl_Failures_Record[[#This Row],[From]]</f>
        <v>2.0833333333333259E-3</v>
      </c>
      <c r="L134" s="7" t="s">
        <v>403</v>
      </c>
      <c r="M134" s="7" t="s">
        <v>404</v>
      </c>
      <c r="N134" s="7" t="s">
        <v>405</v>
      </c>
      <c r="O134" s="7"/>
      <c r="P134" s="7"/>
      <c r="Q134" s="7"/>
      <c r="R134" s="7" t="s">
        <v>37</v>
      </c>
      <c r="S134" s="7" t="s">
        <v>182</v>
      </c>
      <c r="T134" s="7"/>
      <c r="U134" s="105"/>
      <c r="V134" s="7" t="s">
        <v>39</v>
      </c>
      <c r="W134" s="7"/>
      <c r="X134" s="112"/>
    </row>
    <row r="135" spans="2:24" s="106" customFormat="1" ht="31.15">
      <c r="B135" s="109">
        <v>43806</v>
      </c>
      <c r="C135" s="7"/>
      <c r="D135" s="7" t="s">
        <v>31</v>
      </c>
      <c r="E135" s="7" t="s">
        <v>218</v>
      </c>
      <c r="F13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Name]]="UT",VLOOKUP(E135:E1144,UTList[],2,0),"")))))</f>
        <v>EU-DVD-001</v>
      </c>
      <c r="G135" s="7"/>
      <c r="H135" s="7" t="s">
        <v>46</v>
      </c>
      <c r="I135" s="110">
        <v>9.375E-2</v>
      </c>
      <c r="J135" s="110">
        <v>9.7222222222222224E-2</v>
      </c>
      <c r="K135" s="111">
        <f>tbl_Failures_Record[[#This Row],[To]]-tbl_Failures_Record[[#This Row],[From]]</f>
        <v>3.4722222222222238E-3</v>
      </c>
      <c r="L135" s="7" t="s">
        <v>406</v>
      </c>
      <c r="M135" s="7" t="s">
        <v>407</v>
      </c>
      <c r="N135" s="7" t="s">
        <v>408</v>
      </c>
      <c r="O135" s="7"/>
      <c r="P135" s="7"/>
      <c r="Q135" s="7"/>
      <c r="R135" s="7" t="s">
        <v>43</v>
      </c>
      <c r="S135" s="7" t="s">
        <v>217</v>
      </c>
      <c r="T135" s="7"/>
      <c r="U135" s="105"/>
      <c r="V135" s="7" t="s">
        <v>39</v>
      </c>
      <c r="W135" s="7"/>
      <c r="X135" s="112"/>
    </row>
    <row r="136" spans="2:24" s="106" customFormat="1" ht="31.15">
      <c r="B136" s="109">
        <v>43806</v>
      </c>
      <c r="C136" s="7"/>
      <c r="D136" s="7" t="s">
        <v>72</v>
      </c>
      <c r="E136" s="7" t="s">
        <v>135</v>
      </c>
      <c r="F13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Name]]="UT",VLOOKUP(E136:E1145,UTList[],2,0),"")))))</f>
        <v>SA-DVD-001</v>
      </c>
      <c r="G136" s="7"/>
      <c r="H136" s="7" t="s">
        <v>46</v>
      </c>
      <c r="I136" s="110">
        <v>1.0104166666666667</v>
      </c>
      <c r="J136" s="110">
        <v>1.0208333333333333</v>
      </c>
      <c r="K136" s="111">
        <f>tbl_Failures_Record[[#This Row],[To]]-tbl_Failures_Record[[#This Row],[From]]</f>
        <v>1.0416666666666519E-2</v>
      </c>
      <c r="L136" s="7" t="s">
        <v>409</v>
      </c>
      <c r="M136" s="7" t="s">
        <v>410</v>
      </c>
      <c r="N136" s="7" t="s">
        <v>411</v>
      </c>
      <c r="O136" s="7"/>
      <c r="P136" s="7"/>
      <c r="Q136" s="7"/>
      <c r="R136" s="7" t="s">
        <v>43</v>
      </c>
      <c r="S136" s="7" t="s">
        <v>217</v>
      </c>
      <c r="T136" s="7"/>
      <c r="U136" s="105"/>
      <c r="V136" s="7" t="s">
        <v>39</v>
      </c>
      <c r="W136" s="7"/>
      <c r="X136" s="112"/>
    </row>
    <row r="137" spans="2:24" s="106" customFormat="1" ht="78">
      <c r="B137" s="109">
        <v>43806</v>
      </c>
      <c r="C137" s="7"/>
      <c r="D137" s="7" t="s">
        <v>72</v>
      </c>
      <c r="E137" s="7" t="s">
        <v>135</v>
      </c>
      <c r="F13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Name]]="UT",VLOOKUP(E137:E1146,UTList[],2,0),"")))))</f>
        <v>SA-DVD-001</v>
      </c>
      <c r="G137" s="7"/>
      <c r="H137" s="7" t="s">
        <v>57</v>
      </c>
      <c r="I137" s="110">
        <v>0.375</v>
      </c>
      <c r="J137" s="110">
        <v>0.41666666666666669</v>
      </c>
      <c r="K137" s="111">
        <f>tbl_Failures_Record[[#This Row],[To]]-tbl_Failures_Record[[#This Row],[From]]</f>
        <v>4.1666666666666685E-2</v>
      </c>
      <c r="L137" s="7" t="s">
        <v>194</v>
      </c>
      <c r="M137" s="7" t="s">
        <v>412</v>
      </c>
      <c r="N137" s="7" t="s">
        <v>413</v>
      </c>
      <c r="O137" s="7"/>
      <c r="P137" s="7"/>
      <c r="Q137" s="7"/>
      <c r="R137" s="7" t="s">
        <v>37</v>
      </c>
      <c r="S137" s="7" t="s">
        <v>166</v>
      </c>
      <c r="T137" s="7"/>
      <c r="U137" s="105"/>
      <c r="V137" s="7" t="s">
        <v>78</v>
      </c>
      <c r="W137" s="7">
        <v>60</v>
      </c>
      <c r="X137" s="112">
        <v>250</v>
      </c>
    </row>
    <row r="138" spans="2:24" s="106" customFormat="1" ht="78">
      <c r="B138" s="109">
        <v>43806</v>
      </c>
      <c r="C138" s="7"/>
      <c r="D138" s="7" t="s">
        <v>72</v>
      </c>
      <c r="E138" s="7" t="s">
        <v>135</v>
      </c>
      <c r="F13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Name]]="UT",VLOOKUP(E138:E1147,UTList[],2,0),"")))))</f>
        <v>SA-DVD-001</v>
      </c>
      <c r="G138" s="7"/>
      <c r="H138" s="7" t="s">
        <v>57</v>
      </c>
      <c r="I138" s="110">
        <v>0.36458333333333331</v>
      </c>
      <c r="J138" s="110">
        <v>0.37152777777777773</v>
      </c>
      <c r="K138" s="111">
        <f>tbl_Failures_Record[[#This Row],[To]]-tbl_Failures_Record[[#This Row],[From]]</f>
        <v>6.9444444444444198E-3</v>
      </c>
      <c r="L138" s="7" t="s">
        <v>414</v>
      </c>
      <c r="M138" s="7" t="s">
        <v>415</v>
      </c>
      <c r="N138" s="7" t="s">
        <v>416</v>
      </c>
      <c r="O138" s="7"/>
      <c r="P138" s="7"/>
      <c r="Q138" s="7"/>
      <c r="R138" s="7" t="s">
        <v>43</v>
      </c>
      <c r="S138" s="7" t="s">
        <v>50</v>
      </c>
      <c r="T138" s="7"/>
      <c r="U138" s="105"/>
      <c r="V138" s="7" t="s">
        <v>39</v>
      </c>
      <c r="W138" s="7"/>
      <c r="X138" s="112"/>
    </row>
    <row r="139" spans="2:24" s="106" customFormat="1" ht="46.9">
      <c r="B139" s="109">
        <v>43806</v>
      </c>
      <c r="C139" s="7"/>
      <c r="D139" s="7" t="s">
        <v>72</v>
      </c>
      <c r="E139" s="7" t="s">
        <v>135</v>
      </c>
      <c r="F13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Name]]="UT",VLOOKUP(E139:E1148,UTList[],2,0),"")))))</f>
        <v>SA-DVD-001</v>
      </c>
      <c r="G139" s="7"/>
      <c r="H139" s="7" t="s">
        <v>33</v>
      </c>
      <c r="I139" s="110">
        <v>0.875</v>
      </c>
      <c r="J139" s="110">
        <v>0.88194444444444453</v>
      </c>
      <c r="K139" s="111">
        <f>tbl_Failures_Record[[#This Row],[To]]-tbl_Failures_Record[[#This Row],[From]]</f>
        <v>6.9444444444445308E-3</v>
      </c>
      <c r="L139" s="7" t="s">
        <v>222</v>
      </c>
      <c r="M139" s="7" t="s">
        <v>417</v>
      </c>
      <c r="N139" s="7" t="s">
        <v>418</v>
      </c>
      <c r="O139" s="7"/>
      <c r="P139" s="7"/>
      <c r="Q139" s="7"/>
      <c r="R139" s="7" t="s">
        <v>43</v>
      </c>
      <c r="S139" s="7" t="s">
        <v>105</v>
      </c>
      <c r="T139" s="7"/>
      <c r="U139" s="105"/>
      <c r="V139" s="7" t="s">
        <v>39</v>
      </c>
      <c r="W139" s="7"/>
      <c r="X139" s="112"/>
    </row>
    <row r="140" spans="2:24" s="106" customFormat="1" ht="62.45">
      <c r="B140" s="109">
        <v>43806</v>
      </c>
      <c r="C140" s="7"/>
      <c r="D140" s="7" t="s">
        <v>31</v>
      </c>
      <c r="E140" s="7" t="s">
        <v>159</v>
      </c>
      <c r="F14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Name]]="UT",VLOOKUP(E140:E1149,UTList[],2,0),"")))))</f>
        <v>EU-PAC-001</v>
      </c>
      <c r="G140" s="7"/>
      <c r="H140" s="7" t="s">
        <v>33</v>
      </c>
      <c r="I140" s="110">
        <v>0.74305555555555547</v>
      </c>
      <c r="J140" s="110">
        <v>0.75</v>
      </c>
      <c r="K140" s="111">
        <f>tbl_Failures_Record[[#This Row],[To]]-tbl_Failures_Record[[#This Row],[From]]</f>
        <v>6.9444444444445308E-3</v>
      </c>
      <c r="L140" s="7" t="s">
        <v>419</v>
      </c>
      <c r="M140" s="7" t="s">
        <v>420</v>
      </c>
      <c r="N140" s="7" t="s">
        <v>421</v>
      </c>
      <c r="O140" s="7"/>
      <c r="P140" s="7"/>
      <c r="Q140" s="7"/>
      <c r="R140" s="7" t="s">
        <v>37</v>
      </c>
      <c r="S140" s="7" t="s">
        <v>98</v>
      </c>
      <c r="T140" s="7"/>
      <c r="U140" s="105"/>
      <c r="V140" s="7" t="s">
        <v>39</v>
      </c>
      <c r="W140" s="7"/>
      <c r="X140" s="112"/>
    </row>
    <row r="141" spans="2:24" s="106" customFormat="1" ht="31.15">
      <c r="B141" s="109">
        <v>43806</v>
      </c>
      <c r="C141" s="7"/>
      <c r="D141" s="7" t="s">
        <v>31</v>
      </c>
      <c r="E141" s="7" t="s">
        <v>159</v>
      </c>
      <c r="F14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Name]]="UT",VLOOKUP(E141:E1150,UTList[],2,0),"")))))</f>
        <v>EU-PAC-001</v>
      </c>
      <c r="G141" s="7"/>
      <c r="H141" s="7" t="s">
        <v>33</v>
      </c>
      <c r="I141" s="110">
        <v>0.79166666666666663</v>
      </c>
      <c r="J141" s="110">
        <v>0.80555555555555547</v>
      </c>
      <c r="K141" s="111">
        <f>tbl_Failures_Record[[#This Row],[To]]-tbl_Failures_Record[[#This Row],[From]]</f>
        <v>1.388888888888884E-2</v>
      </c>
      <c r="L141" s="7" t="s">
        <v>422</v>
      </c>
      <c r="M141" s="7" t="s">
        <v>423</v>
      </c>
      <c r="N141" s="7" t="s">
        <v>424</v>
      </c>
      <c r="O141" s="7"/>
      <c r="P141" s="7"/>
      <c r="Q141" s="7"/>
      <c r="R141" s="7" t="s">
        <v>43</v>
      </c>
      <c r="S141" s="7" t="s">
        <v>122</v>
      </c>
      <c r="T141" s="7"/>
      <c r="U141" s="105"/>
      <c r="V141" s="7" t="s">
        <v>39</v>
      </c>
      <c r="W141" s="7"/>
      <c r="X141" s="112"/>
    </row>
    <row r="142" spans="2:24" s="106" customFormat="1" ht="15.6">
      <c r="B142" s="109">
        <v>43806</v>
      </c>
      <c r="C142" s="7"/>
      <c r="D142" s="7" t="s">
        <v>51</v>
      </c>
      <c r="E142" s="7" t="s">
        <v>67</v>
      </c>
      <c r="F14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Name]]="UT",VLOOKUP(E142:E1151,UTList[],2,0),"")))))</f>
        <v>SC-OVN-001</v>
      </c>
      <c r="G142" s="7"/>
      <c r="H142" s="7" t="s">
        <v>46</v>
      </c>
      <c r="I142" s="110">
        <v>0.13541666666666666</v>
      </c>
      <c r="J142" s="110">
        <v>0.15277777777777776</v>
      </c>
      <c r="K142" s="111">
        <f>tbl_Failures_Record[[#This Row],[To]]-tbl_Failures_Record[[#This Row],[From]]</f>
        <v>1.7361111111111105E-2</v>
      </c>
      <c r="L142" s="7" t="s">
        <v>425</v>
      </c>
      <c r="M142" s="7"/>
      <c r="N142" s="7" t="s">
        <v>426</v>
      </c>
      <c r="O142" s="7"/>
      <c r="P142" s="7"/>
      <c r="Q142" s="7"/>
      <c r="R142" s="7" t="s">
        <v>43</v>
      </c>
      <c r="S142" s="7" t="s">
        <v>217</v>
      </c>
      <c r="T142" s="7"/>
      <c r="U142" s="105"/>
      <c r="V142" s="7" t="s">
        <v>78</v>
      </c>
      <c r="W142" s="7">
        <v>35</v>
      </c>
      <c r="X142" s="112">
        <v>60</v>
      </c>
    </row>
    <row r="143" spans="2:24" s="106" customFormat="1" ht="46.9">
      <c r="B143" s="109">
        <v>43806</v>
      </c>
      <c r="C143" s="7"/>
      <c r="D143" s="7" t="s">
        <v>51</v>
      </c>
      <c r="E143" s="7" t="s">
        <v>67</v>
      </c>
      <c r="F14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Name]]="UT",VLOOKUP(E143:E1152,UTList[],2,0),"")))))</f>
        <v>SC-OVN-001</v>
      </c>
      <c r="G143" s="7"/>
      <c r="H143" s="7" t="s">
        <v>46</v>
      </c>
      <c r="I143" s="110">
        <v>0.16666666666666666</v>
      </c>
      <c r="J143" s="110">
        <v>0.19097222222222221</v>
      </c>
      <c r="K143" s="111">
        <f>tbl_Failures_Record[[#This Row],[To]]-tbl_Failures_Record[[#This Row],[From]]</f>
        <v>2.4305555555555552E-2</v>
      </c>
      <c r="L143" s="7" t="s">
        <v>425</v>
      </c>
      <c r="M143" s="7"/>
      <c r="N143" s="7" t="s">
        <v>427</v>
      </c>
      <c r="O143" s="7"/>
      <c r="P143" s="7"/>
      <c r="Q143" s="7"/>
      <c r="R143" s="7" t="s">
        <v>43</v>
      </c>
      <c r="S143" s="7" t="s">
        <v>122</v>
      </c>
      <c r="T143" s="7"/>
      <c r="U143" s="105"/>
      <c r="V143" s="7" t="s">
        <v>78</v>
      </c>
      <c r="W143" s="7">
        <v>25</v>
      </c>
      <c r="X143" s="112"/>
    </row>
    <row r="144" spans="2:24" s="106" customFormat="1" ht="31.15">
      <c r="B144" s="109">
        <v>43806</v>
      </c>
      <c r="C144" s="7"/>
      <c r="D144" s="7" t="s">
        <v>51</v>
      </c>
      <c r="E144" s="7" t="s">
        <v>67</v>
      </c>
      <c r="F14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Name]]="UT",VLOOKUP(E144:E1153,UTList[],2,0),"")))))</f>
        <v>SC-OVN-001</v>
      </c>
      <c r="G144" s="7"/>
      <c r="H144" s="7" t="s">
        <v>57</v>
      </c>
      <c r="I144" s="110">
        <v>0.58333333333333337</v>
      </c>
      <c r="J144" s="110">
        <v>0.59375</v>
      </c>
      <c r="K144" s="111">
        <f>tbl_Failures_Record[[#This Row],[To]]-tbl_Failures_Record[[#This Row],[From]]</f>
        <v>1.041666666666663E-2</v>
      </c>
      <c r="L144" s="7" t="s">
        <v>428</v>
      </c>
      <c r="M144" s="7"/>
      <c r="N144" s="7" t="s">
        <v>49</v>
      </c>
      <c r="O144" s="7"/>
      <c r="P144" s="7"/>
      <c r="Q144" s="7"/>
      <c r="R144" s="7" t="s">
        <v>43</v>
      </c>
      <c r="S144" s="7" t="s">
        <v>77</v>
      </c>
      <c r="T144" s="7"/>
      <c r="U144" s="105"/>
      <c r="V144" s="7" t="s">
        <v>39</v>
      </c>
      <c r="W144" s="7"/>
      <c r="X144" s="112"/>
    </row>
    <row r="145" spans="2:24" s="106" customFormat="1" ht="31.15">
      <c r="B145" s="109">
        <v>43806</v>
      </c>
      <c r="C145" s="7"/>
      <c r="D145" s="7" t="s">
        <v>31</v>
      </c>
      <c r="E145" s="7" t="s">
        <v>429</v>
      </c>
      <c r="F14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Name]]="UT",VLOOKUP(E145:E1154,UTList[],2,0),"")))))</f>
        <v>EU-PCM-001</v>
      </c>
      <c r="G145" s="7"/>
      <c r="H145" s="7" t="s">
        <v>46</v>
      </c>
      <c r="I145" s="110">
        <v>0.20833333333333334</v>
      </c>
      <c r="J145" s="110">
        <v>0.22222222222222221</v>
      </c>
      <c r="K145" s="111">
        <f>tbl_Failures_Record[[#This Row],[To]]-tbl_Failures_Record[[#This Row],[From]]</f>
        <v>1.3888888888888867E-2</v>
      </c>
      <c r="L145" s="7" t="s">
        <v>430</v>
      </c>
      <c r="M145" s="7"/>
      <c r="N145" s="7" t="s">
        <v>431</v>
      </c>
      <c r="O145" s="7"/>
      <c r="P145" s="7"/>
      <c r="Q145" s="7"/>
      <c r="R145" s="7" t="s">
        <v>37</v>
      </c>
      <c r="S145" s="7" t="s">
        <v>71</v>
      </c>
      <c r="T145" s="7"/>
      <c r="U145" s="105"/>
      <c r="V145" s="7" t="s">
        <v>39</v>
      </c>
      <c r="W145" s="7"/>
      <c r="X145" s="112"/>
    </row>
    <row r="146" spans="2:24" s="106" customFormat="1" ht="31.15">
      <c r="B146" s="109">
        <v>43806</v>
      </c>
      <c r="C146" s="7"/>
      <c r="D146" s="7" t="s">
        <v>72</v>
      </c>
      <c r="E146" s="7" t="s">
        <v>95</v>
      </c>
      <c r="F14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Name]]="UT",VLOOKUP(E146:E1155,UTList[],2,0),"")))))</f>
        <v>SA-AIJ-001</v>
      </c>
      <c r="G146" s="7"/>
      <c r="H146" s="7" t="s">
        <v>46</v>
      </c>
      <c r="I146" s="110">
        <v>0.97916666666666663</v>
      </c>
      <c r="J146" s="110">
        <v>0.98611111111111116</v>
      </c>
      <c r="K146" s="111">
        <f>tbl_Failures_Record[[#This Row],[To]]-tbl_Failures_Record[[#This Row],[From]]</f>
        <v>6.9444444444445308E-3</v>
      </c>
      <c r="L146" s="7" t="s">
        <v>383</v>
      </c>
      <c r="M146" s="7" t="s">
        <v>432</v>
      </c>
      <c r="N146" s="7" t="s">
        <v>433</v>
      </c>
      <c r="O146" s="7"/>
      <c r="P146" s="7"/>
      <c r="Q146" s="7"/>
      <c r="R146" s="7" t="s">
        <v>43</v>
      </c>
      <c r="S146" s="7" t="s">
        <v>122</v>
      </c>
      <c r="T146" s="7"/>
      <c r="U146" s="105"/>
      <c r="V146" s="7" t="s">
        <v>39</v>
      </c>
      <c r="W146" s="7"/>
      <c r="X146" s="112"/>
    </row>
    <row r="147" spans="2:24" s="106" customFormat="1" ht="31.15">
      <c r="B147" s="109">
        <v>43806</v>
      </c>
      <c r="C147" s="7"/>
      <c r="D147" s="7" t="s">
        <v>72</v>
      </c>
      <c r="E147" s="7" t="s">
        <v>95</v>
      </c>
      <c r="F14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Name]]="UT",VLOOKUP(E147:E1156,UTList[],2,0),"")))))</f>
        <v>SA-AIJ-001</v>
      </c>
      <c r="G147" s="7"/>
      <c r="H147" s="7" t="s">
        <v>57</v>
      </c>
      <c r="I147" s="110">
        <v>0.31944444444444448</v>
      </c>
      <c r="J147" s="110">
        <v>0.3263888888888889</v>
      </c>
      <c r="K147" s="111">
        <f>tbl_Failures_Record[[#This Row],[To]]-tbl_Failures_Record[[#This Row],[From]]</f>
        <v>6.9444444444444198E-3</v>
      </c>
      <c r="L147" s="7" t="s">
        <v>434</v>
      </c>
      <c r="M147" s="7" t="s">
        <v>435</v>
      </c>
      <c r="N147" s="7" t="s">
        <v>436</v>
      </c>
      <c r="O147" s="7"/>
      <c r="P147" s="7"/>
      <c r="Q147" s="7"/>
      <c r="R147" s="7" t="s">
        <v>43</v>
      </c>
      <c r="S147" s="7" t="s">
        <v>90</v>
      </c>
      <c r="T147" s="7"/>
      <c r="U147" s="105"/>
      <c r="V147" s="7" t="s">
        <v>78</v>
      </c>
      <c r="W147" s="7">
        <v>10</v>
      </c>
      <c r="X147" s="112"/>
    </row>
    <row r="148" spans="2:24" s="106" customFormat="1" ht="31.15">
      <c r="B148" s="109">
        <v>43806</v>
      </c>
      <c r="C148" s="7"/>
      <c r="D148" s="7" t="s">
        <v>72</v>
      </c>
      <c r="E148" s="7" t="s">
        <v>95</v>
      </c>
      <c r="F14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Name]]="UT",VLOOKUP(E148:E1157,UTList[],2,0),"")))))</f>
        <v>SA-AIJ-001</v>
      </c>
      <c r="G148" s="7"/>
      <c r="H148" s="7" t="s">
        <v>57</v>
      </c>
      <c r="I148" s="110">
        <v>0.33333333333333331</v>
      </c>
      <c r="J148" s="110">
        <v>0.34722222222222227</v>
      </c>
      <c r="K148" s="111">
        <f>tbl_Failures_Record[[#This Row],[To]]-tbl_Failures_Record[[#This Row],[From]]</f>
        <v>1.3888888888888951E-2</v>
      </c>
      <c r="L148" s="7" t="s">
        <v>140</v>
      </c>
      <c r="M148" s="7" t="s">
        <v>437</v>
      </c>
      <c r="N148" s="7" t="s">
        <v>438</v>
      </c>
      <c r="O148" s="7"/>
      <c r="P148" s="7"/>
      <c r="Q148" s="7"/>
      <c r="R148" s="7" t="s">
        <v>43</v>
      </c>
      <c r="S148" s="7" t="s">
        <v>90</v>
      </c>
      <c r="T148" s="7"/>
      <c r="U148" s="105"/>
      <c r="V148" s="7" t="s">
        <v>78</v>
      </c>
      <c r="W148" s="7">
        <v>20</v>
      </c>
      <c r="X148" s="112"/>
    </row>
    <row r="149" spans="2:24" s="106" customFormat="1" ht="31.15">
      <c r="B149" s="109">
        <v>43806</v>
      </c>
      <c r="C149" s="7"/>
      <c r="D149" s="7" t="s">
        <v>31</v>
      </c>
      <c r="E149" s="7" t="s">
        <v>439</v>
      </c>
      <c r="F14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Name]]="UT",VLOOKUP(E149:E1158,UTList[],2,0),"")))))</f>
        <v>EU-SHK-001</v>
      </c>
      <c r="G149" s="7"/>
      <c r="H149" s="7" t="s">
        <v>46</v>
      </c>
      <c r="I149" s="110">
        <v>8.3333333333333329E-2</v>
      </c>
      <c r="J149" s="110">
        <v>0.10069444444444443</v>
      </c>
      <c r="K149" s="111">
        <f>tbl_Failures_Record[[#This Row],[To]]-tbl_Failures_Record[[#This Row],[From]]</f>
        <v>1.7361111111111105E-2</v>
      </c>
      <c r="L149" s="7"/>
      <c r="M149" s="7"/>
      <c r="N149" s="7" t="s">
        <v>440</v>
      </c>
      <c r="O149" s="7"/>
      <c r="P149" s="7"/>
      <c r="Q149" s="7"/>
      <c r="R149" s="7" t="s">
        <v>37</v>
      </c>
      <c r="S149" s="7" t="s">
        <v>71</v>
      </c>
      <c r="T149" s="7"/>
      <c r="U149" s="105"/>
      <c r="V149" s="7" t="s">
        <v>39</v>
      </c>
      <c r="W149" s="7"/>
      <c r="X149" s="112"/>
    </row>
    <row r="150" spans="2:24" s="106" customFormat="1" ht="46.9">
      <c r="B150" s="109">
        <v>43806</v>
      </c>
      <c r="C150" s="7"/>
      <c r="D150" s="7" t="s">
        <v>31</v>
      </c>
      <c r="E150" s="7" t="s">
        <v>101</v>
      </c>
      <c r="F15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Name]]="UT",VLOOKUP(E150:E1159,UTList[],2,0),"")))))</f>
        <v>EU-PCM-003</v>
      </c>
      <c r="G150" s="7"/>
      <c r="H150" s="7" t="s">
        <v>57</v>
      </c>
      <c r="I150" s="110">
        <v>0.3125</v>
      </c>
      <c r="J150" s="110">
        <v>0.31597222222222221</v>
      </c>
      <c r="K150" s="111">
        <f>tbl_Failures_Record[[#This Row],[To]]-tbl_Failures_Record[[#This Row],[From]]</f>
        <v>3.4722222222222099E-3</v>
      </c>
      <c r="L150" s="7" t="s">
        <v>194</v>
      </c>
      <c r="M150" s="7" t="s">
        <v>441</v>
      </c>
      <c r="N150" s="7" t="s">
        <v>442</v>
      </c>
      <c r="O150" s="7"/>
      <c r="P150" s="7"/>
      <c r="Q150" s="7"/>
      <c r="R150" s="7" t="s">
        <v>37</v>
      </c>
      <c r="S150" s="7" t="s">
        <v>166</v>
      </c>
      <c r="T150" s="7"/>
      <c r="U150" s="105"/>
      <c r="V150" s="7" t="s">
        <v>39</v>
      </c>
      <c r="W150" s="7"/>
      <c r="X150" s="112"/>
    </row>
    <row r="151" spans="2:24" s="106" customFormat="1" ht="31.15">
      <c r="B151" s="109">
        <v>43806</v>
      </c>
      <c r="C151" s="7"/>
      <c r="D151" s="7" t="s">
        <v>51</v>
      </c>
      <c r="E151" s="7" t="s">
        <v>118</v>
      </c>
      <c r="F15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Name]]="UT",VLOOKUP(E151:E1160,UTList[],2,0),"")))))</f>
        <v>SC-DRY-001</v>
      </c>
      <c r="G151" s="7"/>
      <c r="H151" s="7" t="s">
        <v>33</v>
      </c>
      <c r="I151" s="110">
        <v>0.91666666666666663</v>
      </c>
      <c r="J151" s="110">
        <v>0.92708333333333337</v>
      </c>
      <c r="K151" s="111">
        <f>tbl_Failures_Record[[#This Row],[To]]-tbl_Failures_Record[[#This Row],[From]]</f>
        <v>1.0416666666666741E-2</v>
      </c>
      <c r="L151" s="7" t="s">
        <v>335</v>
      </c>
      <c r="M151" s="7" t="s">
        <v>443</v>
      </c>
      <c r="N151" s="7" t="s">
        <v>444</v>
      </c>
      <c r="O151" s="7"/>
      <c r="P151" s="7"/>
      <c r="Q151" s="7"/>
      <c r="R151" s="7" t="s">
        <v>43</v>
      </c>
      <c r="S151" s="7" t="s">
        <v>122</v>
      </c>
      <c r="T151" s="7"/>
      <c r="U151" s="105"/>
      <c r="V151" s="7" t="s">
        <v>39</v>
      </c>
      <c r="W151" s="7"/>
      <c r="X151" s="112"/>
    </row>
    <row r="152" spans="2:24" s="106" customFormat="1" ht="31.15">
      <c r="B152" s="109">
        <v>43806</v>
      </c>
      <c r="C152" s="7"/>
      <c r="D152" s="7" t="s">
        <v>72</v>
      </c>
      <c r="E152" s="7" t="s">
        <v>445</v>
      </c>
      <c r="F15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Name]]="UT",VLOOKUP(E152:E1161,UTList[],2,0),"")))))</f>
        <v>SA-MIX-001</v>
      </c>
      <c r="G152" s="7"/>
      <c r="H152" s="7" t="s">
        <v>46</v>
      </c>
      <c r="I152" s="110">
        <v>5.2083333333333336E-2</v>
      </c>
      <c r="J152" s="110">
        <v>6.25E-2</v>
      </c>
      <c r="K152" s="111">
        <f>tbl_Failures_Record[[#This Row],[To]]-tbl_Failures_Record[[#This Row],[From]]</f>
        <v>1.0416666666666664E-2</v>
      </c>
      <c r="L152" s="7" t="s">
        <v>446</v>
      </c>
      <c r="M152" s="7" t="s">
        <v>447</v>
      </c>
      <c r="N152" s="7" t="s">
        <v>448</v>
      </c>
      <c r="O152" s="7"/>
      <c r="P152" s="7"/>
      <c r="Q152" s="7"/>
      <c r="R152" s="7" t="s">
        <v>43</v>
      </c>
      <c r="S152" s="7" t="s">
        <v>122</v>
      </c>
      <c r="T152" s="7"/>
      <c r="U152" s="105"/>
      <c r="V152" s="7" t="s">
        <v>39</v>
      </c>
      <c r="W152" s="7"/>
      <c r="X152" s="112"/>
    </row>
    <row r="153" spans="2:24" s="106" customFormat="1" ht="15.6">
      <c r="B153" s="109">
        <v>43806</v>
      </c>
      <c r="C153" s="7"/>
      <c r="D153" s="7" t="s">
        <v>72</v>
      </c>
      <c r="E153" s="7" t="s">
        <v>445</v>
      </c>
      <c r="F15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Name]]="UT",VLOOKUP(E153:E1162,UTList[],2,0),"")))))</f>
        <v>SA-MIX-001</v>
      </c>
      <c r="G153" s="7"/>
      <c r="H153" s="7" t="s">
        <v>33</v>
      </c>
      <c r="I153" s="110">
        <v>0.91666666666666663</v>
      </c>
      <c r="J153" s="110">
        <v>1.0486111111111112</v>
      </c>
      <c r="K153" s="111">
        <f>tbl_Failures_Record[[#This Row],[To]]-tbl_Failures_Record[[#This Row],[From]]</f>
        <v>0.13194444444444453</v>
      </c>
      <c r="L153" s="7" t="s">
        <v>449</v>
      </c>
      <c r="M153" s="7" t="s">
        <v>450</v>
      </c>
      <c r="N153" s="7" t="s">
        <v>451</v>
      </c>
      <c r="O153" s="7"/>
      <c r="P153" s="7"/>
      <c r="Q153" s="7"/>
      <c r="R153" s="7" t="s">
        <v>37</v>
      </c>
      <c r="S153" s="7" t="s">
        <v>38</v>
      </c>
      <c r="T153" s="7"/>
      <c r="U153" s="105"/>
      <c r="V153" s="7" t="s">
        <v>39</v>
      </c>
      <c r="W153" s="7"/>
      <c r="X153" s="112"/>
    </row>
    <row r="154" spans="2:24" s="106" customFormat="1" ht="15.6">
      <c r="B154" s="109">
        <v>43806</v>
      </c>
      <c r="C154" s="7"/>
      <c r="D154" s="7" t="s">
        <v>72</v>
      </c>
      <c r="E154" s="7" t="s">
        <v>91</v>
      </c>
      <c r="F15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Name]]="UT",VLOOKUP(E154:E1163,UTList[],2,0),"")))))</f>
        <v>SA-PAC-001</v>
      </c>
      <c r="G154" s="7"/>
      <c r="H154" s="7" t="s">
        <v>46</v>
      </c>
      <c r="I154" s="110">
        <v>0.125</v>
      </c>
      <c r="J154" s="110">
        <v>0.13541666666666666</v>
      </c>
      <c r="K154" s="111">
        <f>tbl_Failures_Record[[#This Row],[To]]-tbl_Failures_Record[[#This Row],[From]]</f>
        <v>1.0416666666666657E-2</v>
      </c>
      <c r="L154" s="7" t="s">
        <v>99</v>
      </c>
      <c r="M154" s="7" t="s">
        <v>452</v>
      </c>
      <c r="N154" s="7" t="s">
        <v>453</v>
      </c>
      <c r="O154" s="7"/>
      <c r="P154" s="7"/>
      <c r="Q154" s="7"/>
      <c r="R154" s="7" t="s">
        <v>37</v>
      </c>
      <c r="S154" s="7" t="s">
        <v>182</v>
      </c>
      <c r="T154" s="7"/>
      <c r="U154" s="105"/>
      <c r="V154" s="7" t="s">
        <v>39</v>
      </c>
      <c r="W154" s="7"/>
      <c r="X154" s="112"/>
    </row>
    <row r="155" spans="2:24" s="106" customFormat="1" ht="31.15">
      <c r="B155" s="109">
        <v>43807</v>
      </c>
      <c r="C155" s="7"/>
      <c r="D155" s="7" t="s">
        <v>31</v>
      </c>
      <c r="E155" s="7" t="s">
        <v>32</v>
      </c>
      <c r="F15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Name]]="UT",VLOOKUP(E155:E1164,UTList[],2,0),"")))))</f>
        <v>EU-PRF-002</v>
      </c>
      <c r="G155" s="7"/>
      <c r="H155" s="7" t="s">
        <v>46</v>
      </c>
      <c r="I155" s="110">
        <v>0.17361111111111113</v>
      </c>
      <c r="J155" s="110">
        <v>0.17708333333333334</v>
      </c>
      <c r="K155" s="111">
        <f>tbl_Failures_Record[[#This Row],[To]]-tbl_Failures_Record[[#This Row],[From]]</f>
        <v>3.4722222222222099E-3</v>
      </c>
      <c r="L155" s="7" t="s">
        <v>454</v>
      </c>
      <c r="M155" s="7" t="s">
        <v>455</v>
      </c>
      <c r="N155" s="7" t="s">
        <v>456</v>
      </c>
      <c r="O155" s="7"/>
      <c r="P155" s="7"/>
      <c r="Q155" s="7"/>
      <c r="R155" s="7" t="s">
        <v>37</v>
      </c>
      <c r="S155" s="7" t="s">
        <v>98</v>
      </c>
      <c r="T155" s="7"/>
      <c r="U155" s="105"/>
      <c r="V155" s="7" t="s">
        <v>39</v>
      </c>
      <c r="W155" s="7"/>
      <c r="X155" s="112"/>
    </row>
    <row r="156" spans="2:24" s="106" customFormat="1" ht="31.15">
      <c r="B156" s="109">
        <v>43807</v>
      </c>
      <c r="C156" s="7"/>
      <c r="D156" s="7" t="s">
        <v>31</v>
      </c>
      <c r="E156" s="7" t="s">
        <v>218</v>
      </c>
      <c r="F15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Name]]="UT",VLOOKUP(E156:E1165,UTList[],2,0),"")))))</f>
        <v>EU-DVD-001</v>
      </c>
      <c r="G156" s="7"/>
      <c r="H156" s="7" t="s">
        <v>46</v>
      </c>
      <c r="I156" s="110">
        <v>0.25</v>
      </c>
      <c r="J156" s="110">
        <v>0.25694444444444448</v>
      </c>
      <c r="K156" s="111">
        <f>tbl_Failures_Record[[#This Row],[To]]-tbl_Failures_Record[[#This Row],[From]]</f>
        <v>6.9444444444444753E-3</v>
      </c>
      <c r="L156" s="7" t="s">
        <v>457</v>
      </c>
      <c r="M156" s="7" t="s">
        <v>458</v>
      </c>
      <c r="N156" s="7" t="s">
        <v>459</v>
      </c>
      <c r="O156" s="7"/>
      <c r="P156" s="7"/>
      <c r="Q156" s="7"/>
      <c r="R156" s="7" t="s">
        <v>43</v>
      </c>
      <c r="S156" s="7" t="s">
        <v>122</v>
      </c>
      <c r="T156" s="7"/>
      <c r="U156" s="105"/>
      <c r="V156" s="7" t="s">
        <v>39</v>
      </c>
      <c r="W156" s="7"/>
      <c r="X156" s="112"/>
    </row>
    <row r="157" spans="2:24" s="106" customFormat="1" ht="46.9">
      <c r="B157" s="109">
        <v>43807</v>
      </c>
      <c r="C157" s="7"/>
      <c r="D157" s="7" t="s">
        <v>31</v>
      </c>
      <c r="E157" s="7" t="s">
        <v>218</v>
      </c>
      <c r="F15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Name]]="UT",VLOOKUP(E157:E1166,UTList[],2,0),"")))))</f>
        <v>EU-DVD-001</v>
      </c>
      <c r="G157" s="7"/>
      <c r="H157" s="7" t="s">
        <v>33</v>
      </c>
      <c r="I157" s="110">
        <v>0.80208333333333337</v>
      </c>
      <c r="J157" s="110">
        <v>0.8125</v>
      </c>
      <c r="K157" s="111">
        <f>tbl_Failures_Record[[#This Row],[To]]-tbl_Failures_Record[[#This Row],[From]]</f>
        <v>1.041666666666663E-2</v>
      </c>
      <c r="L157" s="7" t="s">
        <v>460</v>
      </c>
      <c r="M157" s="7" t="s">
        <v>461</v>
      </c>
      <c r="N157" s="7" t="s">
        <v>462</v>
      </c>
      <c r="O157" s="7"/>
      <c r="P157" s="7"/>
      <c r="Q157" s="7"/>
      <c r="R157" s="7" t="s">
        <v>43</v>
      </c>
      <c r="S157" s="7" t="s">
        <v>105</v>
      </c>
      <c r="T157" s="7" t="s">
        <v>78</v>
      </c>
      <c r="U157" s="105"/>
      <c r="V157" s="7" t="s">
        <v>39</v>
      </c>
      <c r="W157" s="7"/>
      <c r="X157" s="112"/>
    </row>
    <row r="158" spans="2:24" s="106" customFormat="1" ht="31.15">
      <c r="B158" s="109">
        <v>43807</v>
      </c>
      <c r="C158" s="7"/>
      <c r="D158" s="7" t="s">
        <v>72</v>
      </c>
      <c r="E158" s="7" t="s">
        <v>135</v>
      </c>
      <c r="F15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Name]]="UT",VLOOKUP(E158:E1167,UTList[],2,0),"")))))</f>
        <v>SA-DVD-001</v>
      </c>
      <c r="G158" s="7"/>
      <c r="H158" s="7" t="s">
        <v>46</v>
      </c>
      <c r="I158" s="110">
        <v>4.8611111111111112E-2</v>
      </c>
      <c r="J158" s="110">
        <v>6.25E-2</v>
      </c>
      <c r="K158" s="111">
        <f>tbl_Failures_Record[[#This Row],[To]]-tbl_Failures_Record[[#This Row],[From]]</f>
        <v>1.3888888888888888E-2</v>
      </c>
      <c r="L158" s="7" t="s">
        <v>463</v>
      </c>
      <c r="M158" s="7" t="s">
        <v>464</v>
      </c>
      <c r="N158" s="7" t="s">
        <v>465</v>
      </c>
      <c r="O158" s="7"/>
      <c r="P158" s="7"/>
      <c r="Q158" s="7"/>
      <c r="R158" s="7" t="s">
        <v>43</v>
      </c>
      <c r="S158" s="7" t="s">
        <v>217</v>
      </c>
      <c r="T158" s="7"/>
      <c r="U158" s="105"/>
      <c r="V158" s="7" t="s">
        <v>39</v>
      </c>
      <c r="W158" s="7"/>
      <c r="X158" s="112"/>
    </row>
    <row r="159" spans="2:24" s="106" customFormat="1" ht="62.45">
      <c r="B159" s="109">
        <v>43807</v>
      </c>
      <c r="C159" s="7"/>
      <c r="D159" s="7" t="s">
        <v>31</v>
      </c>
      <c r="E159" s="7" t="s">
        <v>230</v>
      </c>
      <c r="F15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Name]]="UT",VLOOKUP(E159:E1168,UTList[],2,0),"")))))</f>
        <v>EU-BSK-001</v>
      </c>
      <c r="G159" s="7"/>
      <c r="H159" s="7" t="s">
        <v>57</v>
      </c>
      <c r="I159" s="110">
        <v>0.35416666666666669</v>
      </c>
      <c r="J159" s="110">
        <v>0.38541666666666669</v>
      </c>
      <c r="K159" s="111">
        <f>tbl_Failures_Record[[#This Row],[To]]-tbl_Failures_Record[[#This Row],[From]]</f>
        <v>3.125E-2</v>
      </c>
      <c r="L159" s="7" t="s">
        <v>466</v>
      </c>
      <c r="M159" s="7" t="s">
        <v>467</v>
      </c>
      <c r="N159" s="7" t="s">
        <v>468</v>
      </c>
      <c r="O159" s="7"/>
      <c r="P159" s="7"/>
      <c r="Q159" s="7"/>
      <c r="R159" s="7" t="s">
        <v>43</v>
      </c>
      <c r="S159" s="7" t="s">
        <v>77</v>
      </c>
      <c r="T159" s="7" t="s">
        <v>78</v>
      </c>
      <c r="U159" s="105"/>
      <c r="V159" s="7" t="s">
        <v>39</v>
      </c>
      <c r="W159" s="7"/>
      <c r="X159" s="112"/>
    </row>
    <row r="160" spans="2:24" s="106" customFormat="1" ht="31.15">
      <c r="B160" s="109">
        <v>43807</v>
      </c>
      <c r="C160" s="7"/>
      <c r="D160" s="7" t="s">
        <v>31</v>
      </c>
      <c r="E160" s="7" t="s">
        <v>159</v>
      </c>
      <c r="F16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Name]]="UT",VLOOKUP(E160:E1169,UTList[],2,0),"")))))</f>
        <v>EU-PAC-001</v>
      </c>
      <c r="G160" s="7"/>
      <c r="H160" s="7" t="s">
        <v>57</v>
      </c>
      <c r="I160" s="110">
        <v>0.375</v>
      </c>
      <c r="J160" s="110">
        <v>0.37847222222222227</v>
      </c>
      <c r="K160" s="111">
        <f>tbl_Failures_Record[[#This Row],[To]]-tbl_Failures_Record[[#This Row],[From]]</f>
        <v>3.4722222222222654E-3</v>
      </c>
      <c r="L160" s="7" t="s">
        <v>469</v>
      </c>
      <c r="M160" s="7"/>
      <c r="N160" s="7" t="s">
        <v>207</v>
      </c>
      <c r="O160" s="7"/>
      <c r="P160" s="7"/>
      <c r="Q160" s="7"/>
      <c r="R160" s="7" t="s">
        <v>43</v>
      </c>
      <c r="S160" s="7" t="s">
        <v>90</v>
      </c>
      <c r="T160" s="7" t="s">
        <v>78</v>
      </c>
      <c r="U160" s="105"/>
      <c r="V160" s="7" t="s">
        <v>39</v>
      </c>
      <c r="W160" s="7"/>
      <c r="X160" s="112"/>
    </row>
    <row r="161" spans="2:24" s="106" customFormat="1" ht="46.9">
      <c r="B161" s="109">
        <v>43807</v>
      </c>
      <c r="C161" s="7"/>
      <c r="D161" s="7" t="s">
        <v>31</v>
      </c>
      <c r="E161" s="7" t="s">
        <v>470</v>
      </c>
      <c r="F16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Name]]="UT",VLOOKUP(E161:E1170,UTList[],2,0),"")))))</f>
        <v>EU-DSP-001</v>
      </c>
      <c r="G161" s="7"/>
      <c r="H161" s="7" t="s">
        <v>57</v>
      </c>
      <c r="I161" s="110">
        <v>0.55208333333333337</v>
      </c>
      <c r="J161" s="110">
        <v>0.63541666666666663</v>
      </c>
      <c r="K161" s="111">
        <f>tbl_Failures_Record[[#This Row],[To]]-tbl_Failures_Record[[#This Row],[From]]</f>
        <v>8.3333333333333259E-2</v>
      </c>
      <c r="L161" s="7" t="s">
        <v>471</v>
      </c>
      <c r="M161" s="7" t="s">
        <v>472</v>
      </c>
      <c r="N161" s="7" t="s">
        <v>473</v>
      </c>
      <c r="O161" s="7"/>
      <c r="P161" s="7"/>
      <c r="Q161" s="7"/>
      <c r="R161" s="7" t="s">
        <v>43</v>
      </c>
      <c r="S161" s="7" t="s">
        <v>50</v>
      </c>
      <c r="T161" s="7" t="s">
        <v>78</v>
      </c>
      <c r="U161" s="105"/>
      <c r="V161" s="7" t="s">
        <v>78</v>
      </c>
      <c r="W161" s="7">
        <v>120</v>
      </c>
      <c r="X161" s="112"/>
    </row>
    <row r="162" spans="2:24" s="106" customFormat="1" ht="46.9">
      <c r="B162" s="109">
        <v>43807</v>
      </c>
      <c r="C162" s="7"/>
      <c r="D162" s="7" t="s">
        <v>31</v>
      </c>
      <c r="E162" s="7" t="s">
        <v>67</v>
      </c>
      <c r="F16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Name]]="UT",VLOOKUP(E162:E1171,UTList[],2,0),"")))))</f>
        <v>EU-OVN-001</v>
      </c>
      <c r="G162" s="7"/>
      <c r="H162" s="7" t="s">
        <v>33</v>
      </c>
      <c r="I162" s="110">
        <v>0.875</v>
      </c>
      <c r="J162" s="110">
        <v>0.88194444444444453</v>
      </c>
      <c r="K162" s="111">
        <f>tbl_Failures_Record[[#This Row],[To]]-tbl_Failures_Record[[#This Row],[From]]</f>
        <v>6.9444444444445308E-3</v>
      </c>
      <c r="L162" s="7" t="s">
        <v>68</v>
      </c>
      <c r="M162" s="7" t="s">
        <v>474</v>
      </c>
      <c r="N162" s="7" t="s">
        <v>475</v>
      </c>
      <c r="O162" s="7"/>
      <c r="P162" s="7"/>
      <c r="Q162" s="7"/>
      <c r="R162" s="7" t="s">
        <v>43</v>
      </c>
      <c r="S162" s="7" t="s">
        <v>217</v>
      </c>
      <c r="T162" s="7" t="s">
        <v>78</v>
      </c>
      <c r="U162" s="105"/>
      <c r="V162" s="7" t="s">
        <v>39</v>
      </c>
      <c r="W162" s="7"/>
      <c r="X162" s="112"/>
    </row>
    <row r="163" spans="2:24" s="106" customFormat="1" ht="15.6">
      <c r="B163" s="109">
        <v>43807</v>
      </c>
      <c r="C163" s="7"/>
      <c r="D163" s="7" t="s">
        <v>51</v>
      </c>
      <c r="E163" s="7" t="s">
        <v>67</v>
      </c>
      <c r="F16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Name]]="UT",VLOOKUP(E163:E1172,UTList[],2,0),"")))))</f>
        <v>SC-OVN-001</v>
      </c>
      <c r="G163" s="7"/>
      <c r="H163" s="7" t="s">
        <v>46</v>
      </c>
      <c r="I163" s="110">
        <v>0.14583333333333334</v>
      </c>
      <c r="J163" s="110">
        <v>0.16666666666666666</v>
      </c>
      <c r="K163" s="111">
        <f>tbl_Failures_Record[[#This Row],[To]]-tbl_Failures_Record[[#This Row],[From]]</f>
        <v>2.0833333333333315E-2</v>
      </c>
      <c r="L163" s="7" t="s">
        <v>476</v>
      </c>
      <c r="M163" s="7"/>
      <c r="N163" s="7" t="s">
        <v>477</v>
      </c>
      <c r="O163" s="7"/>
      <c r="P163" s="7"/>
      <c r="Q163" s="7"/>
      <c r="R163" s="7" t="s">
        <v>43</v>
      </c>
      <c r="S163" s="7" t="s">
        <v>217</v>
      </c>
      <c r="T163" s="7"/>
      <c r="U163" s="105"/>
      <c r="V163" s="7" t="s">
        <v>39</v>
      </c>
      <c r="W163" s="7"/>
      <c r="X163" s="112"/>
    </row>
    <row r="164" spans="2:24" s="106" customFormat="1" ht="31.15">
      <c r="B164" s="109">
        <v>43807</v>
      </c>
      <c r="C164" s="7"/>
      <c r="D164" s="7" t="s">
        <v>72</v>
      </c>
      <c r="E164" s="7" t="s">
        <v>73</v>
      </c>
      <c r="F16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Name]]="UT",VLOOKUP(E164:E1173,UTList[],2,0),"")))))</f>
        <v>SA-ROV-002</v>
      </c>
      <c r="G164" s="7"/>
      <c r="H164" s="7" t="s">
        <v>33</v>
      </c>
      <c r="I164" s="110">
        <v>0.94791666666666663</v>
      </c>
      <c r="J164" s="110">
        <v>0.95833333333333337</v>
      </c>
      <c r="K164" s="111">
        <f>tbl_Failures_Record[[#This Row],[To]]-tbl_Failures_Record[[#This Row],[From]]</f>
        <v>1.0416666666666741E-2</v>
      </c>
      <c r="L164" s="7" t="s">
        <v>478</v>
      </c>
      <c r="M164" s="7" t="s">
        <v>479</v>
      </c>
      <c r="N164" s="7" t="s">
        <v>480</v>
      </c>
      <c r="O164" s="7"/>
      <c r="P164" s="7"/>
      <c r="Q164" s="7"/>
      <c r="R164" s="7" t="s">
        <v>43</v>
      </c>
      <c r="S164" s="7" t="s">
        <v>122</v>
      </c>
      <c r="T164" s="7" t="s">
        <v>78</v>
      </c>
      <c r="U164" s="105"/>
      <c r="V164" s="7" t="s">
        <v>39</v>
      </c>
      <c r="W164" s="7"/>
      <c r="X164" s="112"/>
    </row>
    <row r="165" spans="2:24" s="106" customFormat="1" ht="31.15">
      <c r="B165" s="109">
        <v>43807</v>
      </c>
      <c r="C165" s="7"/>
      <c r="D165" s="7" t="s">
        <v>72</v>
      </c>
      <c r="E165" s="7" t="s">
        <v>183</v>
      </c>
      <c r="F16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Name]]="UT",VLOOKUP(E165:E1174,UTList[],2,0),"")))))</f>
        <v>SA-PAC-002</v>
      </c>
      <c r="G165" s="7"/>
      <c r="H165" s="7" t="s">
        <v>33</v>
      </c>
      <c r="I165" s="110">
        <v>0.65625</v>
      </c>
      <c r="J165" s="110">
        <v>0.68055555555555547</v>
      </c>
      <c r="K165" s="111">
        <f>tbl_Failures_Record[[#This Row],[To]]-tbl_Failures_Record[[#This Row],[From]]</f>
        <v>2.4305555555555469E-2</v>
      </c>
      <c r="L165" s="7" t="s">
        <v>481</v>
      </c>
      <c r="M165" s="7"/>
      <c r="N165" s="7" t="s">
        <v>482</v>
      </c>
      <c r="O165" s="7"/>
      <c r="P165" s="7"/>
      <c r="Q165" s="7"/>
      <c r="R165" s="7" t="s">
        <v>43</v>
      </c>
      <c r="S165" s="7" t="s">
        <v>90</v>
      </c>
      <c r="T165" s="7" t="s">
        <v>78</v>
      </c>
      <c r="U165" s="105"/>
      <c r="V165" s="7" t="s">
        <v>39</v>
      </c>
      <c r="W165" s="7"/>
      <c r="X165" s="112"/>
    </row>
    <row r="166" spans="2:24" s="106" customFormat="1" ht="31.15">
      <c r="B166" s="109">
        <v>43807</v>
      </c>
      <c r="C166" s="7"/>
      <c r="D166" s="7" t="s">
        <v>72</v>
      </c>
      <c r="E166" s="7" t="s">
        <v>95</v>
      </c>
      <c r="F16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Name]]="UT",VLOOKUP(E166:E1175,UTList[],2,0),"")))))</f>
        <v>SA-AIJ-001</v>
      </c>
      <c r="G166" s="7"/>
      <c r="H166" s="7" t="s">
        <v>57</v>
      </c>
      <c r="I166" s="110">
        <v>0.29166666666666669</v>
      </c>
      <c r="J166" s="110">
        <v>0.625</v>
      </c>
      <c r="K166" s="111">
        <f>tbl_Failures_Record[[#This Row],[To]]-tbl_Failures_Record[[#This Row],[From]]</f>
        <v>0.33333333333333331</v>
      </c>
      <c r="L166" s="7" t="s">
        <v>483</v>
      </c>
      <c r="M166" s="7"/>
      <c r="N166" s="7" t="s">
        <v>484</v>
      </c>
      <c r="O166" s="7"/>
      <c r="P166" s="7"/>
      <c r="Q166" s="7"/>
      <c r="R166" s="7" t="s">
        <v>43</v>
      </c>
      <c r="S166" s="7" t="s">
        <v>90</v>
      </c>
      <c r="T166" s="7" t="s">
        <v>39</v>
      </c>
      <c r="U166" s="105"/>
      <c r="V166" s="7" t="s">
        <v>39</v>
      </c>
      <c r="W166" s="7"/>
      <c r="X166" s="112"/>
    </row>
    <row r="167" spans="2:24" s="106" customFormat="1" ht="46.9">
      <c r="B167" s="109">
        <v>43807</v>
      </c>
      <c r="C167" s="7"/>
      <c r="D167" s="7" t="s">
        <v>51</v>
      </c>
      <c r="E167" s="7" t="s">
        <v>118</v>
      </c>
      <c r="F16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Name]]="UT",VLOOKUP(E167:E1176,UTList[],2,0),"")))))</f>
        <v>SC-DRY-001</v>
      </c>
      <c r="G167" s="7"/>
      <c r="H167" s="7" t="s">
        <v>46</v>
      </c>
      <c r="I167" s="110">
        <v>1.0208333333333333</v>
      </c>
      <c r="J167" s="110">
        <v>1.03125</v>
      </c>
      <c r="K167" s="111">
        <f>tbl_Failures_Record[[#This Row],[To]]-tbl_Failures_Record[[#This Row],[From]]</f>
        <v>1.0416666666666741E-2</v>
      </c>
      <c r="L167" s="7" t="s">
        <v>485</v>
      </c>
      <c r="M167" s="7" t="s">
        <v>486</v>
      </c>
      <c r="N167" s="7" t="s">
        <v>487</v>
      </c>
      <c r="O167" s="7"/>
      <c r="P167" s="7"/>
      <c r="Q167" s="7"/>
      <c r="R167" s="7" t="s">
        <v>37</v>
      </c>
      <c r="S167" s="7" t="s">
        <v>98</v>
      </c>
      <c r="T167" s="7"/>
      <c r="U167" s="105"/>
      <c r="V167" s="7" t="s">
        <v>39</v>
      </c>
      <c r="W167" s="7"/>
      <c r="X167" s="112"/>
    </row>
    <row r="168" spans="2:24" s="106" customFormat="1" ht="15.6">
      <c r="B168" s="109">
        <v>43807</v>
      </c>
      <c r="C168" s="7"/>
      <c r="D168" s="7" t="s">
        <v>51</v>
      </c>
      <c r="E168" s="7" t="s">
        <v>118</v>
      </c>
      <c r="F16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Name]]="UT",VLOOKUP(E168:E1177,UTList[],2,0),"")))))</f>
        <v>SC-DRY-001</v>
      </c>
      <c r="G168" s="7"/>
      <c r="H168" s="7" t="s">
        <v>46</v>
      </c>
      <c r="I168" s="110">
        <v>1.0208333333333333</v>
      </c>
      <c r="J168" s="110">
        <v>1.03125</v>
      </c>
      <c r="K168" s="111">
        <f>tbl_Failures_Record[[#This Row],[To]]-tbl_Failures_Record[[#This Row],[From]]</f>
        <v>1.0416666666666741E-2</v>
      </c>
      <c r="L168" s="7" t="s">
        <v>488</v>
      </c>
      <c r="M168" s="7" t="s">
        <v>489</v>
      </c>
      <c r="N168" s="7" t="s">
        <v>490</v>
      </c>
      <c r="O168" s="7"/>
      <c r="P168" s="7"/>
      <c r="Q168" s="7"/>
      <c r="R168" s="7" t="s">
        <v>43</v>
      </c>
      <c r="S168" s="7" t="s">
        <v>122</v>
      </c>
      <c r="T168" s="7"/>
      <c r="U168" s="105"/>
      <c r="V168" s="7" t="s">
        <v>39</v>
      </c>
      <c r="W168" s="7"/>
      <c r="X168" s="112"/>
    </row>
    <row r="169" spans="2:24" s="106" customFormat="1" ht="46.9">
      <c r="B169" s="109">
        <v>43807</v>
      </c>
      <c r="C169" s="7"/>
      <c r="D169" s="7" t="s">
        <v>72</v>
      </c>
      <c r="E169" s="7" t="s">
        <v>445</v>
      </c>
      <c r="F16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Name]]="UT",VLOOKUP(E169:E1178,UTList[],2,0),"")))))</f>
        <v>SA-MIX-001</v>
      </c>
      <c r="G169" s="7"/>
      <c r="H169" s="7" t="s">
        <v>33</v>
      </c>
      <c r="I169" s="110">
        <v>0.625</v>
      </c>
      <c r="J169" s="110">
        <v>0.70833333333333337</v>
      </c>
      <c r="K169" s="111">
        <f>tbl_Failures_Record[[#This Row],[To]]-tbl_Failures_Record[[#This Row],[From]]</f>
        <v>8.333333333333337E-2</v>
      </c>
      <c r="L169" s="7" t="s">
        <v>491</v>
      </c>
      <c r="M169" s="7" t="s">
        <v>492</v>
      </c>
      <c r="N169" s="7" t="s">
        <v>493</v>
      </c>
      <c r="O169" s="7"/>
      <c r="P169" s="7"/>
      <c r="Q169" s="7"/>
      <c r="R169" s="7" t="s">
        <v>43</v>
      </c>
      <c r="S169" s="7" t="s">
        <v>90</v>
      </c>
      <c r="T169" s="7" t="s">
        <v>78</v>
      </c>
      <c r="U169" s="105"/>
      <c r="V169" s="7" t="s">
        <v>78</v>
      </c>
      <c r="W169" s="7">
        <v>120</v>
      </c>
      <c r="X169" s="112"/>
    </row>
    <row r="170" spans="2:24" s="106" customFormat="1" ht="31.15">
      <c r="B170" s="109">
        <v>43807</v>
      </c>
      <c r="C170" s="7"/>
      <c r="D170" s="7" t="s">
        <v>72</v>
      </c>
      <c r="E170" s="7" t="s">
        <v>91</v>
      </c>
      <c r="F17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Name]]="UT",VLOOKUP(E170:E1179,UTList[],2,0),"")))))</f>
        <v>SA-PAC-001</v>
      </c>
      <c r="G170" s="7"/>
      <c r="H170" s="7" t="s">
        <v>46</v>
      </c>
      <c r="I170" s="110">
        <v>0.1388888888888889</v>
      </c>
      <c r="J170" s="110">
        <v>0.14583333333333334</v>
      </c>
      <c r="K170" s="111">
        <f>tbl_Failures_Record[[#This Row],[To]]-tbl_Failures_Record[[#This Row],[From]]</f>
        <v>6.9444444444444475E-3</v>
      </c>
      <c r="L170" s="7" t="s">
        <v>494</v>
      </c>
      <c r="M170" s="7" t="s">
        <v>495</v>
      </c>
      <c r="N170" s="7" t="s">
        <v>496</v>
      </c>
      <c r="O170" s="7"/>
      <c r="P170" s="7"/>
      <c r="Q170" s="7"/>
      <c r="R170" s="7" t="s">
        <v>37</v>
      </c>
      <c r="S170" s="7" t="s">
        <v>38</v>
      </c>
      <c r="T170" s="7"/>
      <c r="U170" s="105"/>
      <c r="V170" s="7" t="s">
        <v>39</v>
      </c>
      <c r="W170" s="7"/>
      <c r="X170" s="112"/>
    </row>
    <row r="171" spans="2:24" s="106" customFormat="1" ht="31.15">
      <c r="B171" s="109">
        <v>43808</v>
      </c>
      <c r="C171" s="7"/>
      <c r="D171" s="7" t="s">
        <v>31</v>
      </c>
      <c r="E171" s="7" t="s">
        <v>274</v>
      </c>
      <c r="F17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Name]]="UT",VLOOKUP(E171:E1180,UTList[],2,0),"")))))</f>
        <v>EU-DEP-001</v>
      </c>
      <c r="G171" s="7"/>
      <c r="H171" s="7" t="s">
        <v>46</v>
      </c>
      <c r="I171" s="110">
        <v>0.12847222222222224</v>
      </c>
      <c r="J171" s="110">
        <v>0.13194444444444445</v>
      </c>
      <c r="K171" s="111">
        <f>tbl_Failures_Record[[#This Row],[To]]-tbl_Failures_Record[[#This Row],[From]]</f>
        <v>3.4722222222222099E-3</v>
      </c>
      <c r="L171" s="7" t="s">
        <v>497</v>
      </c>
      <c r="M171" s="7" t="s">
        <v>498</v>
      </c>
      <c r="N171" s="7" t="s">
        <v>499</v>
      </c>
      <c r="O171" s="7"/>
      <c r="P171" s="7"/>
      <c r="Q171" s="7"/>
      <c r="R171" s="7" t="s">
        <v>43</v>
      </c>
      <c r="S171" s="7" t="s">
        <v>217</v>
      </c>
      <c r="T171" s="7" t="s">
        <v>78</v>
      </c>
      <c r="U171" s="105"/>
      <c r="V171" s="7" t="s">
        <v>78</v>
      </c>
      <c r="W171" s="7">
        <v>5</v>
      </c>
      <c r="X171" s="112">
        <v>25</v>
      </c>
    </row>
    <row r="172" spans="2:24" s="106" customFormat="1" ht="15.6">
      <c r="B172" s="109">
        <v>43808</v>
      </c>
      <c r="C172" s="7"/>
      <c r="D172" s="7" t="s">
        <v>31</v>
      </c>
      <c r="E172" s="7" t="s">
        <v>218</v>
      </c>
      <c r="F17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Name]]="UT",VLOOKUP(E172:E1181,UTList[],2,0),"")))))</f>
        <v>EU-DVD-001</v>
      </c>
      <c r="G172" s="7"/>
      <c r="H172" s="7" t="s">
        <v>46</v>
      </c>
      <c r="I172" s="110">
        <v>0.97916666666666663</v>
      </c>
      <c r="J172" s="110">
        <v>0.98263888888888884</v>
      </c>
      <c r="K172" s="111">
        <f>tbl_Failures_Record[[#This Row],[To]]-tbl_Failures_Record[[#This Row],[From]]</f>
        <v>3.4722222222222099E-3</v>
      </c>
      <c r="L172" s="7" t="s">
        <v>500</v>
      </c>
      <c r="M172" s="7" t="s">
        <v>501</v>
      </c>
      <c r="N172" s="7" t="s">
        <v>502</v>
      </c>
      <c r="O172" s="7"/>
      <c r="P172" s="7"/>
      <c r="Q172" s="7"/>
      <c r="R172" s="7" t="s">
        <v>43</v>
      </c>
      <c r="S172" s="7" t="s">
        <v>122</v>
      </c>
      <c r="T172" s="7" t="s">
        <v>39</v>
      </c>
      <c r="U172" s="105"/>
      <c r="V172" s="7" t="s">
        <v>39</v>
      </c>
      <c r="W172" s="7"/>
      <c r="X172" s="112"/>
    </row>
    <row r="173" spans="2:24" s="106" customFormat="1" ht="31.15">
      <c r="B173" s="109">
        <v>43808</v>
      </c>
      <c r="C173" s="7"/>
      <c r="D173" s="7" t="s">
        <v>51</v>
      </c>
      <c r="E173" s="7" t="s">
        <v>280</v>
      </c>
      <c r="F17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Name]]="UT",VLOOKUP(E173:E1182,UTList[],2,0),"")))))</f>
        <v>SC-SLO-001</v>
      </c>
      <c r="G173" s="7"/>
      <c r="H173" s="7" t="s">
        <v>46</v>
      </c>
      <c r="I173" s="110">
        <v>1.0208333333333333</v>
      </c>
      <c r="J173" s="110">
        <v>1.0347222222222221</v>
      </c>
      <c r="K173" s="111">
        <f>tbl_Failures_Record[[#This Row],[To]]-tbl_Failures_Record[[#This Row],[From]]</f>
        <v>1.388888888888884E-2</v>
      </c>
      <c r="L173" s="7" t="s">
        <v>503</v>
      </c>
      <c r="M173" s="7"/>
      <c r="N173" s="7" t="s">
        <v>504</v>
      </c>
      <c r="O173" s="7"/>
      <c r="P173" s="7"/>
      <c r="Q173" s="7"/>
      <c r="R173" s="7" t="s">
        <v>43</v>
      </c>
      <c r="S173" s="7" t="s">
        <v>217</v>
      </c>
      <c r="T173" s="7" t="s">
        <v>78</v>
      </c>
      <c r="U173" s="105"/>
      <c r="V173" s="7" t="s">
        <v>39</v>
      </c>
      <c r="W173" s="7"/>
      <c r="X173" s="112"/>
    </row>
    <row r="174" spans="2:24" s="106" customFormat="1" ht="46.9">
      <c r="B174" s="109">
        <v>43808</v>
      </c>
      <c r="C174" s="7"/>
      <c r="D174" s="7" t="s">
        <v>31</v>
      </c>
      <c r="E174" s="7" t="s">
        <v>159</v>
      </c>
      <c r="F17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Name]]="UT",VLOOKUP(E174:E1183,UTList[],2,0),"")))))</f>
        <v>EU-PAC-001</v>
      </c>
      <c r="G174" s="7"/>
      <c r="H174" s="7" t="s">
        <v>57</v>
      </c>
      <c r="I174" s="110">
        <v>0.51041666666666663</v>
      </c>
      <c r="J174" s="110">
        <v>0.52083333333333337</v>
      </c>
      <c r="K174" s="111">
        <f>tbl_Failures_Record[[#This Row],[To]]-tbl_Failures_Record[[#This Row],[From]]</f>
        <v>1.0416666666666741E-2</v>
      </c>
      <c r="L174" s="7" t="s">
        <v>505</v>
      </c>
      <c r="M174" s="7" t="s">
        <v>506</v>
      </c>
      <c r="N174" s="7" t="s">
        <v>507</v>
      </c>
      <c r="O174" s="7"/>
      <c r="P174" s="7"/>
      <c r="Q174" s="7"/>
      <c r="R174" s="7" t="s">
        <v>43</v>
      </c>
      <c r="S174" s="7" t="s">
        <v>208</v>
      </c>
      <c r="T174" s="7" t="s">
        <v>39</v>
      </c>
      <c r="U174" s="105"/>
      <c r="V174" s="7" t="s">
        <v>39</v>
      </c>
      <c r="W174" s="7"/>
      <c r="X174" s="112"/>
    </row>
    <row r="175" spans="2:24" s="106" customFormat="1" ht="31.15">
      <c r="B175" s="109">
        <v>43808</v>
      </c>
      <c r="C175" s="7"/>
      <c r="D175" s="7" t="s">
        <v>31</v>
      </c>
      <c r="E175" s="7" t="s">
        <v>508</v>
      </c>
      <c r="F17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Name]]="UT",VLOOKUP(E175:E1184,UTList[],2,0),"")))))</f>
        <v>EU-PAC-002</v>
      </c>
      <c r="G175" s="7"/>
      <c r="H175" s="7" t="s">
        <v>57</v>
      </c>
      <c r="I175" s="110">
        <v>0.5</v>
      </c>
      <c r="J175" s="110">
        <v>0.50694444444444442</v>
      </c>
      <c r="K175" s="111">
        <f>tbl_Failures_Record[[#This Row],[To]]-tbl_Failures_Record[[#This Row],[From]]</f>
        <v>6.9444444444444198E-3</v>
      </c>
      <c r="L175" s="7" t="s">
        <v>509</v>
      </c>
      <c r="M175" s="7" t="s">
        <v>510</v>
      </c>
      <c r="N175" s="7" t="s">
        <v>138</v>
      </c>
      <c r="O175" s="7"/>
      <c r="P175" s="7"/>
      <c r="Q175" s="7"/>
      <c r="R175" s="7" t="s">
        <v>37</v>
      </c>
      <c r="S175" s="7" t="s">
        <v>56</v>
      </c>
      <c r="T175" s="7" t="s">
        <v>78</v>
      </c>
      <c r="U175" s="105"/>
      <c r="V175" s="7" t="s">
        <v>78</v>
      </c>
      <c r="W175" s="7">
        <v>10</v>
      </c>
      <c r="X175" s="112"/>
    </row>
    <row r="176" spans="2:24" s="106" customFormat="1" ht="46.9">
      <c r="B176" s="109">
        <v>43808</v>
      </c>
      <c r="C176" s="7"/>
      <c r="D176" s="7" t="s">
        <v>51</v>
      </c>
      <c r="E176" s="7" t="s">
        <v>67</v>
      </c>
      <c r="F17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Name]]="UT",VLOOKUP(E176:E1185,UTList[],2,0),"")))))</f>
        <v>SC-OVN-001</v>
      </c>
      <c r="G176" s="7"/>
      <c r="H176" s="7" t="s">
        <v>46</v>
      </c>
      <c r="I176" s="110">
        <v>4.1666666666666664E-2</v>
      </c>
      <c r="J176" s="110">
        <v>8.3333333333333329E-2</v>
      </c>
      <c r="K176" s="111">
        <f>tbl_Failures_Record[[#This Row],[To]]-tbl_Failures_Record[[#This Row],[From]]</f>
        <v>4.1666666666666664E-2</v>
      </c>
      <c r="L176" s="7" t="s">
        <v>511</v>
      </c>
      <c r="M176" s="7" t="s">
        <v>512</v>
      </c>
      <c r="N176" s="7" t="s">
        <v>513</v>
      </c>
      <c r="O176" s="7"/>
      <c r="P176" s="7"/>
      <c r="Q176" s="7"/>
      <c r="R176" s="7" t="s">
        <v>37</v>
      </c>
      <c r="S176" s="7" t="s">
        <v>71</v>
      </c>
      <c r="T176" s="7" t="s">
        <v>78</v>
      </c>
      <c r="U176" s="105"/>
      <c r="V176" s="7" t="s">
        <v>78</v>
      </c>
      <c r="W176" s="7">
        <v>60</v>
      </c>
      <c r="X176" s="112"/>
    </row>
    <row r="177" spans="2:24" s="106" customFormat="1" ht="31.15">
      <c r="B177" s="109">
        <v>43808</v>
      </c>
      <c r="C177" s="7"/>
      <c r="D177" s="7" t="s">
        <v>51</v>
      </c>
      <c r="E177" s="7" t="s">
        <v>67</v>
      </c>
      <c r="F17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Name]]="UT",VLOOKUP(E177:E1186,UTList[],2,0),"")))))</f>
        <v>SC-OVN-001</v>
      </c>
      <c r="G177" s="7"/>
      <c r="H177" s="7" t="s">
        <v>57</v>
      </c>
      <c r="I177" s="110">
        <v>0.29166666666666669</v>
      </c>
      <c r="J177" s="110">
        <v>0.625</v>
      </c>
      <c r="K177" s="111">
        <f>tbl_Failures_Record[[#This Row],[To]]-tbl_Failures_Record[[#This Row],[From]]</f>
        <v>0.33333333333333331</v>
      </c>
      <c r="L177" s="7" t="s">
        <v>511</v>
      </c>
      <c r="M177" s="7" t="s">
        <v>514</v>
      </c>
      <c r="N177" s="7" t="s">
        <v>515</v>
      </c>
      <c r="O177" s="7"/>
      <c r="P177" s="7"/>
      <c r="Q177" s="7"/>
      <c r="R177" s="7" t="s">
        <v>37</v>
      </c>
      <c r="S177" s="7" t="s">
        <v>56</v>
      </c>
      <c r="T177" s="7" t="s">
        <v>78</v>
      </c>
      <c r="U177" s="105"/>
      <c r="V177" s="7" t="s">
        <v>78</v>
      </c>
      <c r="W177" s="7">
        <f>8*60</f>
        <v>480</v>
      </c>
      <c r="X177" s="112"/>
    </row>
    <row r="178" spans="2:24" s="106" customFormat="1" ht="31.15">
      <c r="B178" s="109">
        <v>43808</v>
      </c>
      <c r="C178" s="7"/>
      <c r="D178" s="7" t="s">
        <v>72</v>
      </c>
      <c r="E178" s="7" t="s">
        <v>73</v>
      </c>
      <c r="F17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Name]]="UT",VLOOKUP(E178:E1187,UTList[],2,0),"")))))</f>
        <v>SA-ROV-002</v>
      </c>
      <c r="G178" s="7"/>
      <c r="H178" s="7" t="s">
        <v>57</v>
      </c>
      <c r="I178" s="110">
        <v>0.4375</v>
      </c>
      <c r="J178" s="110">
        <v>0.47916666666666669</v>
      </c>
      <c r="K178" s="111">
        <f>tbl_Failures_Record[[#This Row],[To]]-tbl_Failures_Record[[#This Row],[From]]</f>
        <v>4.1666666666666685E-2</v>
      </c>
      <c r="L178" s="7" t="s">
        <v>516</v>
      </c>
      <c r="M178" s="7" t="s">
        <v>517</v>
      </c>
      <c r="N178" s="7" t="s">
        <v>518</v>
      </c>
      <c r="O178" s="7"/>
      <c r="P178" s="7"/>
      <c r="Q178" s="7"/>
      <c r="R178" s="7" t="s">
        <v>43</v>
      </c>
      <c r="S178" s="7" t="s">
        <v>208</v>
      </c>
      <c r="T178" s="7" t="s">
        <v>78</v>
      </c>
      <c r="U178" s="105"/>
      <c r="V178" s="7" t="s">
        <v>78</v>
      </c>
      <c r="W178" s="7">
        <v>60</v>
      </c>
      <c r="X178" s="112">
        <v>70</v>
      </c>
    </row>
    <row r="179" spans="2:24" s="106" customFormat="1" ht="31.15">
      <c r="B179" s="109">
        <v>43808</v>
      </c>
      <c r="C179" s="7"/>
      <c r="D179" s="7" t="s">
        <v>72</v>
      </c>
      <c r="E179" s="7" t="s">
        <v>170</v>
      </c>
      <c r="F17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Name]]="UT",VLOOKUP(E179:E1188,UTList[],2,0),"")))))</f>
        <v>SA-ROV-003</v>
      </c>
      <c r="G179" s="7"/>
      <c r="H179" s="7" t="s">
        <v>57</v>
      </c>
      <c r="I179" s="110">
        <v>0.47083333333333338</v>
      </c>
      <c r="J179" s="110">
        <v>0.59027777777777779</v>
      </c>
      <c r="K179" s="111">
        <f>tbl_Failures_Record[[#This Row],[To]]-tbl_Failures_Record[[#This Row],[From]]</f>
        <v>0.11944444444444441</v>
      </c>
      <c r="L179" s="7" t="s">
        <v>519</v>
      </c>
      <c r="M179" s="7" t="s">
        <v>520</v>
      </c>
      <c r="N179" s="7" t="s">
        <v>521</v>
      </c>
      <c r="O179" s="7"/>
      <c r="P179" s="7"/>
      <c r="Q179" s="7"/>
      <c r="R179" s="7" t="s">
        <v>43</v>
      </c>
      <c r="S179" s="7" t="s">
        <v>50</v>
      </c>
      <c r="T179" s="7" t="s">
        <v>78</v>
      </c>
      <c r="U179" s="105"/>
      <c r="V179" s="7" t="s">
        <v>78</v>
      </c>
      <c r="W179" s="7">
        <f>120+52</f>
        <v>172</v>
      </c>
      <c r="X179" s="112"/>
    </row>
    <row r="180" spans="2:24" s="106" customFormat="1" ht="15.6">
      <c r="B180" s="109">
        <v>43808</v>
      </c>
      <c r="C180" s="7"/>
      <c r="D180" s="7" t="s">
        <v>72</v>
      </c>
      <c r="E180" s="7" t="s">
        <v>79</v>
      </c>
      <c r="F18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Name]]="UT",VLOOKUP(E180:E1189,UTList[],2,0),"")))))</f>
        <v>SA-DCD-002</v>
      </c>
      <c r="G180" s="7"/>
      <c r="H180" s="7" t="s">
        <v>46</v>
      </c>
      <c r="I180" s="110">
        <v>1</v>
      </c>
      <c r="J180" s="110">
        <v>1.0069444444444444</v>
      </c>
      <c r="K180" s="111">
        <f>tbl_Failures_Record[[#This Row],[To]]-tbl_Failures_Record[[#This Row],[From]]</f>
        <v>6.9444444444444198E-3</v>
      </c>
      <c r="L180" s="7" t="s">
        <v>522</v>
      </c>
      <c r="M180" s="7"/>
      <c r="N180" s="7" t="s">
        <v>523</v>
      </c>
      <c r="O180" s="7"/>
      <c r="P180" s="7"/>
      <c r="Q180" s="7"/>
      <c r="R180" s="7" t="s">
        <v>37</v>
      </c>
      <c r="S180" s="7" t="s">
        <v>38</v>
      </c>
      <c r="T180" s="7" t="s">
        <v>78</v>
      </c>
      <c r="U180" s="105"/>
      <c r="V180" s="7" t="s">
        <v>39</v>
      </c>
      <c r="W180" s="7"/>
      <c r="X180" s="112"/>
    </row>
    <row r="181" spans="2:24" s="106" customFormat="1" ht="31.15">
      <c r="B181" s="109">
        <v>43808</v>
      </c>
      <c r="C181" s="7"/>
      <c r="D181" s="7" t="s">
        <v>51</v>
      </c>
      <c r="E181" s="7" t="s">
        <v>87</v>
      </c>
      <c r="F18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Name]]="UT",VLOOKUP(E181:E1190,UTList[],2,0),"")))))</f>
        <v>SC-FRM-001</v>
      </c>
      <c r="G181" s="7"/>
      <c r="H181" s="7" t="s">
        <v>46</v>
      </c>
      <c r="I181" s="110">
        <v>5.2083333333333336E-2</v>
      </c>
      <c r="J181" s="110">
        <v>5.9027777777777783E-2</v>
      </c>
      <c r="K181" s="111">
        <f>tbl_Failures_Record[[#This Row],[To]]-tbl_Failures_Record[[#This Row],[From]]</f>
        <v>6.9444444444444475E-3</v>
      </c>
      <c r="L181" s="7" t="s">
        <v>524</v>
      </c>
      <c r="M181" s="7"/>
      <c r="N181" s="7" t="s">
        <v>525</v>
      </c>
      <c r="O181" s="7"/>
      <c r="P181" s="7"/>
      <c r="Q181" s="7"/>
      <c r="R181" s="7" t="s">
        <v>43</v>
      </c>
      <c r="S181" s="7" t="s">
        <v>122</v>
      </c>
      <c r="T181" s="7" t="s">
        <v>78</v>
      </c>
      <c r="U181" s="105"/>
      <c r="V181" s="7" t="s">
        <v>39</v>
      </c>
      <c r="W181" s="7"/>
      <c r="X181" s="112"/>
    </row>
    <row r="182" spans="2:24" s="106" customFormat="1" ht="46.9">
      <c r="B182" s="109">
        <v>43808</v>
      </c>
      <c r="C182" s="7"/>
      <c r="D182" s="7" t="s">
        <v>31</v>
      </c>
      <c r="E182" s="7" t="s">
        <v>101</v>
      </c>
      <c r="F18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Name]]="UT",VLOOKUP(E182:E1191,UTList[],2,0),"")))))</f>
        <v>EU-PCM-003</v>
      </c>
      <c r="G182" s="7"/>
      <c r="H182" s="7" t="s">
        <v>57</v>
      </c>
      <c r="I182" s="110">
        <v>0.42708333333333331</v>
      </c>
      <c r="J182" s="110">
        <v>0.44791666666666669</v>
      </c>
      <c r="K182" s="111">
        <f>tbl_Failures_Record[[#This Row],[To]]-tbl_Failures_Record[[#This Row],[From]]</f>
        <v>2.083333333333337E-2</v>
      </c>
      <c r="L182" s="7" t="s">
        <v>99</v>
      </c>
      <c r="M182" s="7" t="s">
        <v>526</v>
      </c>
      <c r="N182" s="7" t="s">
        <v>527</v>
      </c>
      <c r="O182" s="7"/>
      <c r="P182" s="7"/>
      <c r="Q182" s="7"/>
      <c r="R182" s="7" t="s">
        <v>43</v>
      </c>
      <c r="S182" s="7" t="s">
        <v>208</v>
      </c>
      <c r="T182" s="7" t="s">
        <v>78</v>
      </c>
      <c r="U182" s="105"/>
      <c r="V182" s="7" t="s">
        <v>78</v>
      </c>
      <c r="W182" s="7">
        <v>30</v>
      </c>
      <c r="X182" s="112"/>
    </row>
    <row r="183" spans="2:24" s="106" customFormat="1" ht="62.45">
      <c r="B183" s="109">
        <v>43808</v>
      </c>
      <c r="C183" s="7"/>
      <c r="D183" s="7" t="s">
        <v>31</v>
      </c>
      <c r="E183" s="7" t="s">
        <v>101</v>
      </c>
      <c r="F18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Name]]="UT",VLOOKUP(E183:E1192,UTList[],2,0),"")))))</f>
        <v>EU-PCM-003</v>
      </c>
      <c r="G183" s="7"/>
      <c r="H183" s="7" t="s">
        <v>57</v>
      </c>
      <c r="I183" s="110">
        <v>0.43055555555555558</v>
      </c>
      <c r="J183" s="110">
        <v>0.4375</v>
      </c>
      <c r="K183" s="111">
        <f>tbl_Failures_Record[[#This Row],[To]]-tbl_Failures_Record[[#This Row],[From]]</f>
        <v>6.9444444444444198E-3</v>
      </c>
      <c r="L183" s="7" t="s">
        <v>528</v>
      </c>
      <c r="M183" s="7" t="s">
        <v>529</v>
      </c>
      <c r="N183" s="7" t="s">
        <v>530</v>
      </c>
      <c r="O183" s="7"/>
      <c r="P183" s="7"/>
      <c r="Q183" s="7"/>
      <c r="R183" s="7" t="s">
        <v>43</v>
      </c>
      <c r="S183" s="7" t="s">
        <v>50</v>
      </c>
      <c r="T183" s="7" t="s">
        <v>78</v>
      </c>
      <c r="U183" s="105"/>
      <c r="V183" s="7" t="s">
        <v>78</v>
      </c>
      <c r="W183" s="7">
        <v>10</v>
      </c>
      <c r="X183" s="112"/>
    </row>
    <row r="184" spans="2:24" s="106" customFormat="1" ht="31.15">
      <c r="B184" s="109">
        <v>43808</v>
      </c>
      <c r="C184" s="7"/>
      <c r="D184" s="7" t="s">
        <v>72</v>
      </c>
      <c r="E184" s="7" t="s">
        <v>531</v>
      </c>
      <c r="F18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Name]]="UT",VLOOKUP(E184:E1193,UTList[],2,0),"")))))</f>
        <v>SA-BOX-001</v>
      </c>
      <c r="G184" s="7"/>
      <c r="H184" s="7" t="s">
        <v>46</v>
      </c>
      <c r="I184" s="110">
        <v>5.2083333333333336E-2</v>
      </c>
      <c r="J184" s="110">
        <v>5.9027777777777783E-2</v>
      </c>
      <c r="K184" s="111">
        <f>tbl_Failures_Record[[#This Row],[To]]-tbl_Failures_Record[[#This Row],[From]]</f>
        <v>6.9444444444444475E-3</v>
      </c>
      <c r="L184" s="7" t="s">
        <v>532</v>
      </c>
      <c r="M184" s="7"/>
      <c r="N184" s="7" t="s">
        <v>533</v>
      </c>
      <c r="O184" s="7"/>
      <c r="P184" s="7"/>
      <c r="Q184" s="7"/>
      <c r="R184" s="7" t="s">
        <v>37</v>
      </c>
      <c r="S184" s="7" t="s">
        <v>71</v>
      </c>
      <c r="T184" s="7" t="s">
        <v>78</v>
      </c>
      <c r="U184" s="105"/>
      <c r="V184" s="7" t="s">
        <v>39</v>
      </c>
      <c r="W184" s="7"/>
      <c r="X184" s="112"/>
    </row>
    <row r="185" spans="2:24" s="106" customFormat="1" ht="46.9">
      <c r="B185" s="109">
        <v>43808</v>
      </c>
      <c r="C185" s="7"/>
      <c r="D185" s="7" t="s">
        <v>31</v>
      </c>
      <c r="E185" s="7" t="s">
        <v>534</v>
      </c>
      <c r="F18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Name]]="UT",VLOOKUP(E185:E1194,UTList[],2,0),"")))))</f>
        <v>EU-MIX-002</v>
      </c>
      <c r="G185" s="7"/>
      <c r="H185" s="7" t="s">
        <v>57</v>
      </c>
      <c r="I185" s="110">
        <v>0.70833333333333337</v>
      </c>
      <c r="J185" s="110">
        <v>0.95833333333333337</v>
      </c>
      <c r="K185" s="111">
        <f>tbl_Failures_Record[[#This Row],[To]]-tbl_Failures_Record[[#This Row],[From]]</f>
        <v>0.25</v>
      </c>
      <c r="L185" s="7" t="s">
        <v>535</v>
      </c>
      <c r="M185" s="7" t="s">
        <v>536</v>
      </c>
      <c r="N185" s="7" t="s">
        <v>537</v>
      </c>
      <c r="O185" s="7"/>
      <c r="P185" s="7"/>
      <c r="Q185" s="7"/>
      <c r="R185" s="7" t="s">
        <v>43</v>
      </c>
      <c r="S185" s="7" t="s">
        <v>108</v>
      </c>
      <c r="T185" s="7" t="s">
        <v>78</v>
      </c>
      <c r="U185" s="105"/>
      <c r="V185" s="7" t="s">
        <v>39</v>
      </c>
      <c r="W185" s="7"/>
      <c r="X185" s="112"/>
    </row>
    <row r="186" spans="2:24" s="106" customFormat="1" ht="46.9">
      <c r="B186" s="109">
        <v>43808</v>
      </c>
      <c r="C186" s="7"/>
      <c r="D186" s="7" t="s">
        <v>31</v>
      </c>
      <c r="E186" s="7" t="s">
        <v>534</v>
      </c>
      <c r="F18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Name]]="UT",VLOOKUP(E186:E1195,UTList[],2,0),"")))))</f>
        <v>EU-MIX-002</v>
      </c>
      <c r="G186" s="7"/>
      <c r="H186" s="7" t="s">
        <v>33</v>
      </c>
      <c r="I186" s="110">
        <v>0.79166666666666663</v>
      </c>
      <c r="J186" s="110">
        <v>1.0833333333333333</v>
      </c>
      <c r="K186" s="111">
        <f>tbl_Failures_Record[[#This Row],[To]]-tbl_Failures_Record[[#This Row],[From]]</f>
        <v>0.29166666666666663</v>
      </c>
      <c r="L186" s="7" t="s">
        <v>58</v>
      </c>
      <c r="M186" s="7"/>
      <c r="N186" s="7" t="s">
        <v>538</v>
      </c>
      <c r="O186" s="7"/>
      <c r="P186" s="7"/>
      <c r="Q186" s="7"/>
      <c r="R186" s="7" t="s">
        <v>43</v>
      </c>
      <c r="S186" s="7" t="s">
        <v>217</v>
      </c>
      <c r="T186" s="7" t="s">
        <v>78</v>
      </c>
      <c r="U186" s="105"/>
      <c r="V186" s="7" t="s">
        <v>39</v>
      </c>
      <c r="W186" s="7"/>
      <c r="X186" s="112"/>
    </row>
    <row r="187" spans="2:24" s="106" customFormat="1" ht="46.9">
      <c r="B187" s="109">
        <v>43808</v>
      </c>
      <c r="C187" s="7"/>
      <c r="D187" s="7" t="s">
        <v>31</v>
      </c>
      <c r="E187" s="7" t="s">
        <v>534</v>
      </c>
      <c r="F18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Name]]="UT",VLOOKUP(E187:E1196,UTList[],2,0),"")))))</f>
        <v>EU-MIX-002</v>
      </c>
      <c r="G187" s="7"/>
      <c r="H187" s="7" t="s">
        <v>33</v>
      </c>
      <c r="I187" s="110">
        <v>0.6875</v>
      </c>
      <c r="J187" s="110">
        <v>0.95833333333333337</v>
      </c>
      <c r="K187" s="111">
        <f>tbl_Failures_Record[[#This Row],[To]]-tbl_Failures_Record[[#This Row],[From]]</f>
        <v>0.27083333333333337</v>
      </c>
      <c r="L187" s="7" t="s">
        <v>58</v>
      </c>
      <c r="M187" s="7" t="s">
        <v>539</v>
      </c>
      <c r="N187" s="7" t="s">
        <v>540</v>
      </c>
      <c r="O187" s="7"/>
      <c r="P187" s="7"/>
      <c r="Q187" s="7"/>
      <c r="R187" s="7" t="s">
        <v>37</v>
      </c>
      <c r="S187" s="7" t="s">
        <v>182</v>
      </c>
      <c r="T187" s="7" t="s">
        <v>78</v>
      </c>
      <c r="U187" s="105"/>
      <c r="V187" s="7" t="s">
        <v>78</v>
      </c>
      <c r="W187" s="7">
        <f>6*60+30</f>
        <v>390</v>
      </c>
      <c r="X187" s="112"/>
    </row>
    <row r="188" spans="2:24" s="106" customFormat="1" ht="46.9">
      <c r="B188" s="109">
        <v>43809</v>
      </c>
      <c r="C188" s="7"/>
      <c r="D188" s="7" t="s">
        <v>51</v>
      </c>
      <c r="E188" s="7" t="s">
        <v>277</v>
      </c>
      <c r="F18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Name]]="UT",VLOOKUP(E188:E1197,UTList[],2,0),"")))))</f>
        <v>SC-PRF-001</v>
      </c>
      <c r="G188" s="7"/>
      <c r="H188" s="7" t="s">
        <v>57</v>
      </c>
      <c r="I188" s="110">
        <v>0.4375</v>
      </c>
      <c r="J188" s="110">
        <v>0.47222222222222227</v>
      </c>
      <c r="K188" s="111">
        <f>tbl_Failures_Record[[#This Row],[To]]-tbl_Failures_Record[[#This Row],[From]]</f>
        <v>3.4722222222222265E-2</v>
      </c>
      <c r="L188" s="7" t="s">
        <v>541</v>
      </c>
      <c r="M188" s="7" t="s">
        <v>542</v>
      </c>
      <c r="N188" s="7" t="s">
        <v>543</v>
      </c>
      <c r="O188" s="7"/>
      <c r="P188" s="7"/>
      <c r="Q188" s="7"/>
      <c r="R188" s="7" t="s">
        <v>37</v>
      </c>
      <c r="S188" s="7" t="s">
        <v>56</v>
      </c>
      <c r="T188" s="7" t="s">
        <v>78</v>
      </c>
      <c r="U188" s="105"/>
      <c r="V188" s="7" t="s">
        <v>78</v>
      </c>
      <c r="W188" s="7">
        <v>50</v>
      </c>
      <c r="X188" s="112"/>
    </row>
    <row r="189" spans="2:24" s="106" customFormat="1" ht="31.15">
      <c r="B189" s="109">
        <v>43809</v>
      </c>
      <c r="C189" s="7"/>
      <c r="D189" s="7" t="s">
        <v>51</v>
      </c>
      <c r="E189" s="7" t="s">
        <v>277</v>
      </c>
      <c r="F18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Name]]="UT",VLOOKUP(E189:E1198,UTList[],2,0),"")))))</f>
        <v>SC-PRF-001</v>
      </c>
      <c r="G189" s="7"/>
      <c r="H189" s="7" t="s">
        <v>57</v>
      </c>
      <c r="I189" s="110">
        <v>0.4375</v>
      </c>
      <c r="J189" s="110">
        <v>0.47222222222222227</v>
      </c>
      <c r="K189" s="111">
        <f>tbl_Failures_Record[[#This Row],[To]]-tbl_Failures_Record[[#This Row],[From]]</f>
        <v>3.4722222222222265E-2</v>
      </c>
      <c r="L189" s="7" t="s">
        <v>544</v>
      </c>
      <c r="M189" s="7" t="s">
        <v>545</v>
      </c>
      <c r="N189" s="7" t="s">
        <v>546</v>
      </c>
      <c r="O189" s="7"/>
      <c r="P189" s="7"/>
      <c r="Q189" s="7"/>
      <c r="R189" s="7" t="s">
        <v>43</v>
      </c>
      <c r="S189" s="7" t="s">
        <v>44</v>
      </c>
      <c r="T189" s="7" t="s">
        <v>78</v>
      </c>
      <c r="U189" s="105"/>
      <c r="V189" s="7" t="s">
        <v>78</v>
      </c>
      <c r="W189" s="7">
        <v>50</v>
      </c>
      <c r="X189" s="112"/>
    </row>
    <row r="190" spans="2:24" s="106" customFormat="1" ht="31.15">
      <c r="B190" s="109">
        <v>43809</v>
      </c>
      <c r="C190" s="7"/>
      <c r="D190" s="7" t="s">
        <v>72</v>
      </c>
      <c r="E190" s="7" t="s">
        <v>135</v>
      </c>
      <c r="F19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Name]]="UT",VLOOKUP(E190:E1199,UTList[],2,0),"")))))</f>
        <v>SA-DVD-001</v>
      </c>
      <c r="G190" s="7"/>
      <c r="H190" s="7" t="s">
        <v>46</v>
      </c>
      <c r="I190" s="110">
        <v>0.95833333333333337</v>
      </c>
      <c r="J190" s="110">
        <v>0.96875</v>
      </c>
      <c r="K190" s="111">
        <f>tbl_Failures_Record[[#This Row],[To]]-tbl_Failures_Record[[#This Row],[From]]</f>
        <v>1.041666666666663E-2</v>
      </c>
      <c r="L190" s="7" t="s">
        <v>547</v>
      </c>
      <c r="M190" s="7"/>
      <c r="N190" s="7" t="s">
        <v>548</v>
      </c>
      <c r="O190" s="7"/>
      <c r="P190" s="7"/>
      <c r="Q190" s="7"/>
      <c r="R190" s="7" t="s">
        <v>43</v>
      </c>
      <c r="S190" s="7" t="s">
        <v>122</v>
      </c>
      <c r="T190" s="7" t="s">
        <v>78</v>
      </c>
      <c r="U190" s="105"/>
      <c r="V190" s="7" t="s">
        <v>39</v>
      </c>
      <c r="W190" s="7"/>
      <c r="X190" s="112"/>
    </row>
    <row r="191" spans="2:24" s="106" customFormat="1" ht="31.15">
      <c r="B191" s="109">
        <v>43809</v>
      </c>
      <c r="C191" s="7"/>
      <c r="D191" s="7" t="s">
        <v>31</v>
      </c>
      <c r="E191" s="7" t="s">
        <v>159</v>
      </c>
      <c r="F19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Name]]="UT",VLOOKUP(E191:E1200,UTList[],2,0),"")))))</f>
        <v>EU-PAC-001</v>
      </c>
      <c r="G191" s="7"/>
      <c r="H191" s="7" t="s">
        <v>46</v>
      </c>
      <c r="I191" s="110">
        <v>0.97916666666666663</v>
      </c>
      <c r="J191" s="110">
        <v>0.98958333333333337</v>
      </c>
      <c r="K191" s="111">
        <f>tbl_Failures_Record[[#This Row],[To]]-tbl_Failures_Record[[#This Row],[From]]</f>
        <v>1.0416666666666741E-2</v>
      </c>
      <c r="L191" s="7" t="s">
        <v>549</v>
      </c>
      <c r="M191" s="7"/>
      <c r="N191" s="7" t="s">
        <v>550</v>
      </c>
      <c r="O191" s="7"/>
      <c r="P191" s="7"/>
      <c r="Q191" s="7"/>
      <c r="R191" s="7" t="s">
        <v>43</v>
      </c>
      <c r="S191" s="7" t="s">
        <v>217</v>
      </c>
      <c r="T191" s="7" t="s">
        <v>39</v>
      </c>
      <c r="U191" s="105"/>
      <c r="V191" s="7" t="s">
        <v>39</v>
      </c>
      <c r="W191" s="7"/>
      <c r="X191" s="112"/>
    </row>
    <row r="192" spans="2:24" s="106" customFormat="1" ht="46.9">
      <c r="B192" s="109">
        <v>43809</v>
      </c>
      <c r="C192" s="7"/>
      <c r="D192" s="7" t="s">
        <v>31</v>
      </c>
      <c r="E192" s="7" t="s">
        <v>470</v>
      </c>
      <c r="F19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Name]]="UT",VLOOKUP(E192:E1201,UTList[],2,0),"")))))</f>
        <v>EU-DSP-001</v>
      </c>
      <c r="G192" s="7"/>
      <c r="H192" s="7" t="s">
        <v>57</v>
      </c>
      <c r="I192" s="110">
        <v>0.41666666666666669</v>
      </c>
      <c r="J192" s="110">
        <v>0.45833333333333331</v>
      </c>
      <c r="K192" s="111">
        <f>tbl_Failures_Record[[#This Row],[To]]-tbl_Failures_Record[[#This Row],[From]]</f>
        <v>4.166666666666663E-2</v>
      </c>
      <c r="L192" s="7" t="s">
        <v>551</v>
      </c>
      <c r="M192" s="7"/>
      <c r="N192" s="7" t="s">
        <v>552</v>
      </c>
      <c r="O192" s="7"/>
      <c r="P192" s="7"/>
      <c r="Q192" s="7"/>
      <c r="R192" s="7" t="s">
        <v>43</v>
      </c>
      <c r="S192" s="7" t="s">
        <v>50</v>
      </c>
      <c r="T192" s="7" t="s">
        <v>78</v>
      </c>
      <c r="U192" s="105"/>
      <c r="V192" s="7" t="s">
        <v>78</v>
      </c>
      <c r="W192" s="7">
        <v>60</v>
      </c>
      <c r="X192" s="112"/>
    </row>
    <row r="193" spans="2:24" s="106" customFormat="1" ht="62.45">
      <c r="B193" s="109">
        <v>43809</v>
      </c>
      <c r="C193" s="7"/>
      <c r="D193" s="7" t="s">
        <v>51</v>
      </c>
      <c r="E193" s="7" t="s">
        <v>67</v>
      </c>
      <c r="F19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Name]]="UT",VLOOKUP(E193:E1202,UTList[],2,0),"")))))</f>
        <v>SC-OVN-001</v>
      </c>
      <c r="G193" s="7"/>
      <c r="H193" s="7" t="s">
        <v>46</v>
      </c>
      <c r="I193" s="110">
        <v>0.97916666666666663</v>
      </c>
      <c r="J193" s="110">
        <v>1.0104166666666667</v>
      </c>
      <c r="K193" s="111">
        <f>tbl_Failures_Record[[#This Row],[To]]-tbl_Failures_Record[[#This Row],[From]]</f>
        <v>3.1250000000000111E-2</v>
      </c>
      <c r="L193" s="7"/>
      <c r="M193" s="7"/>
      <c r="N193" s="7" t="s">
        <v>553</v>
      </c>
      <c r="O193" s="7"/>
      <c r="P193" s="7"/>
      <c r="Q193" s="7"/>
      <c r="R193" s="7" t="s">
        <v>43</v>
      </c>
      <c r="S193" s="7" t="s">
        <v>122</v>
      </c>
      <c r="T193" s="7" t="s">
        <v>78</v>
      </c>
      <c r="U193" s="105"/>
      <c r="V193" s="7" t="s">
        <v>39</v>
      </c>
      <c r="W193" s="7"/>
      <c r="X193" s="112"/>
    </row>
    <row r="194" spans="2:24" s="106" customFormat="1" ht="31.15">
      <c r="B194" s="109">
        <v>43809</v>
      </c>
      <c r="C194" s="7"/>
      <c r="D194" s="7" t="s">
        <v>72</v>
      </c>
      <c r="E194" s="7" t="s">
        <v>170</v>
      </c>
      <c r="F19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Name]]="UT",VLOOKUP(E194:E1203,UTList[],2,0),"")))))</f>
        <v>SA-ROV-003</v>
      </c>
      <c r="G194" s="7"/>
      <c r="H194" s="7" t="s">
        <v>57</v>
      </c>
      <c r="I194" s="110">
        <v>0.29166666666666669</v>
      </c>
      <c r="J194" s="110">
        <v>0.625</v>
      </c>
      <c r="K194" s="111">
        <f>tbl_Failures_Record[[#This Row],[To]]-tbl_Failures_Record[[#This Row],[From]]</f>
        <v>0.33333333333333331</v>
      </c>
      <c r="L194" s="7" t="s">
        <v>554</v>
      </c>
      <c r="M194" s="7"/>
      <c r="N194" s="7" t="s">
        <v>555</v>
      </c>
      <c r="O194" s="7"/>
      <c r="P194" s="7"/>
      <c r="Q194" s="7"/>
      <c r="R194" s="7" t="s">
        <v>43</v>
      </c>
      <c r="S194" s="7" t="s">
        <v>90</v>
      </c>
      <c r="T194" s="7" t="s">
        <v>78</v>
      </c>
      <c r="U194" s="105"/>
      <c r="V194" s="7" t="s">
        <v>39</v>
      </c>
      <c r="W194" s="7"/>
      <c r="X194" s="112"/>
    </row>
    <row r="195" spans="2:24" s="106" customFormat="1" ht="31.15">
      <c r="B195" s="109">
        <v>43809</v>
      </c>
      <c r="C195" s="7"/>
      <c r="D195" s="7" t="s">
        <v>72</v>
      </c>
      <c r="E195" s="7" t="s">
        <v>251</v>
      </c>
      <c r="F19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Name]]="UT",VLOOKUP(E195:E1204,UTList[],2,0),"")))))</f>
        <v>SA-ROV-005</v>
      </c>
      <c r="G195" s="7"/>
      <c r="H195" s="7" t="s">
        <v>57</v>
      </c>
      <c r="I195" s="110">
        <v>0.29166666666666669</v>
      </c>
      <c r="J195" s="110">
        <v>0.625</v>
      </c>
      <c r="K195" s="111">
        <f>tbl_Failures_Record[[#This Row],[To]]-tbl_Failures_Record[[#This Row],[From]]</f>
        <v>0.33333333333333331</v>
      </c>
      <c r="L195" s="7" t="s">
        <v>556</v>
      </c>
      <c r="M195" s="7"/>
      <c r="N195" s="7" t="s">
        <v>557</v>
      </c>
      <c r="O195" s="7"/>
      <c r="P195" s="7"/>
      <c r="Q195" s="7"/>
      <c r="R195" s="7" t="s">
        <v>43</v>
      </c>
      <c r="S195" s="7" t="s">
        <v>90</v>
      </c>
      <c r="T195" s="7" t="s">
        <v>39</v>
      </c>
      <c r="U195" s="105"/>
      <c r="V195" s="7" t="s">
        <v>39</v>
      </c>
      <c r="W195" s="7"/>
      <c r="X195" s="112"/>
    </row>
    <row r="196" spans="2:24" s="106" customFormat="1" ht="31.15">
      <c r="B196" s="109">
        <v>43809</v>
      </c>
      <c r="C196" s="7"/>
      <c r="D196" s="7" t="s">
        <v>72</v>
      </c>
      <c r="E196" s="7" t="s">
        <v>79</v>
      </c>
      <c r="F19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Name]]="UT",VLOOKUP(E196:E1205,UTList[],2,0),"")))))</f>
        <v>SA-DCD-002</v>
      </c>
      <c r="G196" s="7"/>
      <c r="H196" s="7" t="s">
        <v>46</v>
      </c>
      <c r="I196" s="110">
        <v>0.27083333333333331</v>
      </c>
      <c r="J196" s="110">
        <v>0.27430555555555552</v>
      </c>
      <c r="K196" s="111">
        <f>tbl_Failures_Record[[#This Row],[To]]-tbl_Failures_Record[[#This Row],[From]]</f>
        <v>3.4722222222222099E-3</v>
      </c>
      <c r="L196" s="7" t="s">
        <v>558</v>
      </c>
      <c r="M196" s="7" t="s">
        <v>559</v>
      </c>
      <c r="N196" s="7" t="s">
        <v>560</v>
      </c>
      <c r="O196" s="7"/>
      <c r="P196" s="7"/>
      <c r="Q196" s="7"/>
      <c r="R196" s="7" t="s">
        <v>37</v>
      </c>
      <c r="S196" s="7" t="s">
        <v>38</v>
      </c>
      <c r="T196" s="7" t="s">
        <v>78</v>
      </c>
      <c r="U196" s="105"/>
      <c r="V196" s="7" t="s">
        <v>39</v>
      </c>
      <c r="W196" s="7"/>
      <c r="X196" s="112"/>
    </row>
    <row r="197" spans="2:24" s="106" customFormat="1" ht="31.15">
      <c r="B197" s="109">
        <v>43809</v>
      </c>
      <c r="C197" s="7"/>
      <c r="D197" s="7" t="s">
        <v>72</v>
      </c>
      <c r="E197" s="7" t="s">
        <v>183</v>
      </c>
      <c r="F19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Name]]="UT",VLOOKUP(E197:E1206,UTList[],2,0),"")))))</f>
        <v>SA-PAC-002</v>
      </c>
      <c r="G197" s="7"/>
      <c r="H197" s="7" t="s">
        <v>57</v>
      </c>
      <c r="I197" s="110">
        <v>0.47222222222222227</v>
      </c>
      <c r="J197" s="110">
        <v>0.5</v>
      </c>
      <c r="K197" s="111">
        <f>tbl_Failures_Record[[#This Row],[To]]-tbl_Failures_Record[[#This Row],[From]]</f>
        <v>2.7777777777777735E-2</v>
      </c>
      <c r="L197" s="7" t="s">
        <v>561</v>
      </c>
      <c r="M197" s="7"/>
      <c r="N197" s="7" t="s">
        <v>562</v>
      </c>
      <c r="O197" s="7"/>
      <c r="P197" s="7"/>
      <c r="Q197" s="7"/>
      <c r="R197" s="7" t="s">
        <v>43</v>
      </c>
      <c r="S197" s="7" t="s">
        <v>90</v>
      </c>
      <c r="T197" s="7" t="s">
        <v>78</v>
      </c>
      <c r="U197" s="105"/>
      <c r="V197" s="7" t="s">
        <v>78</v>
      </c>
      <c r="W197" s="7">
        <v>40</v>
      </c>
      <c r="X197" s="112"/>
    </row>
    <row r="198" spans="2:24" s="106" customFormat="1" ht="46.9">
      <c r="B198" s="109">
        <v>43809</v>
      </c>
      <c r="C198" s="7"/>
      <c r="D198" s="7" t="s">
        <v>72</v>
      </c>
      <c r="E198" s="7" t="s">
        <v>183</v>
      </c>
      <c r="F19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Name]]="UT",VLOOKUP(E198:E1207,UTList[],2,0),"")))))</f>
        <v>SA-PAC-002</v>
      </c>
      <c r="G198" s="7"/>
      <c r="H198" s="7" t="s">
        <v>57</v>
      </c>
      <c r="I198" s="110">
        <v>0.52777777777777779</v>
      </c>
      <c r="J198" s="110">
        <v>0.54166666666666663</v>
      </c>
      <c r="K198" s="111">
        <f>tbl_Failures_Record[[#This Row],[To]]-tbl_Failures_Record[[#This Row],[From]]</f>
        <v>1.388888888888884E-2</v>
      </c>
      <c r="L198" s="7" t="s">
        <v>184</v>
      </c>
      <c r="M198" s="7"/>
      <c r="N198" s="7" t="s">
        <v>563</v>
      </c>
      <c r="O198" s="7"/>
      <c r="P198" s="7"/>
      <c r="Q198" s="7"/>
      <c r="R198" s="7" t="s">
        <v>43</v>
      </c>
      <c r="S198" s="7" t="s">
        <v>90</v>
      </c>
      <c r="T198" s="7" t="s">
        <v>78</v>
      </c>
      <c r="U198" s="105"/>
      <c r="V198" s="7" t="s">
        <v>39</v>
      </c>
      <c r="W198" s="7"/>
      <c r="X198" s="112"/>
    </row>
    <row r="199" spans="2:24" s="106" customFormat="1" ht="31.15">
      <c r="B199" s="109">
        <v>43809</v>
      </c>
      <c r="C199" s="7"/>
      <c r="D199" s="7" t="s">
        <v>72</v>
      </c>
      <c r="E199" s="7" t="s">
        <v>95</v>
      </c>
      <c r="F19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Name]]="UT",VLOOKUP(E199:E1208,UTList[],2,0),"")))))</f>
        <v>SA-AIJ-001</v>
      </c>
      <c r="G199" s="7"/>
      <c r="H199" s="7" t="s">
        <v>46</v>
      </c>
      <c r="I199" s="110">
        <v>0.125</v>
      </c>
      <c r="J199" s="110">
        <v>0.13541666666666666</v>
      </c>
      <c r="K199" s="111">
        <f>tbl_Failures_Record[[#This Row],[To]]-tbl_Failures_Record[[#This Row],[From]]</f>
        <v>1.0416666666666657E-2</v>
      </c>
      <c r="L199" s="7" t="s">
        <v>564</v>
      </c>
      <c r="M199" s="7"/>
      <c r="N199" s="7" t="s">
        <v>433</v>
      </c>
      <c r="O199" s="7"/>
      <c r="P199" s="7"/>
      <c r="Q199" s="7"/>
      <c r="R199" s="7" t="s">
        <v>43</v>
      </c>
      <c r="S199" s="7" t="s">
        <v>217</v>
      </c>
      <c r="T199" s="7" t="s">
        <v>78</v>
      </c>
      <c r="U199" s="105"/>
      <c r="V199" s="7" t="s">
        <v>39</v>
      </c>
      <c r="W199" s="7"/>
      <c r="X199" s="112"/>
    </row>
    <row r="200" spans="2:24" s="106" customFormat="1" ht="31.15">
      <c r="B200" s="109">
        <v>43809</v>
      </c>
      <c r="C200" s="7"/>
      <c r="D200" s="7" t="s">
        <v>72</v>
      </c>
      <c r="E200" s="7" t="s">
        <v>95</v>
      </c>
      <c r="F20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Name]]="UT",VLOOKUP(E200:E1209,UTList[],2,0),"")))))</f>
        <v>SA-AIJ-001</v>
      </c>
      <c r="G200" s="7"/>
      <c r="H200" s="7" t="s">
        <v>57</v>
      </c>
      <c r="I200" s="110">
        <v>0.46388888888888885</v>
      </c>
      <c r="J200" s="110">
        <v>0.47222222222222227</v>
      </c>
      <c r="K200" s="111">
        <f>tbl_Failures_Record[[#This Row],[To]]-tbl_Failures_Record[[#This Row],[From]]</f>
        <v>8.3333333333334147E-3</v>
      </c>
      <c r="L200" s="7" t="s">
        <v>222</v>
      </c>
      <c r="M200" s="7" t="s">
        <v>565</v>
      </c>
      <c r="N200" s="7" t="s">
        <v>566</v>
      </c>
      <c r="O200" s="7"/>
      <c r="P200" s="7"/>
      <c r="Q200" s="7"/>
      <c r="R200" s="7" t="s">
        <v>37</v>
      </c>
      <c r="S200" s="7" t="s">
        <v>56</v>
      </c>
      <c r="T200" s="7" t="s">
        <v>78</v>
      </c>
      <c r="U200" s="105"/>
      <c r="V200" s="7" t="s">
        <v>78</v>
      </c>
      <c r="W200" s="7">
        <v>12</v>
      </c>
      <c r="X200" s="112"/>
    </row>
    <row r="201" spans="2:24" s="106" customFormat="1" ht="31.15">
      <c r="B201" s="109">
        <v>43809</v>
      </c>
      <c r="C201" s="7"/>
      <c r="D201" s="7" t="s">
        <v>72</v>
      </c>
      <c r="E201" s="7" t="s">
        <v>95</v>
      </c>
      <c r="F20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Name]]="UT",VLOOKUP(E201:E1210,UTList[],2,0),"")))))</f>
        <v>SA-AIJ-001</v>
      </c>
      <c r="G201" s="7"/>
      <c r="H201" s="7" t="s">
        <v>57</v>
      </c>
      <c r="I201" s="110">
        <v>0.43263888888888885</v>
      </c>
      <c r="J201" s="110">
        <v>0.44444444444444442</v>
      </c>
      <c r="K201" s="111">
        <f>tbl_Failures_Record[[#This Row],[To]]-tbl_Failures_Record[[#This Row],[From]]</f>
        <v>1.1805555555555569E-2</v>
      </c>
      <c r="L201" s="7" t="s">
        <v>567</v>
      </c>
      <c r="M201" s="7"/>
      <c r="N201" s="7" t="s">
        <v>568</v>
      </c>
      <c r="O201" s="7"/>
      <c r="P201" s="7"/>
      <c r="Q201" s="7"/>
      <c r="R201" s="7" t="s">
        <v>43</v>
      </c>
      <c r="S201" s="7" t="s">
        <v>90</v>
      </c>
      <c r="T201" s="7" t="s">
        <v>78</v>
      </c>
      <c r="U201" s="105"/>
      <c r="V201" s="7" t="s">
        <v>78</v>
      </c>
      <c r="W201" s="7">
        <v>17</v>
      </c>
      <c r="X201" s="112"/>
    </row>
    <row r="202" spans="2:24" s="106" customFormat="1" ht="78">
      <c r="B202" s="109">
        <v>43809</v>
      </c>
      <c r="C202" s="7"/>
      <c r="D202" s="7" t="s">
        <v>72</v>
      </c>
      <c r="E202" s="7" t="s">
        <v>95</v>
      </c>
      <c r="F20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Name]]="UT",VLOOKUP(E202:E1211,UTList[],2,0),"")))))</f>
        <v>SA-AIJ-001</v>
      </c>
      <c r="G202" s="7"/>
      <c r="H202" s="7" t="s">
        <v>33</v>
      </c>
      <c r="I202" s="110">
        <v>0.64583333333333337</v>
      </c>
      <c r="J202" s="110">
        <v>0.66666666666666663</v>
      </c>
      <c r="K202" s="111">
        <f>tbl_Failures_Record[[#This Row],[To]]-tbl_Failures_Record[[#This Row],[From]]</f>
        <v>2.0833333333333259E-2</v>
      </c>
      <c r="L202" s="7" t="s">
        <v>222</v>
      </c>
      <c r="M202" s="7" t="s">
        <v>569</v>
      </c>
      <c r="N202" s="7" t="s">
        <v>570</v>
      </c>
      <c r="O202" s="7"/>
      <c r="P202" s="7"/>
      <c r="Q202" s="7"/>
      <c r="R202" s="7" t="s">
        <v>43</v>
      </c>
      <c r="S202" s="7" t="s">
        <v>108</v>
      </c>
      <c r="T202" s="7" t="s">
        <v>78</v>
      </c>
      <c r="U202" s="105"/>
      <c r="V202" s="7" t="s">
        <v>78</v>
      </c>
      <c r="W202" s="7">
        <v>30</v>
      </c>
      <c r="X202" s="112"/>
    </row>
    <row r="203" spans="2:24" s="106" customFormat="1" ht="31.15">
      <c r="B203" s="109">
        <v>43809</v>
      </c>
      <c r="C203" s="7"/>
      <c r="D203" s="7" t="s">
        <v>72</v>
      </c>
      <c r="E203" s="7" t="s">
        <v>445</v>
      </c>
      <c r="F20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Name]]="UT",VLOOKUP(E203:E1212,UTList[],2,0),"")))))</f>
        <v>SA-MIX-001</v>
      </c>
      <c r="G203" s="7"/>
      <c r="H203" s="7" t="s">
        <v>46</v>
      </c>
      <c r="I203" s="110">
        <v>5.2083333333333336E-2</v>
      </c>
      <c r="J203" s="110">
        <v>6.25E-2</v>
      </c>
      <c r="K203" s="111">
        <f>tbl_Failures_Record[[#This Row],[To]]-tbl_Failures_Record[[#This Row],[From]]</f>
        <v>1.0416666666666664E-2</v>
      </c>
      <c r="L203" s="7" t="s">
        <v>571</v>
      </c>
      <c r="M203" s="7"/>
      <c r="N203" s="7" t="s">
        <v>572</v>
      </c>
      <c r="O203" s="7"/>
      <c r="P203" s="7"/>
      <c r="Q203" s="7"/>
      <c r="R203" s="7" t="s">
        <v>43</v>
      </c>
      <c r="S203" s="7" t="s">
        <v>217</v>
      </c>
      <c r="T203" s="7" t="s">
        <v>39</v>
      </c>
      <c r="U203" s="105"/>
      <c r="V203" s="7" t="s">
        <v>39</v>
      </c>
      <c r="W203" s="7"/>
      <c r="X203" s="112"/>
    </row>
    <row r="204" spans="2:24" s="106" customFormat="1" ht="78">
      <c r="B204" s="109">
        <v>43809</v>
      </c>
      <c r="C204" s="7"/>
      <c r="D204" s="7" t="s">
        <v>31</v>
      </c>
      <c r="E204" s="7" t="s">
        <v>534</v>
      </c>
      <c r="F20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Name]]="UT",VLOOKUP(E204:E1213,UTList[],2,0),"")))))</f>
        <v>EU-MIX-002</v>
      </c>
      <c r="G204" s="7"/>
      <c r="H204" s="7" t="s">
        <v>57</v>
      </c>
      <c r="I204" s="110">
        <v>0.29166666666666669</v>
      </c>
      <c r="J204" s="110">
        <v>0.625</v>
      </c>
      <c r="K204" s="111">
        <f>tbl_Failures_Record[[#This Row],[To]]-tbl_Failures_Record[[#This Row],[From]]</f>
        <v>0.33333333333333331</v>
      </c>
      <c r="L204" s="7" t="s">
        <v>573</v>
      </c>
      <c r="M204" s="7"/>
      <c r="N204" s="7" t="s">
        <v>574</v>
      </c>
      <c r="O204" s="7"/>
      <c r="P204" s="7"/>
      <c r="Q204" s="7"/>
      <c r="R204" s="7" t="s">
        <v>37</v>
      </c>
      <c r="S204" s="7" t="s">
        <v>98</v>
      </c>
      <c r="T204" s="7" t="s">
        <v>78</v>
      </c>
      <c r="U204" s="105"/>
      <c r="V204" s="7" t="s">
        <v>78</v>
      </c>
      <c r="W204" s="7">
        <f>8*60</f>
        <v>480</v>
      </c>
      <c r="X204" s="112"/>
    </row>
    <row r="205" spans="2:24" s="106" customFormat="1" ht="62.45">
      <c r="B205" s="109">
        <v>43809</v>
      </c>
      <c r="C205" s="7"/>
      <c r="D205" s="7" t="s">
        <v>31</v>
      </c>
      <c r="E205" s="7" t="s">
        <v>534</v>
      </c>
      <c r="F20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Name]]="UT",VLOOKUP(E205:E1214,UTList[],2,0),"")))))</f>
        <v>EU-MIX-002</v>
      </c>
      <c r="G205" s="7"/>
      <c r="H205" s="7" t="s">
        <v>33</v>
      </c>
      <c r="I205" s="110">
        <v>0.625</v>
      </c>
      <c r="J205" s="110">
        <v>0.95833333333333337</v>
      </c>
      <c r="K205" s="111">
        <f>tbl_Failures_Record[[#This Row],[To]]-tbl_Failures_Record[[#This Row],[From]]</f>
        <v>0.33333333333333337</v>
      </c>
      <c r="L205" s="7" t="s">
        <v>575</v>
      </c>
      <c r="M205" s="7" t="s">
        <v>576</v>
      </c>
      <c r="N205" s="7" t="s">
        <v>577</v>
      </c>
      <c r="O205" s="7"/>
      <c r="P205" s="7"/>
      <c r="Q205" s="7"/>
      <c r="R205" s="7" t="s">
        <v>37</v>
      </c>
      <c r="S205" s="7" t="s">
        <v>61</v>
      </c>
      <c r="T205" s="7" t="s">
        <v>78</v>
      </c>
      <c r="U205" s="105"/>
      <c r="V205" s="7" t="s">
        <v>78</v>
      </c>
      <c r="W205" s="7">
        <f>8*60</f>
        <v>480</v>
      </c>
      <c r="X205" s="112"/>
    </row>
    <row r="206" spans="2:24" s="106" customFormat="1" ht="15.6">
      <c r="B206" s="131">
        <v>43810</v>
      </c>
      <c r="C206" s="124"/>
      <c r="D206" s="124" t="s">
        <v>31</v>
      </c>
      <c r="E206" s="124" t="s">
        <v>32</v>
      </c>
      <c r="F20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Name]]="UT",VLOOKUP(E206:E1215,UTList[],2,0),"")))))</f>
        <v>EU-PRF-002</v>
      </c>
      <c r="G206" s="124"/>
      <c r="H206" s="124" t="s">
        <v>57</v>
      </c>
      <c r="I206" s="125">
        <v>0.4375</v>
      </c>
      <c r="J206" s="125">
        <v>0.43958333333333338</v>
      </c>
      <c r="K206" s="126">
        <f>tbl_Failures_Record[[#This Row],[To]]-tbl_Failures_Record[[#This Row],[From]]</f>
        <v>2.0833333333333814E-3</v>
      </c>
      <c r="L206" s="7" t="s">
        <v>578</v>
      </c>
      <c r="M206" s="7" t="s">
        <v>579</v>
      </c>
      <c r="N206" s="7" t="s">
        <v>580</v>
      </c>
      <c r="O206" s="124"/>
      <c r="P206" s="124"/>
      <c r="Q206" s="124"/>
      <c r="R206" s="124" t="s">
        <v>37</v>
      </c>
      <c r="S206" s="124" t="s">
        <v>98</v>
      </c>
      <c r="T206" s="124" t="s">
        <v>39</v>
      </c>
      <c r="U206" s="127"/>
      <c r="V206" s="124" t="s">
        <v>39</v>
      </c>
      <c r="W206" s="124"/>
      <c r="X206" s="128"/>
    </row>
    <row r="207" spans="2:24" s="106" customFormat="1" ht="31.15">
      <c r="B207" s="109">
        <v>43810</v>
      </c>
      <c r="C207" s="124"/>
      <c r="D207" s="124" t="s">
        <v>31</v>
      </c>
      <c r="E207" s="124" t="s">
        <v>32</v>
      </c>
      <c r="F20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Name]]="UT",VLOOKUP(E207:E1216,UTList[],2,0),"")))))</f>
        <v>EU-PRF-002</v>
      </c>
      <c r="G207" s="124"/>
      <c r="H207" s="124" t="s">
        <v>57</v>
      </c>
      <c r="I207" s="125">
        <v>0.33819444444444446</v>
      </c>
      <c r="J207" s="125">
        <v>0.34236111111111112</v>
      </c>
      <c r="K207" s="126">
        <f>tbl_Failures_Record[[#This Row],[To]]-tbl_Failures_Record[[#This Row],[From]]</f>
        <v>4.1666666666666519E-3</v>
      </c>
      <c r="L207" s="7" t="s">
        <v>581</v>
      </c>
      <c r="M207" s="7"/>
      <c r="N207" s="7" t="s">
        <v>582</v>
      </c>
      <c r="O207" s="124"/>
      <c r="P207" s="124"/>
      <c r="Q207" s="124"/>
      <c r="R207" s="124" t="s">
        <v>43</v>
      </c>
      <c r="S207" s="124" t="s">
        <v>90</v>
      </c>
      <c r="T207" s="124"/>
      <c r="U207" s="127"/>
      <c r="V207" s="124" t="s">
        <v>39</v>
      </c>
      <c r="W207" s="124"/>
      <c r="X207" s="128"/>
    </row>
    <row r="208" spans="2:24" s="106" customFormat="1" ht="15.6">
      <c r="B208" s="109">
        <v>43810</v>
      </c>
      <c r="C208" s="124"/>
      <c r="D208" s="124" t="s">
        <v>51</v>
      </c>
      <c r="E208" s="124" t="s">
        <v>280</v>
      </c>
      <c r="F20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Name]]="UT",VLOOKUP(E208:E1217,UTList[],2,0),"")))))</f>
        <v>SC-SLO-001</v>
      </c>
      <c r="G208" s="124"/>
      <c r="H208" s="124" t="s">
        <v>57</v>
      </c>
      <c r="I208" s="125">
        <v>0.45833333333333331</v>
      </c>
      <c r="J208" s="125">
        <v>0.48958333333333331</v>
      </c>
      <c r="K208" s="126">
        <f>tbl_Failures_Record[[#This Row],[To]]-tbl_Failures_Record[[#This Row],[From]]</f>
        <v>3.125E-2</v>
      </c>
      <c r="L208" s="7" t="s">
        <v>583</v>
      </c>
      <c r="M208" s="7"/>
      <c r="N208" s="7"/>
      <c r="O208" s="124"/>
      <c r="P208" s="124"/>
      <c r="Q208" s="124"/>
      <c r="R208" s="124" t="s">
        <v>43</v>
      </c>
      <c r="S208" s="124" t="s">
        <v>584</v>
      </c>
      <c r="T208" s="124"/>
      <c r="U208" s="127"/>
      <c r="V208" s="124" t="s">
        <v>39</v>
      </c>
      <c r="W208" s="124"/>
      <c r="X208" s="128"/>
    </row>
    <row r="209" spans="2:24" s="106" customFormat="1" ht="31.15">
      <c r="B209" s="109">
        <v>43810</v>
      </c>
      <c r="C209" s="7"/>
      <c r="D209" s="7" t="s">
        <v>51</v>
      </c>
      <c r="E209" s="7" t="s">
        <v>585</v>
      </c>
      <c r="F20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Name]]="UT",VLOOKUP(E209:E1218,UTList[],2,0),"")))))</f>
        <v>SC-SLO-002</v>
      </c>
      <c r="G209" s="7"/>
      <c r="H209" s="7" t="s">
        <v>46</v>
      </c>
      <c r="I209" s="110">
        <v>0.98611111111111116</v>
      </c>
      <c r="J209" s="110">
        <v>0.99652777777777779</v>
      </c>
      <c r="K209" s="111">
        <f>tbl_Failures_Record[[#This Row],[To]]-tbl_Failures_Record[[#This Row],[From]]</f>
        <v>1.041666666666663E-2</v>
      </c>
      <c r="L209" s="7" t="s">
        <v>586</v>
      </c>
      <c r="M209" s="7" t="s">
        <v>587</v>
      </c>
      <c r="N209" s="7" t="s">
        <v>588</v>
      </c>
      <c r="O209" s="7"/>
      <c r="P209" s="7"/>
      <c r="Q209" s="7"/>
      <c r="R209" s="7" t="s">
        <v>43</v>
      </c>
      <c r="S209" s="7" t="s">
        <v>122</v>
      </c>
      <c r="T209" s="7" t="s">
        <v>78</v>
      </c>
      <c r="U209" s="105"/>
      <c r="V209" s="7" t="s">
        <v>39</v>
      </c>
      <c r="W209" s="7"/>
      <c r="X209" s="112"/>
    </row>
    <row r="210" spans="2:24" s="106" customFormat="1" ht="31.15">
      <c r="B210" s="109">
        <v>43810</v>
      </c>
      <c r="C210" s="124"/>
      <c r="D210" s="124" t="s">
        <v>31</v>
      </c>
      <c r="E210" s="124" t="s">
        <v>230</v>
      </c>
      <c r="F21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Name]]="UT",VLOOKUP(E210:E1219,UTList[],2,0),"")))))</f>
        <v>EU-BSK-001</v>
      </c>
      <c r="G210" s="124"/>
      <c r="H210" s="124" t="s">
        <v>57</v>
      </c>
      <c r="I210" s="125">
        <v>0.41666666666666669</v>
      </c>
      <c r="J210" s="125">
        <v>0.44097222222222227</v>
      </c>
      <c r="K210" s="126">
        <f>tbl_Failures_Record[[#This Row],[To]]-tbl_Failures_Record[[#This Row],[From]]</f>
        <v>2.430555555555558E-2</v>
      </c>
      <c r="L210" s="7" t="s">
        <v>589</v>
      </c>
      <c r="M210" s="7"/>
      <c r="N210" s="7" t="s">
        <v>590</v>
      </c>
      <c r="O210" s="124"/>
      <c r="P210" s="124"/>
      <c r="Q210" s="124"/>
      <c r="R210" s="124" t="s">
        <v>43</v>
      </c>
      <c r="S210" s="124" t="s">
        <v>584</v>
      </c>
      <c r="T210" s="124"/>
      <c r="U210" s="127"/>
      <c r="V210" s="124" t="s">
        <v>39</v>
      </c>
      <c r="W210" s="124"/>
      <c r="X210" s="128"/>
    </row>
    <row r="211" spans="2:24" s="106" customFormat="1" ht="15.6">
      <c r="B211" s="131">
        <v>43810</v>
      </c>
      <c r="C211" s="124"/>
      <c r="D211" s="124" t="s">
        <v>31</v>
      </c>
      <c r="E211" s="124" t="s">
        <v>159</v>
      </c>
      <c r="F21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Name]]="UT",VLOOKUP(E211:E1220,UTList[],2,0),"")))))</f>
        <v>EU-PAC-001</v>
      </c>
      <c r="G211" s="124"/>
      <c r="H211" s="124" t="s">
        <v>57</v>
      </c>
      <c r="I211" s="125">
        <v>0.54513888888888895</v>
      </c>
      <c r="J211" s="125">
        <v>0.54861111111111105</v>
      </c>
      <c r="K211" s="126">
        <f>tbl_Failures_Record[[#This Row],[To]]-tbl_Failures_Record[[#This Row],[From]]</f>
        <v>3.4722222222220989E-3</v>
      </c>
      <c r="L211" s="7" t="s">
        <v>591</v>
      </c>
      <c r="M211" s="7" t="s">
        <v>592</v>
      </c>
      <c r="N211" s="7" t="s">
        <v>456</v>
      </c>
      <c r="O211" s="124"/>
      <c r="P211" s="124"/>
      <c r="Q211" s="124"/>
      <c r="R211" s="124" t="s">
        <v>37</v>
      </c>
      <c r="S211" s="124" t="s">
        <v>98</v>
      </c>
      <c r="T211" s="124" t="s">
        <v>39</v>
      </c>
      <c r="U211" s="127"/>
      <c r="V211" s="124" t="s">
        <v>39</v>
      </c>
      <c r="W211" s="124"/>
      <c r="X211" s="128"/>
    </row>
    <row r="212" spans="2:24" s="106" customFormat="1" ht="62.45">
      <c r="B212" s="109">
        <v>43810</v>
      </c>
      <c r="C212" s="7"/>
      <c r="D212" s="7" t="s">
        <v>31</v>
      </c>
      <c r="E212" s="7" t="s">
        <v>470</v>
      </c>
      <c r="F21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Name]]="UT",VLOOKUP(E212:E1221,UTList[],2,0),"")))))</f>
        <v>EU-DSP-001</v>
      </c>
      <c r="G212" s="7"/>
      <c r="H212" s="7" t="s">
        <v>46</v>
      </c>
      <c r="I212" s="110">
        <v>0.95833333333333337</v>
      </c>
      <c r="J212" s="110">
        <v>1.2916666666666667</v>
      </c>
      <c r="K212" s="111">
        <f>tbl_Failures_Record[[#This Row],[To]]-tbl_Failures_Record[[#This Row],[From]]</f>
        <v>0.33333333333333337</v>
      </c>
      <c r="L212" s="7" t="s">
        <v>593</v>
      </c>
      <c r="M212" s="7" t="s">
        <v>594</v>
      </c>
      <c r="N212" s="7" t="s">
        <v>595</v>
      </c>
      <c r="O212" s="7"/>
      <c r="P212" s="7"/>
      <c r="Q212" s="7"/>
      <c r="R212" s="7" t="s">
        <v>43</v>
      </c>
      <c r="S212" s="7" t="s">
        <v>122</v>
      </c>
      <c r="T212" s="7" t="s">
        <v>39</v>
      </c>
      <c r="U212" s="105"/>
      <c r="V212" s="7" t="s">
        <v>39</v>
      </c>
      <c r="W212" s="7"/>
      <c r="X212" s="112"/>
    </row>
    <row r="213" spans="2:24" ht="31.15">
      <c r="B213" s="109">
        <v>43810</v>
      </c>
      <c r="C213" s="124"/>
      <c r="D213" s="124" t="s">
        <v>31</v>
      </c>
      <c r="E213" s="124" t="s">
        <v>470</v>
      </c>
      <c r="F21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Name]]="UT",VLOOKUP(E213:E1222,UTList[],2,0),"")))))</f>
        <v>EU-DSP-001</v>
      </c>
      <c r="G213" s="124"/>
      <c r="H213" s="124" t="s">
        <v>57</v>
      </c>
      <c r="I213" s="125">
        <v>0.375</v>
      </c>
      <c r="J213" s="125">
        <v>0.41666666666666669</v>
      </c>
      <c r="K213" s="126">
        <f>tbl_Failures_Record[[#This Row],[To]]-tbl_Failures_Record[[#This Row],[From]]</f>
        <v>4.1666666666666685E-2</v>
      </c>
      <c r="L213" s="7" t="s">
        <v>596</v>
      </c>
      <c r="M213" s="7"/>
      <c r="N213" s="7" t="s">
        <v>597</v>
      </c>
      <c r="O213" s="124"/>
      <c r="P213" s="124"/>
      <c r="Q213" s="124"/>
      <c r="R213" s="124" t="s">
        <v>43</v>
      </c>
      <c r="S213" s="124" t="s">
        <v>584</v>
      </c>
      <c r="T213" s="124"/>
      <c r="U213" s="127"/>
      <c r="V213" s="124" t="s">
        <v>78</v>
      </c>
      <c r="W213" s="124">
        <v>60</v>
      </c>
      <c r="X213" s="128"/>
    </row>
    <row r="214" spans="2:24" ht="46.9">
      <c r="B214" s="109">
        <v>43810</v>
      </c>
      <c r="C214" s="124"/>
      <c r="D214" s="124" t="s">
        <v>31</v>
      </c>
      <c r="E214" s="124" t="s">
        <v>470</v>
      </c>
      <c r="F21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Name]]="UT",VLOOKUP(E214:E1223,UTList[],2,0),"")))))</f>
        <v>EU-DSP-001</v>
      </c>
      <c r="G214" s="124"/>
      <c r="H214" s="124" t="s">
        <v>33</v>
      </c>
      <c r="I214" s="125">
        <v>0.78125</v>
      </c>
      <c r="J214" s="125">
        <v>0.84375</v>
      </c>
      <c r="K214" s="126">
        <f>tbl_Failures_Record[[#This Row],[To]]-tbl_Failures_Record[[#This Row],[From]]</f>
        <v>6.25E-2</v>
      </c>
      <c r="L214" s="7" t="s">
        <v>598</v>
      </c>
      <c r="M214" s="7" t="s">
        <v>599</v>
      </c>
      <c r="N214" s="7" t="s">
        <v>600</v>
      </c>
      <c r="O214" s="124"/>
      <c r="P214" s="124"/>
      <c r="Q214" s="124"/>
      <c r="R214" s="124" t="s">
        <v>43</v>
      </c>
      <c r="S214" s="124" t="s">
        <v>217</v>
      </c>
      <c r="T214" s="124"/>
      <c r="U214" s="127"/>
      <c r="V214" s="124" t="s">
        <v>78</v>
      </c>
      <c r="W214" s="124">
        <v>90</v>
      </c>
      <c r="X214" s="128"/>
    </row>
    <row r="215" spans="2:24" ht="31.15">
      <c r="B215" s="109">
        <v>43810</v>
      </c>
      <c r="C215" s="7"/>
      <c r="D215" s="7" t="s">
        <v>62</v>
      </c>
      <c r="E215" s="7" t="s">
        <v>63</v>
      </c>
      <c r="F21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Name]]="UT",VLOOKUP(E215:E1224,UTList[],2,0),"")))))</f>
        <v>GE-GEN-001</v>
      </c>
      <c r="G215" s="7"/>
      <c r="H215" s="7" t="s">
        <v>46</v>
      </c>
      <c r="I215" s="110">
        <v>0.10416666666666667</v>
      </c>
      <c r="J215" s="110">
        <v>0.11458333333333333</v>
      </c>
      <c r="K215" s="111">
        <f>tbl_Failures_Record[[#This Row],[To]]-tbl_Failures_Record[[#This Row],[From]]</f>
        <v>1.0416666666666657E-2</v>
      </c>
      <c r="L215" s="7" t="s">
        <v>601</v>
      </c>
      <c r="M215" s="7" t="s">
        <v>602</v>
      </c>
      <c r="N215" s="7" t="s">
        <v>603</v>
      </c>
      <c r="O215" s="7"/>
      <c r="P215" s="7"/>
      <c r="Q215" s="7"/>
      <c r="R215" s="7" t="s">
        <v>43</v>
      </c>
      <c r="S215" s="7" t="s">
        <v>217</v>
      </c>
      <c r="T215" s="7" t="s">
        <v>39</v>
      </c>
      <c r="U215" s="105"/>
      <c r="V215" s="7" t="s">
        <v>39</v>
      </c>
      <c r="W215" s="7"/>
      <c r="X215" s="112"/>
    </row>
    <row r="216" spans="2:24" ht="62.45">
      <c r="B216" s="109">
        <v>43810</v>
      </c>
      <c r="C216" s="124"/>
      <c r="D216" s="124" t="s">
        <v>31</v>
      </c>
      <c r="E216" s="124" t="s">
        <v>67</v>
      </c>
      <c r="F21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Name]]="UT",VLOOKUP(E216:E1225,UTList[],2,0),"")))))</f>
        <v>EU-OVN-001</v>
      </c>
      <c r="G216" s="124"/>
      <c r="H216" s="124" t="s">
        <v>33</v>
      </c>
      <c r="I216" s="125">
        <v>0.83333333333333337</v>
      </c>
      <c r="J216" s="125">
        <v>1.0833333333333333</v>
      </c>
      <c r="K216" s="126">
        <f>tbl_Failures_Record[[#This Row],[To]]-tbl_Failures_Record[[#This Row],[From]]</f>
        <v>0.24999999999999989</v>
      </c>
      <c r="L216" s="7" t="s">
        <v>604</v>
      </c>
      <c r="M216" s="7" t="s">
        <v>605</v>
      </c>
      <c r="N216" s="7" t="s">
        <v>606</v>
      </c>
      <c r="O216" s="124"/>
      <c r="P216" s="124"/>
      <c r="Q216" s="124"/>
      <c r="R216" s="124" t="s">
        <v>43</v>
      </c>
      <c r="S216" s="124" t="s">
        <v>122</v>
      </c>
      <c r="T216" s="124"/>
      <c r="U216" s="127"/>
      <c r="V216" s="124" t="s">
        <v>39</v>
      </c>
      <c r="W216" s="124"/>
      <c r="X216" s="128"/>
    </row>
    <row r="217" spans="2:24" ht="31.15">
      <c r="B217" s="109">
        <v>43810</v>
      </c>
      <c r="C217" s="7"/>
      <c r="D217" s="7" t="s">
        <v>51</v>
      </c>
      <c r="E217" s="7" t="s">
        <v>67</v>
      </c>
      <c r="F21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Name]]="UT",VLOOKUP(E217:E1226,UTList[],2,0),"")))))</f>
        <v>SC-OVN-001</v>
      </c>
      <c r="G217" s="7"/>
      <c r="H217" s="7" t="s">
        <v>46</v>
      </c>
      <c r="I217" s="110">
        <v>1.0208333333333333</v>
      </c>
      <c r="J217" s="110">
        <v>1.0277777777777779</v>
      </c>
      <c r="K217" s="111">
        <f>tbl_Failures_Record[[#This Row],[To]]-tbl_Failures_Record[[#This Row],[From]]</f>
        <v>6.9444444444446418E-3</v>
      </c>
      <c r="L217" s="7" t="s">
        <v>607</v>
      </c>
      <c r="M217" s="7" t="s">
        <v>608</v>
      </c>
      <c r="N217" s="7" t="s">
        <v>609</v>
      </c>
      <c r="O217" s="7"/>
      <c r="P217" s="7"/>
      <c r="Q217" s="7"/>
      <c r="R217" s="7" t="s">
        <v>43</v>
      </c>
      <c r="S217" s="7" t="s">
        <v>217</v>
      </c>
      <c r="T217" s="7" t="s">
        <v>39</v>
      </c>
      <c r="U217" s="105"/>
      <c r="V217" s="7" t="s">
        <v>39</v>
      </c>
      <c r="W217" s="7"/>
      <c r="X217" s="112"/>
    </row>
    <row r="218" spans="2:24" ht="46.9">
      <c r="B218" s="109">
        <v>43810</v>
      </c>
      <c r="C218" s="7"/>
      <c r="D218" s="7" t="s">
        <v>72</v>
      </c>
      <c r="E218" s="7" t="s">
        <v>170</v>
      </c>
      <c r="F21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Name]]="UT",VLOOKUP(E218:E1227,UTList[],2,0),"")))))</f>
        <v>SA-ROV-003</v>
      </c>
      <c r="G218" s="7"/>
      <c r="H218" s="7" t="s">
        <v>46</v>
      </c>
      <c r="I218" s="110">
        <v>0.18055555555555555</v>
      </c>
      <c r="J218" s="110">
        <v>0.19791666666666666</v>
      </c>
      <c r="K218" s="111">
        <f>tbl_Failures_Record[[#This Row],[To]]-tbl_Failures_Record[[#This Row],[From]]</f>
        <v>1.7361111111111105E-2</v>
      </c>
      <c r="L218" s="7" t="s">
        <v>610</v>
      </c>
      <c r="M218" s="7" t="s">
        <v>611</v>
      </c>
      <c r="N218" s="7" t="s">
        <v>612</v>
      </c>
      <c r="O218" s="7"/>
      <c r="P218" s="7"/>
      <c r="Q218" s="7"/>
      <c r="R218" s="7" t="s">
        <v>43</v>
      </c>
      <c r="S218" s="7" t="s">
        <v>122</v>
      </c>
      <c r="T218" s="7" t="s">
        <v>78</v>
      </c>
      <c r="U218" s="105"/>
      <c r="V218" s="7" t="s">
        <v>78</v>
      </c>
      <c r="W218" s="7">
        <v>25</v>
      </c>
      <c r="X218" s="112"/>
    </row>
    <row r="219" spans="2:24" ht="15.6">
      <c r="B219" s="109">
        <v>43810</v>
      </c>
      <c r="C219" s="124"/>
      <c r="D219" s="124" t="s">
        <v>31</v>
      </c>
      <c r="E219" s="124" t="s">
        <v>429</v>
      </c>
      <c r="F21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Name]]="UT",VLOOKUP(E219:E1228,UTList[],2,0),"")))))</f>
        <v>EU-PCM-001</v>
      </c>
      <c r="G219" s="124"/>
      <c r="H219" s="124" t="s">
        <v>57</v>
      </c>
      <c r="I219" s="125">
        <v>0.51041666666666663</v>
      </c>
      <c r="J219" s="125">
        <v>0.52083333333333337</v>
      </c>
      <c r="K219" s="126">
        <f>tbl_Failures_Record[[#This Row],[To]]-tbl_Failures_Record[[#This Row],[From]]</f>
        <v>1.0416666666666741E-2</v>
      </c>
      <c r="L219" s="7" t="s">
        <v>222</v>
      </c>
      <c r="M219" s="7"/>
      <c r="N219" s="7" t="s">
        <v>613</v>
      </c>
      <c r="O219" s="124"/>
      <c r="P219" s="124"/>
      <c r="Q219" s="124"/>
      <c r="R219" s="124" t="s">
        <v>43</v>
      </c>
      <c r="S219" s="124" t="s">
        <v>584</v>
      </c>
      <c r="T219" s="124"/>
      <c r="U219" s="127"/>
      <c r="V219" s="124" t="s">
        <v>39</v>
      </c>
      <c r="W219" s="124"/>
      <c r="X219" s="128"/>
    </row>
    <row r="220" spans="2:24" ht="31.15">
      <c r="B220" s="109">
        <v>43810</v>
      </c>
      <c r="C220" s="7"/>
      <c r="D220" s="7" t="s">
        <v>72</v>
      </c>
      <c r="E220" s="7" t="s">
        <v>183</v>
      </c>
      <c r="F22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Name]]="UT",VLOOKUP(E220:E1229,UTList[],2,0),"")))))</f>
        <v>SA-PAC-002</v>
      </c>
      <c r="G220" s="7"/>
      <c r="H220" s="7" t="s">
        <v>46</v>
      </c>
      <c r="I220" s="110">
        <v>1</v>
      </c>
      <c r="J220" s="110">
        <v>1.0069444444444444</v>
      </c>
      <c r="K220" s="111">
        <f>tbl_Failures_Record[[#This Row],[To]]-tbl_Failures_Record[[#This Row],[From]]</f>
        <v>6.9444444444444198E-3</v>
      </c>
      <c r="L220" s="7" t="s">
        <v>614</v>
      </c>
      <c r="M220" s="7" t="s">
        <v>615</v>
      </c>
      <c r="N220" s="7" t="s">
        <v>616</v>
      </c>
      <c r="O220" s="7"/>
      <c r="P220" s="7"/>
      <c r="Q220" s="7"/>
      <c r="R220" s="7" t="s">
        <v>37</v>
      </c>
      <c r="S220" s="7" t="s">
        <v>617</v>
      </c>
      <c r="T220" s="7" t="s">
        <v>78</v>
      </c>
      <c r="U220" s="105"/>
      <c r="V220" s="7" t="s">
        <v>78</v>
      </c>
      <c r="W220" s="7">
        <v>10</v>
      </c>
      <c r="X220" s="112"/>
    </row>
    <row r="221" spans="2:24" ht="62.45">
      <c r="B221" s="109">
        <v>43810</v>
      </c>
      <c r="C221" s="124"/>
      <c r="D221" s="124" t="s">
        <v>72</v>
      </c>
      <c r="E221" s="124" t="s">
        <v>183</v>
      </c>
      <c r="F22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Name]]="UT",VLOOKUP(E221:E1230,UTList[],2,0),"")))))</f>
        <v>SA-PAC-002</v>
      </c>
      <c r="G221" s="124"/>
      <c r="H221" s="124" t="s">
        <v>57</v>
      </c>
      <c r="I221" s="125">
        <v>0.33333333333333331</v>
      </c>
      <c r="J221" s="125">
        <v>0.375</v>
      </c>
      <c r="K221" s="126">
        <f>tbl_Failures_Record[[#This Row],[To]]-tbl_Failures_Record[[#This Row],[From]]</f>
        <v>4.1666666666666685E-2</v>
      </c>
      <c r="L221" s="7" t="s">
        <v>618</v>
      </c>
      <c r="M221" s="7"/>
      <c r="N221" s="7" t="s">
        <v>619</v>
      </c>
      <c r="O221" s="124"/>
      <c r="P221" s="124"/>
      <c r="Q221" s="124"/>
      <c r="R221" s="124" t="s">
        <v>43</v>
      </c>
      <c r="S221" s="124" t="s">
        <v>90</v>
      </c>
      <c r="T221" s="124"/>
      <c r="U221" s="127"/>
      <c r="V221" s="124" t="s">
        <v>78</v>
      </c>
      <c r="W221" s="124">
        <v>60</v>
      </c>
      <c r="X221" s="128"/>
    </row>
    <row r="222" spans="2:24" ht="31.15">
      <c r="B222" s="109">
        <v>43810</v>
      </c>
      <c r="C222" s="124"/>
      <c r="D222" s="124" t="s">
        <v>72</v>
      </c>
      <c r="E222" s="124" t="s">
        <v>183</v>
      </c>
      <c r="F22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Name]]="UT",VLOOKUP(E222:E1231,UTList[],2,0),"")))))</f>
        <v>SA-PAC-002</v>
      </c>
      <c r="G222" s="124"/>
      <c r="H222" s="124" t="s">
        <v>57</v>
      </c>
      <c r="I222" s="125">
        <v>0.3125</v>
      </c>
      <c r="J222" s="125">
        <v>0.33333333333333331</v>
      </c>
      <c r="K222" s="126">
        <f>tbl_Failures_Record[[#This Row],[To]]-tbl_Failures_Record[[#This Row],[From]]</f>
        <v>2.0833333333333315E-2</v>
      </c>
      <c r="L222" s="7" t="s">
        <v>184</v>
      </c>
      <c r="M222" s="7"/>
      <c r="N222" s="7" t="s">
        <v>620</v>
      </c>
      <c r="O222" s="124"/>
      <c r="P222" s="124"/>
      <c r="Q222" s="124"/>
      <c r="R222" s="124" t="s">
        <v>43</v>
      </c>
      <c r="S222" s="124" t="s">
        <v>90</v>
      </c>
      <c r="T222" s="124"/>
      <c r="U222" s="127"/>
      <c r="V222" s="124" t="s">
        <v>78</v>
      </c>
      <c r="W222" s="124">
        <v>30</v>
      </c>
      <c r="X222" s="128"/>
    </row>
    <row r="223" spans="2:24" ht="31.15">
      <c r="B223" s="109">
        <v>43810</v>
      </c>
      <c r="C223" s="124"/>
      <c r="D223" s="124" t="s">
        <v>72</v>
      </c>
      <c r="E223" s="124" t="s">
        <v>95</v>
      </c>
      <c r="F22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Name]]="UT",VLOOKUP(E223:E1232,UTList[],2,0),"")))))</f>
        <v>SA-AIJ-001</v>
      </c>
      <c r="G223" s="124"/>
      <c r="H223" s="124" t="s">
        <v>57</v>
      </c>
      <c r="I223" s="125">
        <v>0.33333333333333331</v>
      </c>
      <c r="J223" s="125">
        <v>0.34027777777777773</v>
      </c>
      <c r="K223" s="126">
        <f>tbl_Failures_Record[[#This Row],[To]]-tbl_Failures_Record[[#This Row],[From]]</f>
        <v>6.9444444444444198E-3</v>
      </c>
      <c r="L223" s="7" t="s">
        <v>621</v>
      </c>
      <c r="M223" s="7"/>
      <c r="N223" s="7" t="s">
        <v>622</v>
      </c>
      <c r="O223" s="124"/>
      <c r="P223" s="124"/>
      <c r="Q223" s="124"/>
      <c r="R223" s="124" t="s">
        <v>43</v>
      </c>
      <c r="S223" s="124" t="s">
        <v>90</v>
      </c>
      <c r="T223" s="124"/>
      <c r="U223" s="127"/>
      <c r="V223" s="124" t="s">
        <v>39</v>
      </c>
      <c r="W223" s="124"/>
      <c r="X223" s="128"/>
    </row>
    <row r="224" spans="2:24" ht="31.15">
      <c r="B224" s="109">
        <v>43810</v>
      </c>
      <c r="C224" s="7"/>
      <c r="D224" s="7" t="s">
        <v>31</v>
      </c>
      <c r="E224" s="7" t="s">
        <v>101</v>
      </c>
      <c r="F22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Name]]="UT",VLOOKUP(E224:E1233,UTList[],2,0),"")))))</f>
        <v>EU-PCM-003</v>
      </c>
      <c r="G224" s="7"/>
      <c r="H224" s="7" t="s">
        <v>46</v>
      </c>
      <c r="I224" s="110">
        <v>0.26041666666666669</v>
      </c>
      <c r="J224" s="110">
        <v>0.2673611111111111</v>
      </c>
      <c r="K224" s="111">
        <f>tbl_Failures_Record[[#This Row],[To]]-tbl_Failures_Record[[#This Row],[From]]</f>
        <v>6.9444444444444198E-3</v>
      </c>
      <c r="L224" s="7" t="s">
        <v>623</v>
      </c>
      <c r="M224" s="7" t="s">
        <v>624</v>
      </c>
      <c r="N224" s="7" t="s">
        <v>625</v>
      </c>
      <c r="O224" s="7"/>
      <c r="P224" s="7"/>
      <c r="Q224" s="7"/>
      <c r="R224" s="7" t="s">
        <v>37</v>
      </c>
      <c r="S224" s="7" t="s">
        <v>38</v>
      </c>
      <c r="T224" s="7" t="s">
        <v>39</v>
      </c>
      <c r="U224" s="105"/>
      <c r="V224" s="7" t="s">
        <v>78</v>
      </c>
      <c r="W224" s="7">
        <v>10</v>
      </c>
      <c r="X224" s="112"/>
    </row>
    <row r="225" spans="2:24" ht="31.15">
      <c r="B225" s="131">
        <v>43810</v>
      </c>
      <c r="C225" s="124"/>
      <c r="D225" s="124" t="s">
        <v>31</v>
      </c>
      <c r="E225" s="124" t="s">
        <v>534</v>
      </c>
      <c r="F22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Name]]="UT",VLOOKUP(E225:E1234,UTList[],2,0),"")))))</f>
        <v>EU-MIX-002</v>
      </c>
      <c r="G225" s="124"/>
      <c r="H225" s="124" t="s">
        <v>57</v>
      </c>
      <c r="I225" s="125">
        <v>0.33333333333333331</v>
      </c>
      <c r="J225" s="125">
        <v>0.34375</v>
      </c>
      <c r="K225" s="126">
        <f>tbl_Failures_Record[[#This Row],[To]]-tbl_Failures_Record[[#This Row],[From]]</f>
        <v>1.0416666666666685E-2</v>
      </c>
      <c r="L225" s="7" t="s">
        <v>626</v>
      </c>
      <c r="M225" s="7" t="s">
        <v>627</v>
      </c>
      <c r="N225" s="7" t="s">
        <v>628</v>
      </c>
      <c r="O225" s="124"/>
      <c r="P225" s="124"/>
      <c r="Q225" s="124"/>
      <c r="R225" s="124" t="s">
        <v>37</v>
      </c>
      <c r="S225" s="124" t="s">
        <v>98</v>
      </c>
      <c r="T225" s="124" t="s">
        <v>39</v>
      </c>
      <c r="U225" s="127"/>
      <c r="V225" s="124" t="s">
        <v>39</v>
      </c>
      <c r="W225" s="124"/>
      <c r="X225" s="128"/>
    </row>
    <row r="226" spans="2:24" ht="31.15">
      <c r="B226" s="109">
        <v>43810</v>
      </c>
      <c r="C226" s="124"/>
      <c r="D226" s="124" t="s">
        <v>31</v>
      </c>
      <c r="E226" s="124" t="s">
        <v>534</v>
      </c>
      <c r="F22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Name]]="UT",VLOOKUP(E226:E1235,UTList[],2,0),"")))))</f>
        <v>EU-MIX-002</v>
      </c>
      <c r="G226" s="124"/>
      <c r="H226" s="124" t="s">
        <v>57</v>
      </c>
      <c r="I226" s="125">
        <v>0.33333333333333331</v>
      </c>
      <c r="J226" s="125">
        <v>0.34375</v>
      </c>
      <c r="K226" s="126">
        <f>tbl_Failures_Record[[#This Row],[To]]-tbl_Failures_Record[[#This Row],[From]]</f>
        <v>1.0416666666666685E-2</v>
      </c>
      <c r="L226" s="7" t="s">
        <v>629</v>
      </c>
      <c r="M226" s="7"/>
      <c r="N226" s="7" t="s">
        <v>630</v>
      </c>
      <c r="O226" s="124"/>
      <c r="P226" s="124"/>
      <c r="Q226" s="124"/>
      <c r="R226" s="124" t="s">
        <v>43</v>
      </c>
      <c r="S226" s="124" t="s">
        <v>584</v>
      </c>
      <c r="T226" s="124"/>
      <c r="U226" s="127"/>
      <c r="V226" s="124" t="s">
        <v>39</v>
      </c>
      <c r="W226" s="124"/>
      <c r="X226" s="128"/>
    </row>
    <row r="227" spans="2:24" ht="31.15">
      <c r="B227" s="131">
        <v>43811</v>
      </c>
      <c r="C227" s="124"/>
      <c r="D227" s="124" t="s">
        <v>51</v>
      </c>
      <c r="E227" s="124" t="s">
        <v>280</v>
      </c>
      <c r="F22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Name]]="UT",VLOOKUP(E227:E1236,UTList[],2,0),"")))))</f>
        <v>SC-SLO-001</v>
      </c>
      <c r="G227" s="124"/>
      <c r="H227" s="124" t="s">
        <v>46</v>
      </c>
      <c r="I227" s="125">
        <v>0.96875</v>
      </c>
      <c r="J227" s="125">
        <v>0.97916666666666663</v>
      </c>
      <c r="K227" s="126">
        <f>tbl_Failures_Record[[#This Row],[To]]-tbl_Failures_Record[[#This Row],[From]]</f>
        <v>1.041666666666663E-2</v>
      </c>
      <c r="L227" s="7" t="s">
        <v>631</v>
      </c>
      <c r="M227" s="7" t="s">
        <v>587</v>
      </c>
      <c r="N227" s="7" t="s">
        <v>632</v>
      </c>
      <c r="O227" s="124"/>
      <c r="P227" s="124"/>
      <c r="Q227" s="124"/>
      <c r="R227" s="124" t="s">
        <v>43</v>
      </c>
      <c r="S227" s="124" t="s">
        <v>217</v>
      </c>
      <c r="T227" s="124"/>
      <c r="U227" s="127"/>
      <c r="V227" s="124" t="s">
        <v>39</v>
      </c>
      <c r="W227" s="124"/>
      <c r="X227" s="128"/>
    </row>
    <row r="228" spans="2:24" ht="46.9">
      <c r="B228" s="131">
        <v>43811</v>
      </c>
      <c r="C228" s="124"/>
      <c r="D228" s="124" t="s">
        <v>31</v>
      </c>
      <c r="E228" s="124" t="s">
        <v>67</v>
      </c>
      <c r="F22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Name]]="UT",VLOOKUP(E228:E1237,UTList[],2,0),"")))))</f>
        <v>EU-OVN-001</v>
      </c>
      <c r="G228" s="124"/>
      <c r="H228" s="124" t="s">
        <v>46</v>
      </c>
      <c r="I228" s="125">
        <v>0.95833333333333337</v>
      </c>
      <c r="J228" s="125">
        <v>1.0833333333333333</v>
      </c>
      <c r="K228" s="126">
        <f>tbl_Failures_Record[[#This Row],[To]]-tbl_Failures_Record[[#This Row],[From]]</f>
        <v>0.12499999999999989</v>
      </c>
      <c r="L228" s="7" t="s">
        <v>633</v>
      </c>
      <c r="M228" s="7" t="s">
        <v>634</v>
      </c>
      <c r="N228" s="7" t="s">
        <v>635</v>
      </c>
      <c r="O228" s="124"/>
      <c r="P228" s="124"/>
      <c r="Q228" s="124"/>
      <c r="R228" s="124" t="s">
        <v>37</v>
      </c>
      <c r="S228" s="124" t="s">
        <v>61</v>
      </c>
      <c r="T228" s="124" t="s">
        <v>78</v>
      </c>
      <c r="U228" s="127"/>
      <c r="V228" s="124" t="s">
        <v>39</v>
      </c>
      <c r="W228" s="124"/>
      <c r="X228" s="128"/>
    </row>
    <row r="229" spans="2:24" ht="31.15">
      <c r="B229" s="131">
        <v>43811</v>
      </c>
      <c r="C229" s="124"/>
      <c r="D229" s="124" t="s">
        <v>51</v>
      </c>
      <c r="E229" s="124" t="s">
        <v>67</v>
      </c>
      <c r="F22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Name]]="UT",VLOOKUP(E229:E1238,UTList[],2,0),"")))))</f>
        <v>SC-OVN-001</v>
      </c>
      <c r="G229" s="124"/>
      <c r="H229" s="124" t="s">
        <v>46</v>
      </c>
      <c r="I229" s="125">
        <v>0.16666666666666666</v>
      </c>
      <c r="J229" s="125">
        <v>0.21527777777777779</v>
      </c>
      <c r="K229" s="126">
        <f>tbl_Failures_Record[[#This Row],[To]]-tbl_Failures_Record[[#This Row],[From]]</f>
        <v>4.8611111111111133E-2</v>
      </c>
      <c r="L229" s="7" t="s">
        <v>636</v>
      </c>
      <c r="M229" s="7" t="s">
        <v>476</v>
      </c>
      <c r="N229" s="7" t="s">
        <v>637</v>
      </c>
      <c r="O229" s="124"/>
      <c r="P229" s="124"/>
      <c r="Q229" s="124"/>
      <c r="R229" s="124" t="s">
        <v>43</v>
      </c>
      <c r="S229" s="124" t="s">
        <v>217</v>
      </c>
      <c r="T229" s="124"/>
      <c r="U229" s="127"/>
      <c r="V229" s="124" t="s">
        <v>78</v>
      </c>
      <c r="W229" s="124">
        <v>70</v>
      </c>
      <c r="X229" s="128">
        <v>75</v>
      </c>
    </row>
    <row r="230" spans="2:24" ht="15.6">
      <c r="B230" s="131">
        <v>43811</v>
      </c>
      <c r="C230" s="124"/>
      <c r="D230" s="124" t="s">
        <v>31</v>
      </c>
      <c r="E230" s="124" t="s">
        <v>429</v>
      </c>
      <c r="F23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Name]]="UT",VLOOKUP(E230:E1239,UTList[],2,0),"")))))</f>
        <v>EU-PCM-001</v>
      </c>
      <c r="G230" s="124"/>
      <c r="H230" s="124" t="s">
        <v>46</v>
      </c>
      <c r="I230" s="125">
        <v>0.10416666666666667</v>
      </c>
      <c r="J230" s="125">
        <v>0.1076388888888889</v>
      </c>
      <c r="K230" s="126">
        <f>tbl_Failures_Record[[#This Row],[To]]-tbl_Failures_Record[[#This Row],[From]]</f>
        <v>3.4722222222222238E-3</v>
      </c>
      <c r="L230" s="7" t="s">
        <v>638</v>
      </c>
      <c r="M230" s="7" t="s">
        <v>639</v>
      </c>
      <c r="N230" s="7" t="s">
        <v>640</v>
      </c>
      <c r="O230" s="124"/>
      <c r="P230" s="124"/>
      <c r="Q230" s="124"/>
      <c r="R230" s="124" t="s">
        <v>37</v>
      </c>
      <c r="S230" s="124" t="s">
        <v>38</v>
      </c>
      <c r="T230" s="124" t="s">
        <v>39</v>
      </c>
      <c r="U230" s="127"/>
      <c r="V230" s="124" t="s">
        <v>39</v>
      </c>
      <c r="W230" s="124"/>
      <c r="X230" s="128"/>
    </row>
    <row r="231" spans="2:24" ht="31.15">
      <c r="B231" s="131">
        <v>43811</v>
      </c>
      <c r="C231" s="124"/>
      <c r="D231" s="124" t="s">
        <v>51</v>
      </c>
      <c r="E231" s="124" t="s">
        <v>118</v>
      </c>
      <c r="F23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Name]]="UT",VLOOKUP(E231:E1240,UTList[],2,0),"")))))</f>
        <v>SC-DRY-001</v>
      </c>
      <c r="G231" s="124"/>
      <c r="H231" s="124" t="s">
        <v>46</v>
      </c>
      <c r="I231" s="125">
        <v>0.16666666666666666</v>
      </c>
      <c r="J231" s="125">
        <v>0.21527777777777779</v>
      </c>
      <c r="K231" s="126">
        <f>tbl_Failures_Record[[#This Row],[To]]-tbl_Failures_Record[[#This Row],[From]]</f>
        <v>4.8611111111111133E-2</v>
      </c>
      <c r="L231" s="7" t="s">
        <v>641</v>
      </c>
      <c r="M231" s="7" t="s">
        <v>393</v>
      </c>
      <c r="N231" s="7" t="s">
        <v>642</v>
      </c>
      <c r="O231" s="124"/>
      <c r="P231" s="124"/>
      <c r="Q231" s="124"/>
      <c r="R231" s="124" t="s">
        <v>43</v>
      </c>
      <c r="S231" s="124" t="s">
        <v>122</v>
      </c>
      <c r="T231" s="124"/>
      <c r="U231" s="127"/>
      <c r="V231" s="124" t="s">
        <v>78</v>
      </c>
      <c r="W231" s="124">
        <v>70</v>
      </c>
      <c r="X231" s="128"/>
    </row>
    <row r="232" spans="2:24" ht="46.9">
      <c r="B232" s="131">
        <v>43812</v>
      </c>
      <c r="C232" s="124"/>
      <c r="D232" s="124" t="s">
        <v>31</v>
      </c>
      <c r="E232" s="124" t="s">
        <v>32</v>
      </c>
      <c r="F23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Name]]="UT",VLOOKUP(E232:E1241,UTList[],2,0),"")))))</f>
        <v>EU-PRF-002</v>
      </c>
      <c r="G232" s="124"/>
      <c r="H232" s="124" t="s">
        <v>46</v>
      </c>
      <c r="I232" s="125">
        <v>0.25</v>
      </c>
      <c r="J232" s="125">
        <v>0.25486111111111109</v>
      </c>
      <c r="K232" s="126">
        <f>tbl_Failures_Record[[#This Row],[To]]-tbl_Failures_Record[[#This Row],[From]]</f>
        <v>4.8611111111110938E-3</v>
      </c>
      <c r="L232" s="7" t="s">
        <v>643</v>
      </c>
      <c r="M232" s="7" t="s">
        <v>644</v>
      </c>
      <c r="N232" s="7" t="s">
        <v>645</v>
      </c>
      <c r="O232" s="124"/>
      <c r="P232" s="124"/>
      <c r="Q232" s="124"/>
      <c r="R232" s="124" t="s">
        <v>43</v>
      </c>
      <c r="S232" s="124" t="s">
        <v>122</v>
      </c>
      <c r="T232" s="124" t="s">
        <v>39</v>
      </c>
      <c r="U232" s="127"/>
      <c r="V232" s="124" t="s">
        <v>39</v>
      </c>
      <c r="W232" s="124"/>
      <c r="X232" s="128"/>
    </row>
    <row r="233" spans="2:24" ht="31.15">
      <c r="B233" s="131">
        <v>43812</v>
      </c>
      <c r="C233" s="124"/>
      <c r="D233" s="124" t="s">
        <v>31</v>
      </c>
      <c r="E233" s="124" t="s">
        <v>218</v>
      </c>
      <c r="F23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Name]]="UT",VLOOKUP(E233:E1242,UTList[],2,0),"")))))</f>
        <v>EU-DVD-001</v>
      </c>
      <c r="G233" s="124"/>
      <c r="H233" s="124" t="s">
        <v>33</v>
      </c>
      <c r="I233" s="125">
        <v>0.83333333333333337</v>
      </c>
      <c r="J233" s="125">
        <v>0.84722222222222221</v>
      </c>
      <c r="K233" s="126">
        <f>tbl_Failures_Record[[#This Row],[To]]-tbl_Failures_Record[[#This Row],[From]]</f>
        <v>1.388888888888884E-2</v>
      </c>
      <c r="L233" s="7" t="s">
        <v>646</v>
      </c>
      <c r="M233" s="7" t="s">
        <v>647</v>
      </c>
      <c r="N233" s="7" t="s">
        <v>648</v>
      </c>
      <c r="O233" s="124"/>
      <c r="P233" s="124"/>
      <c r="Q233" s="124"/>
      <c r="R233" s="124" t="s">
        <v>43</v>
      </c>
      <c r="S233" s="124" t="s">
        <v>208</v>
      </c>
      <c r="T233" s="124" t="s">
        <v>78</v>
      </c>
      <c r="U233" s="127"/>
      <c r="V233" s="124" t="s">
        <v>39</v>
      </c>
      <c r="W233" s="124"/>
      <c r="X233" s="128"/>
    </row>
    <row r="234" spans="2:24" ht="15.6">
      <c r="B234" s="131">
        <v>43812</v>
      </c>
      <c r="C234" s="124"/>
      <c r="D234" s="124" t="s">
        <v>72</v>
      </c>
      <c r="E234" s="124" t="s">
        <v>135</v>
      </c>
      <c r="F23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Name]]="UT",VLOOKUP(E234:E1243,UTList[],2,0),"")))))</f>
        <v>SA-DVD-001</v>
      </c>
      <c r="G234" s="124"/>
      <c r="H234" s="124" t="s">
        <v>33</v>
      </c>
      <c r="I234" s="125">
        <v>0.875</v>
      </c>
      <c r="J234" s="125">
        <v>0.89583333333333337</v>
      </c>
      <c r="K234" s="126">
        <f>tbl_Failures_Record[[#This Row],[To]]-tbl_Failures_Record[[#This Row],[From]]</f>
        <v>2.083333333333337E-2</v>
      </c>
      <c r="L234" s="7" t="s">
        <v>649</v>
      </c>
      <c r="M234" s="7"/>
      <c r="N234" s="7" t="s">
        <v>650</v>
      </c>
      <c r="O234" s="124"/>
      <c r="P234" s="124"/>
      <c r="Q234" s="124"/>
      <c r="R234" s="124" t="s">
        <v>43</v>
      </c>
      <c r="S234" s="124" t="s">
        <v>77</v>
      </c>
      <c r="T234" s="124" t="s">
        <v>78</v>
      </c>
      <c r="U234" s="127"/>
      <c r="V234" s="124" t="s">
        <v>78</v>
      </c>
      <c r="W234" s="124">
        <v>30</v>
      </c>
      <c r="X234" s="128"/>
    </row>
    <row r="235" spans="2:24" ht="31.15">
      <c r="B235" s="131">
        <v>43812</v>
      </c>
      <c r="C235" s="124"/>
      <c r="D235" s="124" t="s">
        <v>72</v>
      </c>
      <c r="E235" s="124" t="s">
        <v>284</v>
      </c>
      <c r="F23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Name]]="UT",VLOOKUP(E235:E1244,UTList[],2,0),"")))))</f>
        <v>SA-SLC-001</v>
      </c>
      <c r="G235" s="124"/>
      <c r="H235" s="124" t="s">
        <v>57</v>
      </c>
      <c r="I235" s="125">
        <v>0.56944444444444442</v>
      </c>
      <c r="J235" s="125">
        <v>0.57638888888888895</v>
      </c>
      <c r="K235" s="126">
        <f>tbl_Failures_Record[[#This Row],[To]]-tbl_Failures_Record[[#This Row],[From]]</f>
        <v>6.9444444444445308E-3</v>
      </c>
      <c r="L235" s="7" t="s">
        <v>651</v>
      </c>
      <c r="M235" s="7"/>
      <c r="N235" s="7" t="s">
        <v>652</v>
      </c>
      <c r="O235" s="124"/>
      <c r="P235" s="124"/>
      <c r="Q235" s="124"/>
      <c r="R235" s="124" t="s">
        <v>37</v>
      </c>
      <c r="S235" s="124" t="s">
        <v>38</v>
      </c>
      <c r="T235" s="124" t="s">
        <v>78</v>
      </c>
      <c r="U235" s="127"/>
      <c r="V235" s="124" t="s">
        <v>39</v>
      </c>
      <c r="W235" s="124"/>
      <c r="X235" s="128"/>
    </row>
    <row r="236" spans="2:24" ht="46.9">
      <c r="B236" s="131">
        <v>43812</v>
      </c>
      <c r="C236" s="124"/>
      <c r="D236" s="124" t="s">
        <v>31</v>
      </c>
      <c r="E236" s="124" t="s">
        <v>230</v>
      </c>
      <c r="F23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Name]]="UT",VLOOKUP(E236:E1245,UTList[],2,0),"")))))</f>
        <v>EU-BSK-001</v>
      </c>
      <c r="G236" s="124"/>
      <c r="H236" s="124" t="s">
        <v>46</v>
      </c>
      <c r="I236" s="125">
        <v>4.8611111111111112E-2</v>
      </c>
      <c r="J236" s="125">
        <v>5.5555555555555552E-2</v>
      </c>
      <c r="K236" s="126">
        <f>tbl_Failures_Record[[#This Row],[To]]-tbl_Failures_Record[[#This Row],[From]]</f>
        <v>6.9444444444444406E-3</v>
      </c>
      <c r="L236" s="7" t="s">
        <v>653</v>
      </c>
      <c r="M236" s="7" t="s">
        <v>654</v>
      </c>
      <c r="N236" s="7" t="s">
        <v>655</v>
      </c>
      <c r="O236" s="124"/>
      <c r="P236" s="124"/>
      <c r="Q236" s="124"/>
      <c r="R236" s="124" t="s">
        <v>43</v>
      </c>
      <c r="S236" s="124" t="s">
        <v>50</v>
      </c>
      <c r="T236" s="124" t="s">
        <v>39</v>
      </c>
      <c r="U236" s="127"/>
      <c r="V236" s="124" t="s">
        <v>39</v>
      </c>
      <c r="W236" s="124"/>
      <c r="X236" s="128"/>
    </row>
    <row r="237" spans="2:24" ht="31.15">
      <c r="B237" s="131">
        <v>43812</v>
      </c>
      <c r="C237" s="124"/>
      <c r="D237" s="124" t="s">
        <v>31</v>
      </c>
      <c r="E237" s="124" t="s">
        <v>230</v>
      </c>
      <c r="F23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Name]]="UT",VLOOKUP(E237:E1246,UTList[],2,0),"")))))</f>
        <v>EU-BSK-001</v>
      </c>
      <c r="G237" s="124"/>
      <c r="H237" s="124" t="s">
        <v>33</v>
      </c>
      <c r="I237" s="125">
        <v>0.66666666666666663</v>
      </c>
      <c r="J237" s="125">
        <v>0.6875</v>
      </c>
      <c r="K237" s="126">
        <f>tbl_Failures_Record[[#This Row],[To]]-tbl_Failures_Record[[#This Row],[From]]</f>
        <v>2.083333333333337E-2</v>
      </c>
      <c r="L237" s="7" t="s">
        <v>656</v>
      </c>
      <c r="M237" s="7" t="s">
        <v>657</v>
      </c>
      <c r="N237" s="7" t="s">
        <v>658</v>
      </c>
      <c r="O237" s="124"/>
      <c r="P237" s="124"/>
      <c r="Q237" s="124"/>
      <c r="R237" s="124" t="s">
        <v>43</v>
      </c>
      <c r="S237" s="124" t="s">
        <v>77</v>
      </c>
      <c r="T237" s="124" t="s">
        <v>39</v>
      </c>
      <c r="U237" s="127"/>
      <c r="V237" s="124" t="s">
        <v>39</v>
      </c>
      <c r="W237" s="124"/>
      <c r="X237" s="128"/>
    </row>
    <row r="238" spans="2:24" ht="15.6">
      <c r="B238" s="131">
        <v>43812</v>
      </c>
      <c r="C238" s="124"/>
      <c r="D238" s="124" t="s">
        <v>31</v>
      </c>
      <c r="E238" s="124" t="s">
        <v>159</v>
      </c>
      <c r="F23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Name]]="UT",VLOOKUP(E238:E1247,UTList[],2,0),"")))))</f>
        <v>EU-PAC-001</v>
      </c>
      <c r="G238" s="124"/>
      <c r="H238" s="124" t="s">
        <v>46</v>
      </c>
      <c r="I238" s="125">
        <v>0.95833333333333337</v>
      </c>
      <c r="J238" s="125">
        <v>0.96180555555555547</v>
      </c>
      <c r="K238" s="126">
        <f>tbl_Failures_Record[[#This Row],[To]]-tbl_Failures_Record[[#This Row],[From]]</f>
        <v>3.4722222222220989E-3</v>
      </c>
      <c r="L238" s="7" t="s">
        <v>659</v>
      </c>
      <c r="M238" s="7" t="s">
        <v>41</v>
      </c>
      <c r="N238" s="7" t="s">
        <v>660</v>
      </c>
      <c r="O238" s="124"/>
      <c r="P238" s="124"/>
      <c r="Q238" s="124"/>
      <c r="R238" s="124" t="s">
        <v>43</v>
      </c>
      <c r="S238" s="124" t="s">
        <v>122</v>
      </c>
      <c r="T238" s="124" t="s">
        <v>39</v>
      </c>
      <c r="U238" s="127"/>
      <c r="V238" s="124" t="s">
        <v>39</v>
      </c>
      <c r="W238" s="124"/>
      <c r="X238" s="128"/>
    </row>
    <row r="239" spans="2:24" ht="31.15">
      <c r="B239" s="131">
        <v>43812</v>
      </c>
      <c r="C239" s="124"/>
      <c r="D239" s="124" t="s">
        <v>31</v>
      </c>
      <c r="E239" s="124" t="s">
        <v>159</v>
      </c>
      <c r="F23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Name]]="UT",VLOOKUP(E239:E1248,UTList[],2,0),"")))))</f>
        <v>EU-PAC-001</v>
      </c>
      <c r="G239" s="124"/>
      <c r="H239" s="124" t="s">
        <v>57</v>
      </c>
      <c r="I239" s="125">
        <v>0.52083333333333337</v>
      </c>
      <c r="J239" s="125">
        <v>0.52430555555555558</v>
      </c>
      <c r="K239" s="126">
        <f>tbl_Failures_Record[[#This Row],[To]]-tbl_Failures_Record[[#This Row],[From]]</f>
        <v>3.4722222222222099E-3</v>
      </c>
      <c r="L239" s="7" t="s">
        <v>661</v>
      </c>
      <c r="M239" s="7" t="s">
        <v>662</v>
      </c>
      <c r="N239" s="7" t="s">
        <v>663</v>
      </c>
      <c r="O239" s="124"/>
      <c r="P239" s="124"/>
      <c r="Q239" s="124"/>
      <c r="R239" s="124" t="s">
        <v>37</v>
      </c>
      <c r="S239" s="124" t="s">
        <v>61</v>
      </c>
      <c r="T239" s="124" t="s">
        <v>78</v>
      </c>
      <c r="U239" s="127"/>
      <c r="V239" s="124" t="s">
        <v>39</v>
      </c>
      <c r="W239" s="124"/>
      <c r="X239" s="128"/>
    </row>
    <row r="240" spans="2:24" ht="46.9">
      <c r="B240" s="131">
        <v>43812</v>
      </c>
      <c r="C240" s="124"/>
      <c r="D240" s="124" t="s">
        <v>31</v>
      </c>
      <c r="E240" s="124" t="s">
        <v>470</v>
      </c>
      <c r="F24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Name]]="UT",VLOOKUP(E240:E1249,UTList[],2,0),"")))))</f>
        <v>EU-DSP-001</v>
      </c>
      <c r="G240" s="124"/>
      <c r="H240" s="124" t="s">
        <v>33</v>
      </c>
      <c r="I240" s="125">
        <v>0.94791666666666663</v>
      </c>
      <c r="J240" s="125">
        <v>0.95486111111111116</v>
      </c>
      <c r="K240" s="126">
        <f>tbl_Failures_Record[[#This Row],[To]]-tbl_Failures_Record[[#This Row],[From]]</f>
        <v>6.9444444444445308E-3</v>
      </c>
      <c r="L240" s="7" t="s">
        <v>664</v>
      </c>
      <c r="M240" s="7"/>
      <c r="N240" s="7" t="s">
        <v>665</v>
      </c>
      <c r="O240" s="124"/>
      <c r="P240" s="124"/>
      <c r="Q240" s="124"/>
      <c r="R240" s="124" t="s">
        <v>43</v>
      </c>
      <c r="S240" s="124" t="s">
        <v>208</v>
      </c>
      <c r="T240" s="124" t="s">
        <v>39</v>
      </c>
      <c r="U240" s="127"/>
      <c r="V240" s="124" t="s">
        <v>39</v>
      </c>
      <c r="W240" s="124"/>
      <c r="X240" s="128"/>
    </row>
    <row r="241" spans="2:24" ht="31.15">
      <c r="B241" s="131">
        <v>43812</v>
      </c>
      <c r="C241" s="124"/>
      <c r="D241" s="124" t="s">
        <v>72</v>
      </c>
      <c r="E241" s="124" t="s">
        <v>73</v>
      </c>
      <c r="F24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Name]]="UT",VLOOKUP(E241:E1250,UTList[],2,0),"")))))</f>
        <v>SA-ROV-002</v>
      </c>
      <c r="G241" s="124"/>
      <c r="H241" s="124" t="s">
        <v>57</v>
      </c>
      <c r="I241" s="125">
        <v>0.52083333333333337</v>
      </c>
      <c r="J241" s="125">
        <v>0.53819444444444442</v>
      </c>
      <c r="K241" s="126">
        <f>tbl_Failures_Record[[#This Row],[To]]-tbl_Failures_Record[[#This Row],[From]]</f>
        <v>1.7361111111111049E-2</v>
      </c>
      <c r="L241" s="7" t="s">
        <v>666</v>
      </c>
      <c r="M241" s="7" t="s">
        <v>667</v>
      </c>
      <c r="N241" s="7" t="s">
        <v>668</v>
      </c>
      <c r="O241" s="124"/>
      <c r="P241" s="124"/>
      <c r="Q241" s="124"/>
      <c r="R241" s="124" t="s">
        <v>43</v>
      </c>
      <c r="S241" s="124" t="s">
        <v>90</v>
      </c>
      <c r="T241" s="124" t="s">
        <v>78</v>
      </c>
      <c r="U241" s="127"/>
      <c r="V241" s="124" t="s">
        <v>78</v>
      </c>
      <c r="W241" s="124">
        <v>25</v>
      </c>
      <c r="X241" s="128"/>
    </row>
    <row r="242" spans="2:24" ht="31.15">
      <c r="B242" s="131">
        <v>43812</v>
      </c>
      <c r="C242" s="124"/>
      <c r="D242" s="124" t="s">
        <v>72</v>
      </c>
      <c r="E242" s="124" t="s">
        <v>79</v>
      </c>
      <c r="F24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Name]]="UT",VLOOKUP(E242:E1251,UTList[],2,0),"")))))</f>
        <v>SA-DCD-002</v>
      </c>
      <c r="G242" s="124"/>
      <c r="H242" s="124" t="s">
        <v>57</v>
      </c>
      <c r="I242" s="125">
        <v>0.5</v>
      </c>
      <c r="J242" s="125">
        <v>0.70833333333333337</v>
      </c>
      <c r="K242" s="126">
        <f>tbl_Failures_Record[[#This Row],[To]]-tbl_Failures_Record[[#This Row],[From]]</f>
        <v>0.20833333333333337</v>
      </c>
      <c r="L242" s="7" t="s">
        <v>669</v>
      </c>
      <c r="M242" s="7" t="s">
        <v>670</v>
      </c>
      <c r="N242" s="7" t="s">
        <v>671</v>
      </c>
      <c r="O242" s="124"/>
      <c r="P242" s="124"/>
      <c r="Q242" s="124"/>
      <c r="R242" s="124" t="s">
        <v>37</v>
      </c>
      <c r="S242" s="124" t="s">
        <v>61</v>
      </c>
      <c r="T242" s="124" t="s">
        <v>39</v>
      </c>
      <c r="U242" s="127"/>
      <c r="V242" s="124" t="s">
        <v>39</v>
      </c>
      <c r="W242" s="124"/>
      <c r="X242" s="128"/>
    </row>
    <row r="243" spans="2:24" ht="15.6">
      <c r="B243" s="131">
        <v>43812</v>
      </c>
      <c r="C243" s="124"/>
      <c r="D243" s="124" t="s">
        <v>72</v>
      </c>
      <c r="E243" s="124" t="s">
        <v>91</v>
      </c>
      <c r="F24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Name]]="UT",VLOOKUP(E243:E1252,UTList[],2,0),"")))))</f>
        <v>SA-PAC-001</v>
      </c>
      <c r="G243" s="124"/>
      <c r="H243" s="124" t="s">
        <v>57</v>
      </c>
      <c r="I243" s="125">
        <v>0.45833333333333331</v>
      </c>
      <c r="J243" s="125">
        <v>0.46527777777777773</v>
      </c>
      <c r="K243" s="126">
        <f>tbl_Failures_Record[[#This Row],[To]]-tbl_Failures_Record[[#This Row],[From]]</f>
        <v>6.9444444444444198E-3</v>
      </c>
      <c r="L243" s="7" t="s">
        <v>184</v>
      </c>
      <c r="M243" s="7" t="s">
        <v>672</v>
      </c>
      <c r="N243" s="7" t="s">
        <v>673</v>
      </c>
      <c r="O243" s="124"/>
      <c r="P243" s="124"/>
      <c r="Q243" s="124"/>
      <c r="R243" s="124" t="s">
        <v>43</v>
      </c>
      <c r="S243" s="124" t="s">
        <v>90</v>
      </c>
      <c r="T243" s="124" t="s">
        <v>78</v>
      </c>
      <c r="U243" s="127"/>
      <c r="V243" s="124" t="s">
        <v>39</v>
      </c>
      <c r="W243" s="124"/>
      <c r="X243" s="128"/>
    </row>
    <row r="244" spans="2:24" ht="31.15">
      <c r="B244" s="131">
        <v>43812</v>
      </c>
      <c r="C244" s="124"/>
      <c r="D244" s="124" t="s">
        <v>72</v>
      </c>
      <c r="E244" s="124" t="s">
        <v>95</v>
      </c>
      <c r="F24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Name]]="UT",VLOOKUP(E244:E1253,UTList[],2,0),"")))))</f>
        <v>SA-AIJ-001</v>
      </c>
      <c r="G244" s="124"/>
      <c r="H244" s="124" t="s">
        <v>57</v>
      </c>
      <c r="I244" s="125">
        <v>0.42708333333333331</v>
      </c>
      <c r="J244" s="125">
        <v>0.4375</v>
      </c>
      <c r="K244" s="126">
        <f>tbl_Failures_Record[[#This Row],[To]]-tbl_Failures_Record[[#This Row],[From]]</f>
        <v>1.0416666666666685E-2</v>
      </c>
      <c r="L244" s="7" t="s">
        <v>483</v>
      </c>
      <c r="M244" s="7" t="s">
        <v>674</v>
      </c>
      <c r="N244" s="7" t="s">
        <v>675</v>
      </c>
      <c r="O244" s="124"/>
      <c r="P244" s="124"/>
      <c r="Q244" s="124"/>
      <c r="R244" s="124" t="s">
        <v>43</v>
      </c>
      <c r="S244" s="124" t="s">
        <v>90</v>
      </c>
      <c r="T244" s="124" t="s">
        <v>78</v>
      </c>
      <c r="U244" s="127"/>
      <c r="V244" s="124" t="s">
        <v>39</v>
      </c>
      <c r="W244" s="124"/>
      <c r="X244" s="128"/>
    </row>
    <row r="245" spans="2:24" ht="31.15">
      <c r="B245" s="131">
        <v>43812</v>
      </c>
      <c r="C245" s="124"/>
      <c r="D245" s="124" t="s">
        <v>31</v>
      </c>
      <c r="E245" s="124" t="s">
        <v>101</v>
      </c>
      <c r="F24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Name]]="UT",VLOOKUP(E245:E1254,UTList[],2,0),"")))))</f>
        <v>EU-PCM-003</v>
      </c>
      <c r="G245" s="124"/>
      <c r="H245" s="124" t="s">
        <v>46</v>
      </c>
      <c r="I245" s="125">
        <v>8.6805555555555566E-2</v>
      </c>
      <c r="J245" s="125">
        <v>9.375E-2</v>
      </c>
      <c r="K245" s="126">
        <f>tbl_Failures_Record[[#This Row],[To]]-tbl_Failures_Record[[#This Row],[From]]</f>
        <v>6.9444444444444337E-3</v>
      </c>
      <c r="L245" s="7" t="s">
        <v>676</v>
      </c>
      <c r="M245" s="7"/>
      <c r="N245" s="7" t="s">
        <v>677</v>
      </c>
      <c r="O245" s="124"/>
      <c r="P245" s="124"/>
      <c r="Q245" s="124"/>
      <c r="R245" s="124" t="s">
        <v>43</v>
      </c>
      <c r="S245" s="124" t="s">
        <v>44</v>
      </c>
      <c r="T245" s="124" t="s">
        <v>39</v>
      </c>
      <c r="U245" s="127"/>
      <c r="V245" s="124" t="s">
        <v>39</v>
      </c>
      <c r="W245" s="124"/>
      <c r="X245" s="128"/>
    </row>
    <row r="246" spans="2:24" ht="15.6">
      <c r="B246" s="131">
        <v>43812</v>
      </c>
      <c r="C246" s="124"/>
      <c r="D246" s="124" t="s">
        <v>31</v>
      </c>
      <c r="E246" s="124" t="s">
        <v>101</v>
      </c>
      <c r="F24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Name]]="UT",VLOOKUP(E246:E1255,UTList[],2,0),"")))))</f>
        <v>EU-PCM-003</v>
      </c>
      <c r="G246" s="124"/>
      <c r="H246" s="124" t="s">
        <v>57</v>
      </c>
      <c r="I246" s="125">
        <v>0.54166666666666663</v>
      </c>
      <c r="J246" s="125">
        <v>0.58333333333333337</v>
      </c>
      <c r="K246" s="126">
        <f>tbl_Failures_Record[[#This Row],[To]]-tbl_Failures_Record[[#This Row],[From]]</f>
        <v>4.1666666666666741E-2</v>
      </c>
      <c r="L246" s="7" t="s">
        <v>678</v>
      </c>
      <c r="M246" s="7" t="s">
        <v>679</v>
      </c>
      <c r="N246" s="7" t="s">
        <v>680</v>
      </c>
      <c r="O246" s="124"/>
      <c r="P246" s="124"/>
      <c r="Q246" s="124"/>
      <c r="R246" s="124" t="s">
        <v>43</v>
      </c>
      <c r="S246" s="124" t="s">
        <v>217</v>
      </c>
      <c r="T246" s="124" t="s">
        <v>78</v>
      </c>
      <c r="U246" s="127"/>
      <c r="V246" s="124" t="s">
        <v>39</v>
      </c>
      <c r="W246" s="124"/>
      <c r="X246" s="128"/>
    </row>
    <row r="247" spans="2:24" ht="31.15">
      <c r="B247" s="131">
        <v>43812</v>
      </c>
      <c r="C247" s="124"/>
      <c r="D247" s="124" t="s">
        <v>31</v>
      </c>
      <c r="E247" s="124" t="s">
        <v>101</v>
      </c>
      <c r="F24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Name]]="UT",VLOOKUP(E247:E1256,UTList[],2,0),"")))))</f>
        <v>EU-PCM-003</v>
      </c>
      <c r="G247" s="124"/>
      <c r="H247" s="124" t="s">
        <v>57</v>
      </c>
      <c r="I247" s="125">
        <v>0.58333333333333337</v>
      </c>
      <c r="J247" s="125">
        <v>0.59722222222222221</v>
      </c>
      <c r="K247" s="126">
        <f>tbl_Failures_Record[[#This Row],[To]]-tbl_Failures_Record[[#This Row],[From]]</f>
        <v>1.388888888888884E-2</v>
      </c>
      <c r="L247" s="7" t="s">
        <v>681</v>
      </c>
      <c r="M247" s="7" t="s">
        <v>682</v>
      </c>
      <c r="N247" s="7" t="s">
        <v>683</v>
      </c>
      <c r="O247" s="124"/>
      <c r="P247" s="124"/>
      <c r="Q247" s="124"/>
      <c r="R247" s="124" t="s">
        <v>43</v>
      </c>
      <c r="S247" s="124" t="s">
        <v>217</v>
      </c>
      <c r="T247" s="124" t="s">
        <v>78</v>
      </c>
      <c r="U247" s="127"/>
      <c r="V247" s="124" t="s">
        <v>39</v>
      </c>
      <c r="W247" s="124"/>
      <c r="X247" s="128"/>
    </row>
    <row r="248" spans="2:24" ht="31.15">
      <c r="B248" s="131">
        <v>43812</v>
      </c>
      <c r="C248" s="124"/>
      <c r="D248" s="124" t="s">
        <v>31</v>
      </c>
      <c r="E248" s="124" t="s">
        <v>101</v>
      </c>
      <c r="F24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Name]]="UT",VLOOKUP(E248:E1257,UTList[],2,0),"")))))</f>
        <v>EU-PCM-003</v>
      </c>
      <c r="G248" s="124"/>
      <c r="H248" s="124" t="s">
        <v>33</v>
      </c>
      <c r="I248" s="125">
        <v>0.64583333333333337</v>
      </c>
      <c r="J248" s="125">
        <v>0.65625</v>
      </c>
      <c r="K248" s="126">
        <f>tbl_Failures_Record[[#This Row],[To]]-tbl_Failures_Record[[#This Row],[From]]</f>
        <v>1.041666666666663E-2</v>
      </c>
      <c r="L248" s="7" t="s">
        <v>684</v>
      </c>
      <c r="M248" s="7" t="s">
        <v>685</v>
      </c>
      <c r="N248" s="7" t="s">
        <v>686</v>
      </c>
      <c r="O248" s="124"/>
      <c r="P248" s="124"/>
      <c r="Q248" s="124"/>
      <c r="R248" s="124" t="s">
        <v>43</v>
      </c>
      <c r="S248" s="124" t="s">
        <v>208</v>
      </c>
      <c r="T248" s="124" t="s">
        <v>78</v>
      </c>
      <c r="U248" s="127"/>
      <c r="V248" s="124" t="s">
        <v>78</v>
      </c>
      <c r="W248" s="124">
        <v>15</v>
      </c>
      <c r="X248" s="128"/>
    </row>
    <row r="249" spans="2:24" ht="15.6">
      <c r="B249" s="131">
        <v>43812</v>
      </c>
      <c r="C249" s="124"/>
      <c r="D249" s="124" t="s">
        <v>31</v>
      </c>
      <c r="E249" s="124" t="s">
        <v>359</v>
      </c>
      <c r="F24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Name]]="UT",VLOOKUP(E249:E1258,UTList[],2,0),"")))))</f>
        <v>EU-SED-001</v>
      </c>
      <c r="G249" s="124"/>
      <c r="H249" s="124" t="s">
        <v>33</v>
      </c>
      <c r="I249" s="125">
        <v>0.79166666666666663</v>
      </c>
      <c r="J249" s="125">
        <v>0.80208333333333337</v>
      </c>
      <c r="K249" s="126">
        <f>tbl_Failures_Record[[#This Row],[To]]-tbl_Failures_Record[[#This Row],[From]]</f>
        <v>1.0416666666666741E-2</v>
      </c>
      <c r="L249" s="7" t="s">
        <v>687</v>
      </c>
      <c r="M249" s="7"/>
      <c r="N249" s="7" t="s">
        <v>582</v>
      </c>
      <c r="O249" s="124"/>
      <c r="P249" s="124"/>
      <c r="Q249" s="124"/>
      <c r="R249" s="124" t="s">
        <v>43</v>
      </c>
      <c r="S249" s="124" t="s">
        <v>77</v>
      </c>
      <c r="T249" s="124" t="s">
        <v>78</v>
      </c>
      <c r="U249" s="127"/>
      <c r="V249" s="124" t="s">
        <v>78</v>
      </c>
      <c r="W249" s="124">
        <v>15</v>
      </c>
      <c r="X249" s="128"/>
    </row>
    <row r="250" spans="2:24" ht="15.6">
      <c r="B250" s="131">
        <v>43812</v>
      </c>
      <c r="C250" s="124"/>
      <c r="D250" s="124" t="s">
        <v>72</v>
      </c>
      <c r="E250" s="124" t="s">
        <v>445</v>
      </c>
      <c r="F25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Name]]="UT",VLOOKUP(E250:E1259,UTList[],2,0),"")))))</f>
        <v>SA-MIX-001</v>
      </c>
      <c r="G250" s="124"/>
      <c r="H250" s="124" t="s">
        <v>57</v>
      </c>
      <c r="I250" s="125">
        <v>0.43055555555555558</v>
      </c>
      <c r="J250" s="125">
        <v>0.4375</v>
      </c>
      <c r="K250" s="126">
        <f>tbl_Failures_Record[[#This Row],[To]]-tbl_Failures_Record[[#This Row],[From]]</f>
        <v>6.9444444444444198E-3</v>
      </c>
      <c r="L250" s="7" t="s">
        <v>688</v>
      </c>
      <c r="M250" s="7" t="s">
        <v>689</v>
      </c>
      <c r="N250" s="7" t="s">
        <v>690</v>
      </c>
      <c r="O250" s="124"/>
      <c r="P250" s="124"/>
      <c r="Q250" s="124"/>
      <c r="R250" s="124" t="s">
        <v>43</v>
      </c>
      <c r="S250" s="124" t="s">
        <v>217</v>
      </c>
      <c r="T250" s="124" t="s">
        <v>78</v>
      </c>
      <c r="U250" s="127"/>
      <c r="V250" s="124" t="s">
        <v>78</v>
      </c>
      <c r="W250" s="124">
        <v>10</v>
      </c>
      <c r="X250" s="128"/>
    </row>
    <row r="251" spans="2:24" ht="31.15">
      <c r="B251" s="131">
        <v>43813</v>
      </c>
      <c r="C251" s="124"/>
      <c r="D251" s="124" t="s">
        <v>31</v>
      </c>
      <c r="E251" s="124" t="s">
        <v>32</v>
      </c>
      <c r="F25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Name]]="UT",VLOOKUP(E251:E1260,UTList[],2,0),"")))))</f>
        <v>EU-PRF-002</v>
      </c>
      <c r="G251" s="124"/>
      <c r="H251" s="124" t="s">
        <v>33</v>
      </c>
      <c r="I251" s="125">
        <v>0.85416666666666663</v>
      </c>
      <c r="J251" s="125">
        <v>0.85763888888888884</v>
      </c>
      <c r="K251" s="126">
        <f>tbl_Failures_Record[[#This Row],[To]]-tbl_Failures_Record[[#This Row],[From]]</f>
        <v>3.4722222222222099E-3</v>
      </c>
      <c r="L251" s="7" t="s">
        <v>643</v>
      </c>
      <c r="M251" s="7" t="s">
        <v>691</v>
      </c>
      <c r="N251" s="7" t="s">
        <v>692</v>
      </c>
      <c r="O251" s="124"/>
      <c r="P251" s="124"/>
      <c r="Q251" s="124"/>
      <c r="R251" s="124" t="s">
        <v>43</v>
      </c>
      <c r="S251" s="124" t="s">
        <v>44</v>
      </c>
      <c r="T251" s="124" t="s">
        <v>78</v>
      </c>
      <c r="U251" s="127"/>
      <c r="V251" s="124" t="s">
        <v>78</v>
      </c>
      <c r="W251" s="124">
        <v>5</v>
      </c>
      <c r="X251" s="128"/>
    </row>
    <row r="252" spans="2:24" ht="31.15">
      <c r="B252" s="131">
        <v>43813</v>
      </c>
      <c r="C252" s="124"/>
      <c r="D252" s="124" t="s">
        <v>31</v>
      </c>
      <c r="E252" s="124" t="s">
        <v>159</v>
      </c>
      <c r="F25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Name]]="UT",VLOOKUP(E252:E1261,UTList[],2,0),"")))))</f>
        <v>EU-PAC-001</v>
      </c>
      <c r="G252" s="124"/>
      <c r="H252" s="124" t="s">
        <v>57</v>
      </c>
      <c r="I252" s="125">
        <v>0.29166666666666669</v>
      </c>
      <c r="J252" s="125">
        <v>0.625</v>
      </c>
      <c r="K252" s="126">
        <f>tbl_Failures_Record[[#This Row],[To]]-tbl_Failures_Record[[#This Row],[From]]</f>
        <v>0.33333333333333331</v>
      </c>
      <c r="L252" s="7" t="s">
        <v>693</v>
      </c>
      <c r="M252" s="7" t="s">
        <v>694</v>
      </c>
      <c r="N252" s="7" t="s">
        <v>695</v>
      </c>
      <c r="O252" s="124"/>
      <c r="P252" s="124"/>
      <c r="Q252" s="124"/>
      <c r="R252" s="124" t="s">
        <v>37</v>
      </c>
      <c r="S252" s="124" t="s">
        <v>166</v>
      </c>
      <c r="T252" s="124" t="s">
        <v>78</v>
      </c>
      <c r="U252" s="127"/>
      <c r="V252" s="124" t="s">
        <v>39</v>
      </c>
      <c r="W252" s="124"/>
      <c r="X252" s="128"/>
    </row>
    <row r="253" spans="2:24" ht="31.15">
      <c r="B253" s="131">
        <v>43813</v>
      </c>
      <c r="C253" s="124"/>
      <c r="D253" s="124" t="s">
        <v>31</v>
      </c>
      <c r="E253" s="124" t="s">
        <v>159</v>
      </c>
      <c r="F25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Name]]="UT",VLOOKUP(E253:E1262,UTList[],2,0),"")))))</f>
        <v>EU-PAC-001</v>
      </c>
      <c r="G253" s="124"/>
      <c r="H253" s="124" t="s">
        <v>33</v>
      </c>
      <c r="I253" s="125">
        <v>0.87013888888888891</v>
      </c>
      <c r="J253" s="125">
        <v>0.875</v>
      </c>
      <c r="K253" s="126">
        <f>tbl_Failures_Record[[#This Row],[To]]-tbl_Failures_Record[[#This Row],[From]]</f>
        <v>4.8611111111110938E-3</v>
      </c>
      <c r="L253" s="7" t="s">
        <v>194</v>
      </c>
      <c r="M253" s="7" t="s">
        <v>696</v>
      </c>
      <c r="N253" s="7" t="s">
        <v>697</v>
      </c>
      <c r="O253" s="124"/>
      <c r="P253" s="124"/>
      <c r="Q253" s="124"/>
      <c r="R253" s="124" t="s">
        <v>37</v>
      </c>
      <c r="S253" s="124" t="s">
        <v>61</v>
      </c>
      <c r="T253" s="124" t="s">
        <v>78</v>
      </c>
      <c r="U253" s="127"/>
      <c r="V253" s="124" t="s">
        <v>78</v>
      </c>
      <c r="W253" s="124">
        <v>7</v>
      </c>
      <c r="X253" s="128"/>
    </row>
    <row r="254" spans="2:24" ht="31.15">
      <c r="B254" s="131">
        <v>43813</v>
      </c>
      <c r="C254" s="124"/>
      <c r="D254" s="124" t="s">
        <v>51</v>
      </c>
      <c r="E254" s="124" t="s">
        <v>67</v>
      </c>
      <c r="F25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Name]]="UT",VLOOKUP(E254:E1263,UTList[],2,0),"")))))</f>
        <v>SC-OVN-001</v>
      </c>
      <c r="G254" s="124"/>
      <c r="H254" s="124" t="s">
        <v>57</v>
      </c>
      <c r="I254" s="125">
        <v>0.38541666666666669</v>
      </c>
      <c r="J254" s="125">
        <v>0.39583333333333331</v>
      </c>
      <c r="K254" s="126">
        <f>tbl_Failures_Record[[#This Row],[To]]-tbl_Failures_Record[[#This Row],[From]]</f>
        <v>1.041666666666663E-2</v>
      </c>
      <c r="L254" s="7" t="s">
        <v>607</v>
      </c>
      <c r="M254" s="7"/>
      <c r="N254" s="7" t="s">
        <v>698</v>
      </c>
      <c r="O254" s="124"/>
      <c r="P254" s="124"/>
      <c r="Q254" s="124"/>
      <c r="R254" s="124" t="s">
        <v>43</v>
      </c>
      <c r="S254" s="124" t="s">
        <v>122</v>
      </c>
      <c r="T254" s="124" t="s">
        <v>39</v>
      </c>
      <c r="U254" s="127"/>
      <c r="V254" s="124" t="s">
        <v>39</v>
      </c>
      <c r="W254" s="124"/>
      <c r="X254" s="128"/>
    </row>
    <row r="255" spans="2:24" ht="15.6">
      <c r="B255" s="131">
        <v>43813</v>
      </c>
      <c r="C255" s="124"/>
      <c r="D255" s="124" t="s">
        <v>51</v>
      </c>
      <c r="E255" s="124" t="s">
        <v>67</v>
      </c>
      <c r="F25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Name]]="UT",VLOOKUP(E255:E1264,UTList[],2,0),"")))))</f>
        <v>SC-OVN-001</v>
      </c>
      <c r="G255" s="124"/>
      <c r="H255" s="124" t="s">
        <v>33</v>
      </c>
      <c r="I255" s="125">
        <v>0.70833333333333337</v>
      </c>
      <c r="J255" s="125">
        <v>0.71527777777777779</v>
      </c>
      <c r="K255" s="126">
        <f>tbl_Failures_Record[[#This Row],[To]]-tbl_Failures_Record[[#This Row],[From]]</f>
        <v>6.9444444444444198E-3</v>
      </c>
      <c r="L255" s="7" t="s">
        <v>607</v>
      </c>
      <c r="M255" s="7"/>
      <c r="N255" s="7" t="s">
        <v>699</v>
      </c>
      <c r="O255" s="124"/>
      <c r="P255" s="124"/>
      <c r="Q255" s="124"/>
      <c r="R255" s="124" t="s">
        <v>43</v>
      </c>
      <c r="S255" s="124" t="s">
        <v>44</v>
      </c>
      <c r="T255" s="124" t="s">
        <v>39</v>
      </c>
      <c r="U255" s="127"/>
      <c r="V255" s="124" t="s">
        <v>39</v>
      </c>
      <c r="W255" s="124"/>
      <c r="X255" s="128"/>
    </row>
    <row r="256" spans="2:24" ht="31.15">
      <c r="B256" s="131">
        <v>43813</v>
      </c>
      <c r="C256" s="124"/>
      <c r="D256" s="124" t="s">
        <v>72</v>
      </c>
      <c r="E256" s="124" t="s">
        <v>170</v>
      </c>
      <c r="F25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Name]]="UT",VLOOKUP(E256:E1265,UTList[],2,0),"")))))</f>
        <v>SA-ROV-003</v>
      </c>
      <c r="G256" s="124"/>
      <c r="H256" s="124" t="s">
        <v>57</v>
      </c>
      <c r="I256" s="125">
        <v>0.45833333333333331</v>
      </c>
      <c r="J256" s="125">
        <v>0.47569444444444442</v>
      </c>
      <c r="K256" s="126">
        <f>tbl_Failures_Record[[#This Row],[To]]-tbl_Failures_Record[[#This Row],[From]]</f>
        <v>1.7361111111111105E-2</v>
      </c>
      <c r="L256" s="7" t="s">
        <v>610</v>
      </c>
      <c r="M256" s="7" t="s">
        <v>700</v>
      </c>
      <c r="N256" s="7" t="s">
        <v>701</v>
      </c>
      <c r="O256" s="124"/>
      <c r="P256" s="124"/>
      <c r="Q256" s="124"/>
      <c r="R256" s="124" t="s">
        <v>43</v>
      </c>
      <c r="S256" s="124" t="s">
        <v>108</v>
      </c>
      <c r="T256" s="124" t="s">
        <v>78</v>
      </c>
      <c r="U256" s="127"/>
      <c r="V256" s="124" t="s">
        <v>78</v>
      </c>
      <c r="W256" s="124">
        <v>25</v>
      </c>
      <c r="X256" s="128"/>
    </row>
    <row r="257" spans="2:24" ht="46.9">
      <c r="B257" s="131">
        <v>43813</v>
      </c>
      <c r="C257" s="124"/>
      <c r="D257" s="124" t="s">
        <v>72</v>
      </c>
      <c r="E257" s="124" t="s">
        <v>91</v>
      </c>
      <c r="F25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Name]]="UT",VLOOKUP(E257:E1266,UTList[],2,0),"")))))</f>
        <v>SA-PAC-001</v>
      </c>
      <c r="G257" s="124"/>
      <c r="H257" s="124" t="s">
        <v>46</v>
      </c>
      <c r="I257" s="125">
        <v>5.2083333333333336E-2</v>
      </c>
      <c r="J257" s="125">
        <v>5.9027777777777783E-2</v>
      </c>
      <c r="K257" s="126">
        <f>tbl_Failures_Record[[#This Row],[To]]-tbl_Failures_Record[[#This Row],[From]]</f>
        <v>6.9444444444444475E-3</v>
      </c>
      <c r="L257" s="7" t="s">
        <v>702</v>
      </c>
      <c r="M257" s="7" t="s">
        <v>703</v>
      </c>
      <c r="N257" s="7" t="s">
        <v>704</v>
      </c>
      <c r="O257" s="124"/>
      <c r="P257" s="124"/>
      <c r="Q257" s="124"/>
      <c r="R257" s="124" t="s">
        <v>37</v>
      </c>
      <c r="S257" s="124" t="s">
        <v>182</v>
      </c>
      <c r="T257" s="124" t="s">
        <v>39</v>
      </c>
      <c r="U257" s="127"/>
      <c r="V257" s="124" t="s">
        <v>39</v>
      </c>
      <c r="W257" s="124"/>
      <c r="X257" s="128"/>
    </row>
    <row r="258" spans="2:24" ht="62.45">
      <c r="B258" s="131">
        <v>43813</v>
      </c>
      <c r="C258" s="124"/>
      <c r="D258" s="124" t="s">
        <v>72</v>
      </c>
      <c r="E258" s="124" t="s">
        <v>95</v>
      </c>
      <c r="F25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Name]]="UT",VLOOKUP(E258:E1267,UTList[],2,0),"")))))</f>
        <v>SA-AIJ-001</v>
      </c>
      <c r="G258" s="124"/>
      <c r="H258" s="124" t="s">
        <v>46</v>
      </c>
      <c r="I258" s="125">
        <v>0.95833333333333337</v>
      </c>
      <c r="J258" s="125">
        <v>0.96527777777777779</v>
      </c>
      <c r="K258" s="126">
        <f>tbl_Failures_Record[[#This Row],[To]]-tbl_Failures_Record[[#This Row],[From]]</f>
        <v>6.9444444444444198E-3</v>
      </c>
      <c r="L258" s="7" t="s">
        <v>705</v>
      </c>
      <c r="M258" s="7"/>
      <c r="N258" s="7" t="s">
        <v>706</v>
      </c>
      <c r="O258" s="124"/>
      <c r="P258" s="124"/>
      <c r="Q258" s="124"/>
      <c r="R258" s="124" t="s">
        <v>37</v>
      </c>
      <c r="S258" s="124" t="s">
        <v>61</v>
      </c>
      <c r="T258" s="124" t="s">
        <v>78</v>
      </c>
      <c r="U258" s="127"/>
      <c r="V258" s="124" t="s">
        <v>78</v>
      </c>
      <c r="W258" s="124">
        <v>10</v>
      </c>
      <c r="X258" s="128"/>
    </row>
    <row r="259" spans="2:24" ht="31.15">
      <c r="B259" s="131">
        <v>43813</v>
      </c>
      <c r="C259" s="124"/>
      <c r="D259" s="124" t="s">
        <v>72</v>
      </c>
      <c r="E259" s="124" t="s">
        <v>95</v>
      </c>
      <c r="F25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Name]]="UT",VLOOKUP(E259:E1268,UTList[],2,0),"")))))</f>
        <v>SA-AIJ-001</v>
      </c>
      <c r="G259" s="124"/>
      <c r="H259" s="124" t="s">
        <v>33</v>
      </c>
      <c r="I259" s="125">
        <v>0.875</v>
      </c>
      <c r="J259" s="125">
        <v>0.88541666666666663</v>
      </c>
      <c r="K259" s="126">
        <f>tbl_Failures_Record[[#This Row],[To]]-tbl_Failures_Record[[#This Row],[From]]</f>
        <v>1.041666666666663E-2</v>
      </c>
      <c r="L259" s="7" t="s">
        <v>707</v>
      </c>
      <c r="M259" s="7"/>
      <c r="N259" s="7" t="s">
        <v>708</v>
      </c>
      <c r="O259" s="124"/>
      <c r="P259" s="124"/>
      <c r="Q259" s="124"/>
      <c r="R259" s="124" t="s">
        <v>43</v>
      </c>
      <c r="S259" s="124" t="s">
        <v>90</v>
      </c>
      <c r="T259" s="124" t="s">
        <v>78</v>
      </c>
      <c r="U259" s="127"/>
      <c r="V259" s="124" t="s">
        <v>39</v>
      </c>
      <c r="W259" s="124"/>
      <c r="X259" s="128"/>
    </row>
    <row r="260" spans="2:24" ht="31.15">
      <c r="B260" s="131">
        <v>43813</v>
      </c>
      <c r="C260" s="124"/>
      <c r="D260" s="124" t="s">
        <v>72</v>
      </c>
      <c r="E260" s="124" t="s">
        <v>95</v>
      </c>
      <c r="F26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Name]]="UT",VLOOKUP(E260:E1269,UTList[],2,0),"")))))</f>
        <v>SA-AIJ-001</v>
      </c>
      <c r="G260" s="124"/>
      <c r="H260" s="124" t="s">
        <v>33</v>
      </c>
      <c r="I260" s="125">
        <v>0.70833333333333337</v>
      </c>
      <c r="J260" s="125">
        <v>0.71527777777777779</v>
      </c>
      <c r="K260" s="126">
        <f>tbl_Failures_Record[[#This Row],[To]]-tbl_Failures_Record[[#This Row],[From]]</f>
        <v>6.9444444444444198E-3</v>
      </c>
      <c r="L260" s="7" t="s">
        <v>194</v>
      </c>
      <c r="M260" s="7" t="s">
        <v>709</v>
      </c>
      <c r="N260" s="7" t="s">
        <v>189</v>
      </c>
      <c r="O260" s="124"/>
      <c r="P260" s="124"/>
      <c r="Q260" s="124"/>
      <c r="R260" s="124" t="s">
        <v>37</v>
      </c>
      <c r="S260" s="124" t="s">
        <v>56</v>
      </c>
      <c r="T260" s="124" t="s">
        <v>78</v>
      </c>
      <c r="U260" s="127"/>
      <c r="V260" s="124" t="s">
        <v>78</v>
      </c>
      <c r="W260" s="124">
        <v>10</v>
      </c>
      <c r="X260" s="128"/>
    </row>
    <row r="261" spans="2:24" ht="31.15">
      <c r="B261" s="131">
        <v>43813</v>
      </c>
      <c r="C261" s="124"/>
      <c r="D261" s="124" t="s">
        <v>31</v>
      </c>
      <c r="E261" s="124" t="s">
        <v>359</v>
      </c>
      <c r="F26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Name]]="UT",VLOOKUP(E261:E1270,UTList[],2,0),"")))))</f>
        <v>EU-SED-001</v>
      </c>
      <c r="G261" s="124"/>
      <c r="H261" s="124" t="s">
        <v>57</v>
      </c>
      <c r="I261" s="125">
        <v>0.45833333333333331</v>
      </c>
      <c r="J261" s="125">
        <v>0.47916666666666669</v>
      </c>
      <c r="K261" s="126">
        <f>tbl_Failures_Record[[#This Row],[To]]-tbl_Failures_Record[[#This Row],[From]]</f>
        <v>2.083333333333337E-2</v>
      </c>
      <c r="L261" s="7" t="s">
        <v>710</v>
      </c>
      <c r="M261" s="7"/>
      <c r="N261" s="7" t="s">
        <v>711</v>
      </c>
      <c r="O261" s="124"/>
      <c r="P261" s="124"/>
      <c r="Q261" s="124"/>
      <c r="R261" s="124" t="s">
        <v>43</v>
      </c>
      <c r="S261" s="124" t="s">
        <v>217</v>
      </c>
      <c r="T261" s="124" t="s">
        <v>39</v>
      </c>
      <c r="U261" s="127"/>
      <c r="V261" s="124" t="s">
        <v>39</v>
      </c>
      <c r="W261" s="124"/>
      <c r="X261" s="128"/>
    </row>
    <row r="262" spans="2:24" ht="31.15">
      <c r="B262" s="131">
        <v>43813</v>
      </c>
      <c r="C262" s="124"/>
      <c r="D262" s="124" t="s">
        <v>31</v>
      </c>
      <c r="E262" s="124" t="s">
        <v>359</v>
      </c>
      <c r="F26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Name]]="UT",VLOOKUP(E262:E1271,UTList[],2,0),"")))))</f>
        <v>EU-SED-001</v>
      </c>
      <c r="G262" s="124"/>
      <c r="H262" s="124" t="s">
        <v>33</v>
      </c>
      <c r="I262" s="125">
        <v>0.84166666666666667</v>
      </c>
      <c r="J262" s="125">
        <v>0.84583333333333333</v>
      </c>
      <c r="K262" s="126">
        <f>tbl_Failures_Record[[#This Row],[To]]-tbl_Failures_Record[[#This Row],[From]]</f>
        <v>4.1666666666666519E-3</v>
      </c>
      <c r="L262" s="7" t="s">
        <v>712</v>
      </c>
      <c r="M262" s="7" t="s">
        <v>713</v>
      </c>
      <c r="N262" s="7" t="s">
        <v>714</v>
      </c>
      <c r="O262" s="124"/>
      <c r="P262" s="124"/>
      <c r="Q262" s="124"/>
      <c r="R262" s="124" t="s">
        <v>43</v>
      </c>
      <c r="S262" s="124" t="s">
        <v>77</v>
      </c>
      <c r="T262" s="124" t="s">
        <v>39</v>
      </c>
      <c r="U262" s="127"/>
      <c r="V262" s="124" t="s">
        <v>39</v>
      </c>
      <c r="W262" s="124"/>
      <c r="X262" s="128"/>
    </row>
    <row r="263" spans="2:24" ht="31.15">
      <c r="B263" s="131">
        <v>43813</v>
      </c>
      <c r="C263" s="124"/>
      <c r="D263" s="124" t="s">
        <v>51</v>
      </c>
      <c r="E263" s="124" t="s">
        <v>118</v>
      </c>
      <c r="F26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Name]]="UT",VLOOKUP(E263:E1272,UTList[],2,0),"")))))</f>
        <v>SC-DRY-001</v>
      </c>
      <c r="G263" s="124"/>
      <c r="H263" s="124" t="s">
        <v>46</v>
      </c>
      <c r="I263" s="125">
        <v>1.0208333333333333</v>
      </c>
      <c r="J263" s="125">
        <v>1.03125</v>
      </c>
      <c r="K263" s="126">
        <f>tbl_Failures_Record[[#This Row],[To]]-tbl_Failures_Record[[#This Row],[From]]</f>
        <v>1.0416666666666741E-2</v>
      </c>
      <c r="L263" s="7" t="s">
        <v>715</v>
      </c>
      <c r="M263" s="7"/>
      <c r="N263" s="7" t="s">
        <v>716</v>
      </c>
      <c r="O263" s="124"/>
      <c r="P263" s="124"/>
      <c r="Q263" s="124"/>
      <c r="R263" s="124" t="s">
        <v>43</v>
      </c>
      <c r="S263" s="124" t="s">
        <v>122</v>
      </c>
      <c r="T263" s="124" t="s">
        <v>78</v>
      </c>
      <c r="U263" s="127"/>
      <c r="V263" s="124" t="s">
        <v>39</v>
      </c>
      <c r="W263" s="124"/>
      <c r="X263" s="128"/>
    </row>
    <row r="264" spans="2:24" ht="31.15">
      <c r="B264" s="131">
        <v>43813</v>
      </c>
      <c r="C264" s="124"/>
      <c r="D264" s="124" t="s">
        <v>72</v>
      </c>
      <c r="E264" s="124" t="s">
        <v>717</v>
      </c>
      <c r="F26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Name]]="UT",VLOOKUP(E264:E1273,UTList[],2,0),"")))))</f>
        <v>SA-MIX-003</v>
      </c>
      <c r="G264" s="124"/>
      <c r="H264" s="124" t="s">
        <v>57</v>
      </c>
      <c r="I264" s="125">
        <v>0.35416666666666669</v>
      </c>
      <c r="J264" s="125">
        <v>0.375</v>
      </c>
      <c r="K264" s="126">
        <f>tbl_Failures_Record[[#This Row],[To]]-tbl_Failures_Record[[#This Row],[From]]</f>
        <v>2.0833333333333315E-2</v>
      </c>
      <c r="L264" s="7" t="s">
        <v>449</v>
      </c>
      <c r="M264" s="7" t="s">
        <v>718</v>
      </c>
      <c r="N264" s="7" t="s">
        <v>719</v>
      </c>
      <c r="O264" s="124"/>
      <c r="P264" s="124"/>
      <c r="Q264" s="124"/>
      <c r="R264" s="124" t="s">
        <v>43</v>
      </c>
      <c r="S264" s="124" t="s">
        <v>108</v>
      </c>
      <c r="T264" s="124" t="s">
        <v>78</v>
      </c>
      <c r="U264" s="127"/>
      <c r="V264" s="124" t="s">
        <v>78</v>
      </c>
      <c r="W264" s="124">
        <v>30</v>
      </c>
      <c r="X264" s="128"/>
    </row>
    <row r="265" spans="2:24" ht="31.15">
      <c r="B265" s="131">
        <v>43814</v>
      </c>
      <c r="C265" s="124"/>
      <c r="D265" s="124" t="s">
        <v>31</v>
      </c>
      <c r="E265" s="124" t="s">
        <v>218</v>
      </c>
      <c r="F26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Name]]="UT",VLOOKUP(E265:E1274,UTList[],2,0),"")))))</f>
        <v>EU-DVD-001</v>
      </c>
      <c r="G265" s="124"/>
      <c r="H265" s="124" t="s">
        <v>33</v>
      </c>
      <c r="I265" s="125">
        <v>0.80208333333333337</v>
      </c>
      <c r="J265" s="125">
        <v>0.80555555555555547</v>
      </c>
      <c r="K265" s="126">
        <f>tbl_Failures_Record[[#This Row],[To]]-tbl_Failures_Record[[#This Row],[From]]</f>
        <v>3.4722222222220989E-3</v>
      </c>
      <c r="L265" s="7" t="s">
        <v>720</v>
      </c>
      <c r="M265" s="7" t="s">
        <v>721</v>
      </c>
      <c r="N265" s="7" t="s">
        <v>349</v>
      </c>
      <c r="O265" s="124"/>
      <c r="P265" s="124"/>
      <c r="Q265" s="124"/>
      <c r="R265" s="124" t="s">
        <v>43</v>
      </c>
      <c r="S265" s="124" t="s">
        <v>77</v>
      </c>
      <c r="T265" s="124" t="s">
        <v>39</v>
      </c>
      <c r="U265" s="127"/>
      <c r="V265" s="124" t="s">
        <v>39</v>
      </c>
      <c r="W265" s="124"/>
      <c r="X265" s="128"/>
    </row>
    <row r="266" spans="2:24" ht="31.15">
      <c r="B266" s="131">
        <v>43814</v>
      </c>
      <c r="C266" s="124"/>
      <c r="D266" s="124" t="s">
        <v>72</v>
      </c>
      <c r="E266" s="124" t="s">
        <v>135</v>
      </c>
      <c r="F26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Name]]="UT",VLOOKUP(E266:E1275,UTList[],2,0),"")))))</f>
        <v>SA-DVD-001</v>
      </c>
      <c r="G266" s="124"/>
      <c r="H266" s="124" t="s">
        <v>33</v>
      </c>
      <c r="I266" s="125">
        <v>0.64583333333333337</v>
      </c>
      <c r="J266" s="125">
        <v>0.67708333333333337</v>
      </c>
      <c r="K266" s="126">
        <f>tbl_Failures_Record[[#This Row],[To]]-tbl_Failures_Record[[#This Row],[From]]</f>
        <v>3.125E-2</v>
      </c>
      <c r="L266" s="7" t="s">
        <v>722</v>
      </c>
      <c r="M266" s="7" t="s">
        <v>228</v>
      </c>
      <c r="N266" s="7" t="s">
        <v>723</v>
      </c>
      <c r="O266" s="124"/>
      <c r="P266" s="124"/>
      <c r="Q266" s="124"/>
      <c r="R266" s="124" t="s">
        <v>43</v>
      </c>
      <c r="S266" s="124" t="s">
        <v>90</v>
      </c>
      <c r="T266" s="124" t="s">
        <v>78</v>
      </c>
      <c r="U266" s="127"/>
      <c r="V266" s="124" t="s">
        <v>39</v>
      </c>
      <c r="W266" s="124"/>
      <c r="X266" s="128"/>
    </row>
    <row r="267" spans="2:24" ht="31.15">
      <c r="B267" s="131">
        <v>43814</v>
      </c>
      <c r="C267" s="124"/>
      <c r="D267" s="124" t="s">
        <v>31</v>
      </c>
      <c r="E267" s="124" t="s">
        <v>159</v>
      </c>
      <c r="F26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Name]]="UT",VLOOKUP(E267:E1276,UTList[],2,0),"")))))</f>
        <v>EU-PAC-001</v>
      </c>
      <c r="G267" s="124"/>
      <c r="H267" s="124" t="s">
        <v>46</v>
      </c>
      <c r="I267" s="125">
        <v>4.8611111111111112E-2</v>
      </c>
      <c r="J267" s="125">
        <v>5.9027777777777783E-2</v>
      </c>
      <c r="K267" s="126">
        <f>tbl_Failures_Record[[#This Row],[To]]-tbl_Failures_Record[[#This Row],[From]]</f>
        <v>1.0416666666666671E-2</v>
      </c>
      <c r="L267" s="7" t="s">
        <v>724</v>
      </c>
      <c r="M267" s="7" t="s">
        <v>725</v>
      </c>
      <c r="N267" s="7" t="s">
        <v>726</v>
      </c>
      <c r="O267" s="124"/>
      <c r="P267" s="124"/>
      <c r="Q267" s="124"/>
      <c r="R267" s="124" t="s">
        <v>43</v>
      </c>
      <c r="S267" s="124" t="s">
        <v>208</v>
      </c>
      <c r="T267" s="124" t="s">
        <v>78</v>
      </c>
      <c r="U267" s="127"/>
      <c r="V267" s="124" t="s">
        <v>39</v>
      </c>
      <c r="W267" s="124"/>
      <c r="X267" s="128"/>
    </row>
    <row r="268" spans="2:24" ht="62.45">
      <c r="B268" s="131">
        <v>43814</v>
      </c>
      <c r="C268" s="124"/>
      <c r="D268" s="124" t="s">
        <v>31</v>
      </c>
      <c r="E268" s="124" t="s">
        <v>159</v>
      </c>
      <c r="F26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Name]]="UT",VLOOKUP(E268:E1277,UTList[],2,0),"")))))</f>
        <v>EU-PAC-001</v>
      </c>
      <c r="G268" s="124"/>
      <c r="H268" s="124" t="s">
        <v>57</v>
      </c>
      <c r="I268" s="125">
        <v>0.41666666666666669</v>
      </c>
      <c r="J268" s="125">
        <v>0.4375</v>
      </c>
      <c r="K268" s="126">
        <f>tbl_Failures_Record[[#This Row],[To]]-tbl_Failures_Record[[#This Row],[From]]</f>
        <v>2.0833333333333315E-2</v>
      </c>
      <c r="L268" s="7"/>
      <c r="M268" s="7"/>
      <c r="N268" s="7" t="s">
        <v>727</v>
      </c>
      <c r="O268" s="124"/>
      <c r="P268" s="124"/>
      <c r="Q268" s="124"/>
      <c r="R268" s="124" t="s">
        <v>37</v>
      </c>
      <c r="S268" s="124" t="s">
        <v>166</v>
      </c>
      <c r="T268" s="124" t="s">
        <v>39</v>
      </c>
      <c r="U268" s="127"/>
      <c r="V268" s="124" t="s">
        <v>39</v>
      </c>
      <c r="W268" s="124"/>
      <c r="X268" s="128"/>
    </row>
    <row r="269" spans="2:24" ht="31.15">
      <c r="B269" s="131">
        <v>43814</v>
      </c>
      <c r="C269" s="124"/>
      <c r="D269" s="124" t="s">
        <v>31</v>
      </c>
      <c r="E269" s="124" t="s">
        <v>159</v>
      </c>
      <c r="F26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Name]]="UT",VLOOKUP(E269:E1278,UTList[],2,0),"")))))</f>
        <v>EU-PAC-001</v>
      </c>
      <c r="G269" s="124"/>
      <c r="H269" s="124" t="s">
        <v>33</v>
      </c>
      <c r="I269" s="125">
        <v>0.71180555555555547</v>
      </c>
      <c r="J269" s="125">
        <v>0.71527777777777779</v>
      </c>
      <c r="K269" s="126">
        <f>tbl_Failures_Record[[#This Row],[To]]-tbl_Failures_Record[[#This Row],[From]]</f>
        <v>3.4722222222223209E-3</v>
      </c>
      <c r="L269" s="7" t="s">
        <v>728</v>
      </c>
      <c r="M269" s="7" t="s">
        <v>729</v>
      </c>
      <c r="N269" s="7" t="s">
        <v>730</v>
      </c>
      <c r="O269" s="124"/>
      <c r="P269" s="124"/>
      <c r="Q269" s="124"/>
      <c r="R269" s="124" t="s">
        <v>43</v>
      </c>
      <c r="S269" s="124" t="s">
        <v>77</v>
      </c>
      <c r="T269" s="124" t="s">
        <v>39</v>
      </c>
      <c r="U269" s="127"/>
      <c r="V269" s="124" t="s">
        <v>39</v>
      </c>
      <c r="W269" s="124"/>
      <c r="X269" s="128"/>
    </row>
    <row r="270" spans="2:24" ht="31.15">
      <c r="B270" s="131">
        <v>43814</v>
      </c>
      <c r="C270" s="124"/>
      <c r="D270" s="124" t="s">
        <v>72</v>
      </c>
      <c r="E270" s="124" t="s">
        <v>170</v>
      </c>
      <c r="F27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Name]]="UT",VLOOKUP(E270:E1279,UTList[],2,0),"")))))</f>
        <v>SA-ROV-003</v>
      </c>
      <c r="G270" s="124"/>
      <c r="H270" s="124" t="s">
        <v>33</v>
      </c>
      <c r="I270" s="125">
        <v>0.73958333333333337</v>
      </c>
      <c r="J270" s="125">
        <v>0.74652777777777779</v>
      </c>
      <c r="K270" s="126">
        <f>tbl_Failures_Record[[#This Row],[To]]-tbl_Failures_Record[[#This Row],[From]]</f>
        <v>6.9444444444444198E-3</v>
      </c>
      <c r="L270" s="7" t="s">
        <v>731</v>
      </c>
      <c r="M270" s="7" t="s">
        <v>732</v>
      </c>
      <c r="N270" s="7" t="s">
        <v>733</v>
      </c>
      <c r="O270" s="124"/>
      <c r="P270" s="124"/>
      <c r="Q270" s="124"/>
      <c r="R270" s="124" t="s">
        <v>43</v>
      </c>
      <c r="S270" s="124" t="s">
        <v>90</v>
      </c>
      <c r="T270" s="124" t="s">
        <v>78</v>
      </c>
      <c r="U270" s="127"/>
      <c r="V270" s="124" t="s">
        <v>78</v>
      </c>
      <c r="W270" s="124">
        <v>10</v>
      </c>
      <c r="X270" s="128">
        <v>40</v>
      </c>
    </row>
    <row r="271" spans="2:24" ht="15.6">
      <c r="B271" s="131">
        <v>43814</v>
      </c>
      <c r="C271" s="124"/>
      <c r="D271" s="124" t="s">
        <v>72</v>
      </c>
      <c r="E271" s="124" t="s">
        <v>255</v>
      </c>
      <c r="F27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Name]]="UT",VLOOKUP(E271:E1280,UTList[],2,0),"")))))</f>
        <v>SA-PAC-004</v>
      </c>
      <c r="G271" s="124"/>
      <c r="H271" s="124" t="s">
        <v>57</v>
      </c>
      <c r="I271" s="125">
        <v>0.52777777777777779</v>
      </c>
      <c r="J271" s="125">
        <v>0.54166666666666663</v>
      </c>
      <c r="K271" s="126">
        <f>tbl_Failures_Record[[#This Row],[To]]-tbl_Failures_Record[[#This Row],[From]]</f>
        <v>1.388888888888884E-2</v>
      </c>
      <c r="L271" s="7" t="s">
        <v>222</v>
      </c>
      <c r="M271" s="7" t="s">
        <v>452</v>
      </c>
      <c r="N271" s="7" t="s">
        <v>734</v>
      </c>
      <c r="O271" s="124"/>
      <c r="P271" s="124"/>
      <c r="Q271" s="124"/>
      <c r="R271" s="124" t="s">
        <v>37</v>
      </c>
      <c r="S271" s="124" t="s">
        <v>71</v>
      </c>
      <c r="T271" s="124" t="s">
        <v>78</v>
      </c>
      <c r="U271" s="127"/>
      <c r="V271" s="124" t="s">
        <v>39</v>
      </c>
      <c r="W271" s="124"/>
      <c r="X271" s="128"/>
    </row>
    <row r="272" spans="2:24" ht="31.15">
      <c r="B272" s="131">
        <v>43814</v>
      </c>
      <c r="C272" s="124"/>
      <c r="D272" s="124" t="s">
        <v>72</v>
      </c>
      <c r="E272" s="124" t="s">
        <v>183</v>
      </c>
      <c r="F27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Name]]="UT",VLOOKUP(E272:E1281,UTList[],2,0),"")))))</f>
        <v>SA-PAC-002</v>
      </c>
      <c r="G272" s="124"/>
      <c r="H272" s="124" t="s">
        <v>33</v>
      </c>
      <c r="I272" s="125">
        <v>0.75</v>
      </c>
      <c r="J272" s="125">
        <v>0.75694444444444453</v>
      </c>
      <c r="K272" s="126">
        <f>tbl_Failures_Record[[#This Row],[To]]-tbl_Failures_Record[[#This Row],[From]]</f>
        <v>6.9444444444445308E-3</v>
      </c>
      <c r="L272" s="7" t="s">
        <v>735</v>
      </c>
      <c r="M272" s="7" t="s">
        <v>736</v>
      </c>
      <c r="N272" s="7" t="s">
        <v>737</v>
      </c>
      <c r="O272" s="124"/>
      <c r="P272" s="124"/>
      <c r="Q272" s="124"/>
      <c r="R272" s="124" t="s">
        <v>43</v>
      </c>
      <c r="S272" s="124" t="s">
        <v>90</v>
      </c>
      <c r="T272" s="124" t="s">
        <v>78</v>
      </c>
      <c r="U272" s="127"/>
      <c r="V272" s="124" t="s">
        <v>39</v>
      </c>
      <c r="W272" s="124"/>
      <c r="X272" s="128"/>
    </row>
    <row r="273" spans="2:24" ht="15.6">
      <c r="B273" s="131">
        <v>43814</v>
      </c>
      <c r="C273" s="124"/>
      <c r="D273" s="124" t="s">
        <v>72</v>
      </c>
      <c r="E273" s="124" t="s">
        <v>95</v>
      </c>
      <c r="F27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Name]]="UT",VLOOKUP(E273:E1282,UTList[],2,0),"")))))</f>
        <v>SA-AIJ-001</v>
      </c>
      <c r="G273" s="124"/>
      <c r="H273" s="124" t="s">
        <v>33</v>
      </c>
      <c r="I273" s="125">
        <v>0.64930555555555558</v>
      </c>
      <c r="J273" s="125">
        <v>0.65972222222222221</v>
      </c>
      <c r="K273" s="126">
        <f>tbl_Failures_Record[[#This Row],[To]]-tbl_Failures_Record[[#This Row],[From]]</f>
        <v>1.041666666666663E-2</v>
      </c>
      <c r="L273" s="7" t="s">
        <v>738</v>
      </c>
      <c r="M273" s="7" t="s">
        <v>739</v>
      </c>
      <c r="N273" s="7" t="s">
        <v>740</v>
      </c>
      <c r="O273" s="124"/>
      <c r="P273" s="124"/>
      <c r="Q273" s="124"/>
      <c r="R273" s="124" t="s">
        <v>43</v>
      </c>
      <c r="S273" s="124" t="s">
        <v>90</v>
      </c>
      <c r="T273" s="124" t="s">
        <v>78</v>
      </c>
      <c r="U273" s="127"/>
      <c r="V273" s="124" t="s">
        <v>78</v>
      </c>
      <c r="W273" s="124">
        <v>15</v>
      </c>
      <c r="X273" s="128"/>
    </row>
    <row r="274" spans="2:24" ht="15.6">
      <c r="B274" s="131">
        <v>43814</v>
      </c>
      <c r="C274" s="124"/>
      <c r="D274" s="124" t="s">
        <v>72</v>
      </c>
      <c r="E274" s="124" t="s">
        <v>95</v>
      </c>
      <c r="F27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Name]]="UT",VLOOKUP(E274:E1283,UTList[],2,0),"")))))</f>
        <v>SA-AIJ-001</v>
      </c>
      <c r="G274" s="124"/>
      <c r="H274" s="124" t="s">
        <v>33</v>
      </c>
      <c r="I274" s="125">
        <v>0.76041666666666663</v>
      </c>
      <c r="J274" s="125">
        <v>0.76388888888888884</v>
      </c>
      <c r="K274" s="126">
        <f>tbl_Failures_Record[[#This Row],[To]]-tbl_Failures_Record[[#This Row],[From]]</f>
        <v>3.4722222222222099E-3</v>
      </c>
      <c r="L274" s="7" t="s">
        <v>483</v>
      </c>
      <c r="M274" s="7" t="s">
        <v>741</v>
      </c>
      <c r="N274" s="7" t="s">
        <v>742</v>
      </c>
      <c r="O274" s="124"/>
      <c r="P274" s="124"/>
      <c r="Q274" s="124"/>
      <c r="R274" s="124" t="s">
        <v>43</v>
      </c>
      <c r="S274" s="124" t="s">
        <v>90</v>
      </c>
      <c r="T274" s="124" t="s">
        <v>78</v>
      </c>
      <c r="U274" s="127"/>
      <c r="V274" s="124" t="s">
        <v>39</v>
      </c>
      <c r="W274" s="124"/>
      <c r="X274" s="128"/>
    </row>
    <row r="275" spans="2:24" ht="31.15">
      <c r="B275" s="131">
        <v>43814</v>
      </c>
      <c r="C275" s="124"/>
      <c r="D275" s="124" t="s">
        <v>31</v>
      </c>
      <c r="E275" s="124" t="s">
        <v>101</v>
      </c>
      <c r="F27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Name]]="UT",VLOOKUP(E275:E1284,UTList[],2,0),"")))))</f>
        <v>EU-PCM-003</v>
      </c>
      <c r="G275" s="124"/>
      <c r="H275" s="124" t="s">
        <v>46</v>
      </c>
      <c r="I275" s="125">
        <v>0.20833333333333334</v>
      </c>
      <c r="J275" s="125">
        <v>0.21319444444444444</v>
      </c>
      <c r="K275" s="126">
        <f>tbl_Failures_Record[[#This Row],[To]]-tbl_Failures_Record[[#This Row],[From]]</f>
        <v>4.8611111111110938E-3</v>
      </c>
      <c r="L275" s="7" t="s">
        <v>743</v>
      </c>
      <c r="M275" s="7" t="s">
        <v>744</v>
      </c>
      <c r="N275" s="7" t="s">
        <v>745</v>
      </c>
      <c r="O275" s="124"/>
      <c r="P275" s="124"/>
      <c r="Q275" s="124"/>
      <c r="R275" s="124" t="s">
        <v>37</v>
      </c>
      <c r="S275" s="124" t="s">
        <v>182</v>
      </c>
      <c r="T275" s="124" t="s">
        <v>78</v>
      </c>
      <c r="U275" s="127"/>
      <c r="V275" s="124" t="s">
        <v>78</v>
      </c>
      <c r="W275" s="124">
        <v>7</v>
      </c>
      <c r="X275" s="128"/>
    </row>
    <row r="276" spans="2:24" ht="31.15">
      <c r="B276" s="131">
        <v>43814</v>
      </c>
      <c r="C276" s="124"/>
      <c r="D276" s="124" t="s">
        <v>31</v>
      </c>
      <c r="E276" s="124" t="s">
        <v>359</v>
      </c>
      <c r="F27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Name]]="UT",VLOOKUP(E276:E1285,UTList[],2,0),"")))))</f>
        <v>EU-SED-001</v>
      </c>
      <c r="G276" s="124"/>
      <c r="H276" s="124" t="s">
        <v>33</v>
      </c>
      <c r="I276" s="125">
        <v>0.75</v>
      </c>
      <c r="J276" s="125">
        <v>0.75694444444444453</v>
      </c>
      <c r="K276" s="126">
        <f>tbl_Failures_Record[[#This Row],[To]]-tbl_Failures_Record[[#This Row],[From]]</f>
        <v>6.9444444444445308E-3</v>
      </c>
      <c r="L276" s="7" t="s">
        <v>746</v>
      </c>
      <c r="M276" s="7" t="s">
        <v>713</v>
      </c>
      <c r="N276" s="7" t="s">
        <v>747</v>
      </c>
      <c r="O276" s="124"/>
      <c r="P276" s="124"/>
      <c r="Q276" s="124"/>
      <c r="R276" s="124" t="s">
        <v>43</v>
      </c>
      <c r="S276" s="124" t="s">
        <v>77</v>
      </c>
      <c r="T276" s="124" t="s">
        <v>78</v>
      </c>
      <c r="U276" s="127"/>
      <c r="V276" s="124" t="s">
        <v>39</v>
      </c>
      <c r="W276" s="124"/>
      <c r="X276" s="128"/>
    </row>
    <row r="277" spans="2:24" ht="31.15">
      <c r="B277" s="131">
        <v>43814</v>
      </c>
      <c r="C277" s="124"/>
      <c r="D277" s="124" t="s">
        <v>51</v>
      </c>
      <c r="E277" s="124" t="s">
        <v>118</v>
      </c>
      <c r="F27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Name]]="UT",VLOOKUP(E277:E1286,UTList[],2,0),"")))))</f>
        <v>SC-DRY-001</v>
      </c>
      <c r="G277" s="124"/>
      <c r="H277" s="124" t="s">
        <v>33</v>
      </c>
      <c r="I277" s="125">
        <v>0.875</v>
      </c>
      <c r="J277" s="125">
        <v>0.88194444444444453</v>
      </c>
      <c r="K277" s="126">
        <f>tbl_Failures_Record[[#This Row],[To]]-tbl_Failures_Record[[#This Row],[From]]</f>
        <v>6.9444444444445308E-3</v>
      </c>
      <c r="L277" s="7" t="s">
        <v>335</v>
      </c>
      <c r="M277" s="7" t="s">
        <v>748</v>
      </c>
      <c r="N277" s="7" t="s">
        <v>749</v>
      </c>
      <c r="O277" s="124"/>
      <c r="P277" s="124"/>
      <c r="Q277" s="124"/>
      <c r="R277" s="124" t="s">
        <v>37</v>
      </c>
      <c r="S277" s="124" t="s">
        <v>56</v>
      </c>
      <c r="T277" s="124" t="s">
        <v>78</v>
      </c>
      <c r="U277" s="127"/>
      <c r="V277" s="124" t="s">
        <v>39</v>
      </c>
      <c r="W277" s="124"/>
      <c r="X277" s="128"/>
    </row>
    <row r="278" spans="2:24" ht="62.45">
      <c r="B278" s="131">
        <v>43814</v>
      </c>
      <c r="C278" s="124"/>
      <c r="D278" s="124" t="s">
        <v>31</v>
      </c>
      <c r="E278" s="124" t="s">
        <v>750</v>
      </c>
      <c r="F27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Name]]="UT",VLOOKUP(E278:E1287,UTList[],2,0),"")))))</f>
        <v>EU-SIF-001</v>
      </c>
      <c r="G278" s="124"/>
      <c r="H278" s="124" t="s">
        <v>57</v>
      </c>
      <c r="I278" s="125">
        <v>0.55208333333333337</v>
      </c>
      <c r="J278" s="125">
        <v>0.59722222222222221</v>
      </c>
      <c r="K278" s="126">
        <f>tbl_Failures_Record[[#This Row],[To]]-tbl_Failures_Record[[#This Row],[From]]</f>
        <v>4.513888888888884E-2</v>
      </c>
      <c r="L278" s="7" t="s">
        <v>751</v>
      </c>
      <c r="M278" s="7" t="s">
        <v>752</v>
      </c>
      <c r="N278" s="7" t="s">
        <v>753</v>
      </c>
      <c r="O278" s="124"/>
      <c r="P278" s="124"/>
      <c r="Q278" s="124"/>
      <c r="R278" s="124" t="s">
        <v>43</v>
      </c>
      <c r="S278" s="124" t="s">
        <v>108</v>
      </c>
      <c r="T278" s="124" t="s">
        <v>78</v>
      </c>
      <c r="U278" s="127"/>
      <c r="V278" s="124" t="s">
        <v>78</v>
      </c>
      <c r="W278" s="124">
        <v>65</v>
      </c>
      <c r="X278" s="128"/>
    </row>
    <row r="279" spans="2:24" ht="46.9">
      <c r="B279" s="131">
        <v>43815</v>
      </c>
      <c r="C279" s="124"/>
      <c r="D279" s="124" t="s">
        <v>31</v>
      </c>
      <c r="E279" s="124" t="s">
        <v>32</v>
      </c>
      <c r="F27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Name]]="UT",VLOOKUP(E279:E1288,UTList[],2,0),"")))))</f>
        <v>EU-PRF-002</v>
      </c>
      <c r="G279" s="124"/>
      <c r="H279" s="124" t="s">
        <v>57</v>
      </c>
      <c r="I279" s="125">
        <v>0.45833333333333331</v>
      </c>
      <c r="J279" s="125">
        <v>0.46527777777777773</v>
      </c>
      <c r="K279" s="126">
        <f>tbl_Failures_Record[[#This Row],[To]]-tbl_Failures_Record[[#This Row],[From]]</f>
        <v>6.9444444444444198E-3</v>
      </c>
      <c r="L279" s="7" t="s">
        <v>754</v>
      </c>
      <c r="M279" s="7" t="s">
        <v>755</v>
      </c>
      <c r="N279" s="7" t="s">
        <v>756</v>
      </c>
      <c r="O279" s="124"/>
      <c r="P279" s="124"/>
      <c r="Q279" s="124"/>
      <c r="R279" s="124" t="s">
        <v>37</v>
      </c>
      <c r="S279" s="124" t="s">
        <v>71</v>
      </c>
      <c r="T279" s="124" t="s">
        <v>78</v>
      </c>
      <c r="U279" s="127"/>
      <c r="V279" s="124" t="s">
        <v>39</v>
      </c>
      <c r="W279" s="124"/>
      <c r="X279" s="128"/>
    </row>
    <row r="280" spans="2:24" ht="78">
      <c r="B280" s="131">
        <v>43815</v>
      </c>
      <c r="C280" s="124"/>
      <c r="D280" s="124" t="s">
        <v>72</v>
      </c>
      <c r="E280" s="124" t="s">
        <v>277</v>
      </c>
      <c r="F28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Name]]="UT",VLOOKUP(E280:E1289,UTList[],2,0),"")))))</f>
        <v>SA-PRF-002</v>
      </c>
      <c r="G280" s="124"/>
      <c r="H280" s="124" t="s">
        <v>57</v>
      </c>
      <c r="I280" s="125">
        <v>0.375</v>
      </c>
      <c r="J280" s="125">
        <v>0.60416666666666663</v>
      </c>
      <c r="K280" s="126">
        <f>tbl_Failures_Record[[#This Row],[To]]-tbl_Failures_Record[[#This Row],[From]]</f>
        <v>0.22916666666666663</v>
      </c>
      <c r="L280" s="7" t="s">
        <v>757</v>
      </c>
      <c r="M280" s="7"/>
      <c r="N280" s="7" t="s">
        <v>758</v>
      </c>
      <c r="O280" s="124"/>
      <c r="P280" s="124"/>
      <c r="Q280" s="124"/>
      <c r="R280" s="124" t="s">
        <v>37</v>
      </c>
      <c r="S280" s="124" t="s">
        <v>38</v>
      </c>
      <c r="T280" s="124" t="s">
        <v>78</v>
      </c>
      <c r="U280" s="127"/>
      <c r="V280" s="124" t="s">
        <v>39</v>
      </c>
      <c r="W280" s="124"/>
      <c r="X280" s="128"/>
    </row>
    <row r="281" spans="2:24" ht="46.9">
      <c r="B281" s="131">
        <v>43815</v>
      </c>
      <c r="C281" s="124"/>
      <c r="D281" s="124" t="s">
        <v>31</v>
      </c>
      <c r="E281" s="124" t="s">
        <v>759</v>
      </c>
      <c r="F28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Name]]="UT",VLOOKUP(E281:E1290,UTList[],2,0),"")))))</f>
        <v>EU-BLW-001</v>
      </c>
      <c r="G281" s="124"/>
      <c r="H281" s="124" t="s">
        <v>46</v>
      </c>
      <c r="I281" s="125">
        <v>0.125</v>
      </c>
      <c r="J281" s="125">
        <v>0.14583333333333334</v>
      </c>
      <c r="K281" s="126">
        <f>tbl_Failures_Record[[#This Row],[To]]-tbl_Failures_Record[[#This Row],[From]]</f>
        <v>2.0833333333333343E-2</v>
      </c>
      <c r="L281" s="7" t="s">
        <v>760</v>
      </c>
      <c r="M281" s="7" t="s">
        <v>761</v>
      </c>
      <c r="N281" s="7" t="s">
        <v>762</v>
      </c>
      <c r="O281" s="124"/>
      <c r="P281" s="124"/>
      <c r="Q281" s="124"/>
      <c r="R281" s="124" t="s">
        <v>43</v>
      </c>
      <c r="S281" s="124" t="s">
        <v>44</v>
      </c>
      <c r="T281" s="124" t="s">
        <v>78</v>
      </c>
      <c r="U281" s="127"/>
      <c r="V281" s="124" t="s">
        <v>39</v>
      </c>
      <c r="W281" s="124"/>
      <c r="X281" s="128"/>
    </row>
    <row r="282" spans="2:24" ht="31.15">
      <c r="B282" s="131">
        <v>43815</v>
      </c>
      <c r="C282" s="124"/>
      <c r="D282" s="124" t="s">
        <v>31</v>
      </c>
      <c r="E282" s="124" t="s">
        <v>218</v>
      </c>
      <c r="F28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Name]]="UT",VLOOKUP(E282:E1291,UTList[],2,0),"")))))</f>
        <v>EU-DVD-001</v>
      </c>
      <c r="G282" s="124"/>
      <c r="H282" s="124" t="s">
        <v>46</v>
      </c>
      <c r="I282" s="125">
        <v>0.25</v>
      </c>
      <c r="J282" s="125">
        <v>0.26041666666666669</v>
      </c>
      <c r="K282" s="126">
        <f>tbl_Failures_Record[[#This Row],[To]]-tbl_Failures_Record[[#This Row],[From]]</f>
        <v>1.0416666666666685E-2</v>
      </c>
      <c r="L282" s="7" t="s">
        <v>763</v>
      </c>
      <c r="M282" s="7" t="s">
        <v>764</v>
      </c>
      <c r="N282" s="7" t="s">
        <v>765</v>
      </c>
      <c r="O282" s="124"/>
      <c r="P282" s="124"/>
      <c r="Q282" s="124"/>
      <c r="R282" s="124" t="s">
        <v>43</v>
      </c>
      <c r="S282" s="124" t="s">
        <v>208</v>
      </c>
      <c r="T282" s="124" t="s">
        <v>39</v>
      </c>
      <c r="U282" s="127"/>
      <c r="V282" s="124" t="s">
        <v>39</v>
      </c>
      <c r="W282" s="124"/>
      <c r="X282" s="128"/>
    </row>
    <row r="283" spans="2:24" ht="46.9">
      <c r="B283" s="131">
        <v>43815</v>
      </c>
      <c r="C283" s="124"/>
      <c r="D283" s="124" t="s">
        <v>72</v>
      </c>
      <c r="E283" s="124" t="s">
        <v>135</v>
      </c>
      <c r="F28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Name]]="UT",VLOOKUP(E283:E1292,UTList[],2,0),"")))))</f>
        <v>SA-DVD-001</v>
      </c>
      <c r="G283" s="124"/>
      <c r="H283" s="124" t="s">
        <v>46</v>
      </c>
      <c r="I283" s="125">
        <v>5.9027777777777783E-2</v>
      </c>
      <c r="J283" s="125">
        <v>7.6388888888888895E-2</v>
      </c>
      <c r="K283" s="126">
        <f>tbl_Failures_Record[[#This Row],[To]]-tbl_Failures_Record[[#This Row],[From]]</f>
        <v>1.7361111111111112E-2</v>
      </c>
      <c r="L283" s="7" t="s">
        <v>140</v>
      </c>
      <c r="M283" s="7" t="s">
        <v>766</v>
      </c>
      <c r="N283" s="7" t="s">
        <v>767</v>
      </c>
      <c r="O283" s="124"/>
      <c r="P283" s="124"/>
      <c r="Q283" s="124"/>
      <c r="R283" s="124" t="s">
        <v>43</v>
      </c>
      <c r="S283" s="124" t="s">
        <v>208</v>
      </c>
      <c r="T283" s="124" t="s">
        <v>78</v>
      </c>
      <c r="U283" s="127"/>
      <c r="V283" s="124" t="s">
        <v>78</v>
      </c>
      <c r="W283" s="124">
        <v>25</v>
      </c>
      <c r="X283" s="128"/>
    </row>
    <row r="284" spans="2:24" ht="31.15">
      <c r="B284" s="131">
        <v>43815</v>
      </c>
      <c r="C284" s="124"/>
      <c r="D284" s="124" t="s">
        <v>51</v>
      </c>
      <c r="E284" s="124" t="s">
        <v>52</v>
      </c>
      <c r="F28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Name]]="UT",VLOOKUP(E284:E1293,UTList[],2,0),"")))))</f>
        <v>SC-UNL-001</v>
      </c>
      <c r="G284" s="124"/>
      <c r="H284" s="124" t="s">
        <v>46</v>
      </c>
      <c r="I284" s="125">
        <v>0.125</v>
      </c>
      <c r="J284" s="125">
        <v>0.14583333333333334</v>
      </c>
      <c r="K284" s="126">
        <f>tbl_Failures_Record[[#This Row],[To]]-tbl_Failures_Record[[#This Row],[From]]</f>
        <v>2.0833333333333343E-2</v>
      </c>
      <c r="L284" s="7" t="s">
        <v>194</v>
      </c>
      <c r="M284" s="7" t="s">
        <v>768</v>
      </c>
      <c r="N284" s="7" t="s">
        <v>769</v>
      </c>
      <c r="O284" s="124"/>
      <c r="P284" s="124"/>
      <c r="Q284" s="124"/>
      <c r="R284" s="124" t="s">
        <v>37</v>
      </c>
      <c r="S284" s="124" t="s">
        <v>61</v>
      </c>
      <c r="T284" s="124" t="s">
        <v>78</v>
      </c>
      <c r="U284" s="127"/>
      <c r="V284" s="124" t="s">
        <v>39</v>
      </c>
      <c r="W284" s="124"/>
      <c r="X284" s="128"/>
    </row>
    <row r="285" spans="2:24" ht="31.15">
      <c r="B285" s="131">
        <v>43815</v>
      </c>
      <c r="C285" s="124"/>
      <c r="D285" s="124" t="s">
        <v>31</v>
      </c>
      <c r="E285" s="124" t="s">
        <v>159</v>
      </c>
      <c r="F28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Name]]="UT",VLOOKUP(E285:E1294,UTList[],2,0),"")))))</f>
        <v>EU-PAC-001</v>
      </c>
      <c r="G285" s="124"/>
      <c r="H285" s="124" t="s">
        <v>46</v>
      </c>
      <c r="I285" s="125">
        <v>0.18055555555555555</v>
      </c>
      <c r="J285" s="125">
        <v>0.18263888888888891</v>
      </c>
      <c r="K285" s="126">
        <f>tbl_Failures_Record[[#This Row],[To]]-tbl_Failures_Record[[#This Row],[From]]</f>
        <v>2.0833333333333537E-3</v>
      </c>
      <c r="L285" s="7" t="s">
        <v>194</v>
      </c>
      <c r="M285" s="7" t="s">
        <v>770</v>
      </c>
      <c r="N285" s="7" t="s">
        <v>771</v>
      </c>
      <c r="O285" s="124"/>
      <c r="P285" s="124"/>
      <c r="Q285" s="124"/>
      <c r="R285" s="124" t="s">
        <v>37</v>
      </c>
      <c r="S285" s="124" t="s">
        <v>61</v>
      </c>
      <c r="T285" s="124" t="s">
        <v>78</v>
      </c>
      <c r="U285" s="127"/>
      <c r="V285" s="124" t="s">
        <v>78</v>
      </c>
      <c r="W285" s="124">
        <v>3</v>
      </c>
      <c r="X285" s="128"/>
    </row>
    <row r="286" spans="2:24" ht="31.15">
      <c r="B286" s="131">
        <v>43815</v>
      </c>
      <c r="C286" s="124"/>
      <c r="D286" s="124" t="s">
        <v>31</v>
      </c>
      <c r="E286" s="124" t="s">
        <v>159</v>
      </c>
      <c r="F28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Name]]="UT",VLOOKUP(E286:E1295,UTList[],2,0),"")))))</f>
        <v>EU-PAC-001</v>
      </c>
      <c r="G286" s="124"/>
      <c r="H286" s="124" t="s">
        <v>57</v>
      </c>
      <c r="I286" s="125">
        <v>0.33333333333333331</v>
      </c>
      <c r="J286" s="125">
        <v>0.35416666666666669</v>
      </c>
      <c r="K286" s="126">
        <f>tbl_Failures_Record[[#This Row],[To]]-tbl_Failures_Record[[#This Row],[From]]</f>
        <v>2.083333333333337E-2</v>
      </c>
      <c r="L286" s="7" t="s">
        <v>592</v>
      </c>
      <c r="M286" s="7" t="s">
        <v>772</v>
      </c>
      <c r="N286" s="7" t="s">
        <v>773</v>
      </c>
      <c r="O286" s="124"/>
      <c r="P286" s="124"/>
      <c r="Q286" s="124"/>
      <c r="R286" s="124" t="s">
        <v>43</v>
      </c>
      <c r="S286" s="124" t="s">
        <v>105</v>
      </c>
      <c r="T286" s="124" t="s">
        <v>39</v>
      </c>
      <c r="U286" s="127"/>
      <c r="V286" s="124" t="s">
        <v>39</v>
      </c>
      <c r="W286" s="124"/>
      <c r="X286" s="128"/>
    </row>
    <row r="287" spans="2:24" ht="31.15">
      <c r="B287" s="131">
        <v>43815</v>
      </c>
      <c r="C287" s="124"/>
      <c r="D287" s="124" t="s">
        <v>31</v>
      </c>
      <c r="E287" s="124" t="s">
        <v>159</v>
      </c>
      <c r="F28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Name]]="UT",VLOOKUP(E287:E1296,UTList[],2,0),"")))))</f>
        <v>EU-PAC-001</v>
      </c>
      <c r="G287" s="124"/>
      <c r="H287" s="124" t="s">
        <v>57</v>
      </c>
      <c r="I287" s="125">
        <v>0.35416666666666669</v>
      </c>
      <c r="J287" s="125">
        <v>0.375</v>
      </c>
      <c r="K287" s="126">
        <f>tbl_Failures_Record[[#This Row],[To]]-tbl_Failures_Record[[#This Row],[From]]</f>
        <v>2.0833333333333315E-2</v>
      </c>
      <c r="L287" s="7" t="s">
        <v>774</v>
      </c>
      <c r="M287" s="7" t="s">
        <v>775</v>
      </c>
      <c r="N287" s="7" t="s">
        <v>776</v>
      </c>
      <c r="O287" s="124"/>
      <c r="P287" s="124"/>
      <c r="Q287" s="124"/>
      <c r="R287" s="124" t="s">
        <v>43</v>
      </c>
      <c r="S287" s="124" t="s">
        <v>122</v>
      </c>
      <c r="T287" s="124" t="s">
        <v>39</v>
      </c>
      <c r="U287" s="127"/>
      <c r="V287" s="124" t="s">
        <v>39</v>
      </c>
      <c r="W287" s="124"/>
      <c r="X287" s="128"/>
    </row>
    <row r="288" spans="2:24" ht="15.6">
      <c r="B288" s="131">
        <v>43815</v>
      </c>
      <c r="C288" s="124"/>
      <c r="D288" s="124" t="s">
        <v>51</v>
      </c>
      <c r="E288" s="124" t="s">
        <v>67</v>
      </c>
      <c r="F28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Name]]="UT",VLOOKUP(E288:E1297,UTList[],2,0),"")))))</f>
        <v>SC-OVN-001</v>
      </c>
      <c r="G288" s="124"/>
      <c r="H288" s="124" t="s">
        <v>57</v>
      </c>
      <c r="I288" s="125">
        <v>0.54166666666666663</v>
      </c>
      <c r="J288" s="125">
        <v>0.5625</v>
      </c>
      <c r="K288" s="126">
        <f>tbl_Failures_Record[[#This Row],[To]]-tbl_Failures_Record[[#This Row],[From]]</f>
        <v>2.083333333333337E-2</v>
      </c>
      <c r="L288" s="7" t="s">
        <v>509</v>
      </c>
      <c r="M288" s="7" t="s">
        <v>348</v>
      </c>
      <c r="N288" s="7" t="s">
        <v>777</v>
      </c>
      <c r="O288" s="124"/>
      <c r="P288" s="124"/>
      <c r="Q288" s="124"/>
      <c r="R288" s="124" t="s">
        <v>43</v>
      </c>
      <c r="S288" s="124" t="s">
        <v>122</v>
      </c>
      <c r="T288" s="124" t="s">
        <v>39</v>
      </c>
      <c r="U288" s="127"/>
      <c r="V288" s="124" t="s">
        <v>39</v>
      </c>
      <c r="W288" s="124"/>
      <c r="X288" s="128"/>
    </row>
    <row r="289" spans="2:24" ht="62.45">
      <c r="B289" s="131">
        <v>43815</v>
      </c>
      <c r="C289" s="124"/>
      <c r="D289" s="124" t="s">
        <v>72</v>
      </c>
      <c r="E289" s="124" t="s">
        <v>170</v>
      </c>
      <c r="F28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Name]]="UT",VLOOKUP(E289:E1298,UTList[],2,0),"")))))</f>
        <v>SA-ROV-003</v>
      </c>
      <c r="G289" s="124"/>
      <c r="H289" s="124" t="s">
        <v>57</v>
      </c>
      <c r="I289" s="125">
        <v>0.34722222222222227</v>
      </c>
      <c r="J289" s="125">
        <v>0.58333333333333337</v>
      </c>
      <c r="K289" s="126">
        <f>tbl_Failures_Record[[#This Row],[To]]-tbl_Failures_Record[[#This Row],[From]]</f>
        <v>0.2361111111111111</v>
      </c>
      <c r="L289" s="7" t="s">
        <v>778</v>
      </c>
      <c r="M289" s="7" t="s">
        <v>779</v>
      </c>
      <c r="N289" s="7" t="s">
        <v>780</v>
      </c>
      <c r="O289" s="124"/>
      <c r="P289" s="124"/>
      <c r="Q289" s="124"/>
      <c r="R289" s="124" t="s">
        <v>43</v>
      </c>
      <c r="S289" s="124" t="s">
        <v>108</v>
      </c>
      <c r="T289" s="124" t="s">
        <v>78</v>
      </c>
      <c r="U289" s="127"/>
      <c r="V289" s="124" t="s">
        <v>39</v>
      </c>
      <c r="W289" s="124"/>
      <c r="X289" s="128"/>
    </row>
    <row r="290" spans="2:24" ht="31.15">
      <c r="B290" s="131">
        <v>43815</v>
      </c>
      <c r="C290" s="124"/>
      <c r="D290" s="124" t="s">
        <v>72</v>
      </c>
      <c r="E290" s="124" t="s">
        <v>91</v>
      </c>
      <c r="F29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Name]]="UT",VLOOKUP(E290:E1299,UTList[],2,0),"")))))</f>
        <v>SA-PAC-001</v>
      </c>
      <c r="G290" s="124"/>
      <c r="H290" s="124" t="s">
        <v>46</v>
      </c>
      <c r="I290" s="125">
        <v>1</v>
      </c>
      <c r="J290" s="125">
        <v>1.0104166666666667</v>
      </c>
      <c r="K290" s="126">
        <f>tbl_Failures_Record[[#This Row],[To]]-tbl_Failures_Record[[#This Row],[From]]</f>
        <v>1.0416666666666741E-2</v>
      </c>
      <c r="L290" s="7" t="s">
        <v>194</v>
      </c>
      <c r="M290" s="7" t="s">
        <v>781</v>
      </c>
      <c r="N290" s="7" t="s">
        <v>782</v>
      </c>
      <c r="O290" s="124"/>
      <c r="P290" s="124"/>
      <c r="Q290" s="124"/>
      <c r="R290" s="124" t="s">
        <v>37</v>
      </c>
      <c r="S290" s="124" t="s">
        <v>182</v>
      </c>
      <c r="T290" s="124" t="s">
        <v>78</v>
      </c>
      <c r="U290" s="127"/>
      <c r="V290" s="124" t="s">
        <v>78</v>
      </c>
      <c r="W290" s="124">
        <v>15</v>
      </c>
      <c r="X290" s="128"/>
    </row>
    <row r="291" spans="2:24" ht="31.15">
      <c r="B291" s="131">
        <v>43815</v>
      </c>
      <c r="C291" s="124"/>
      <c r="D291" s="124" t="s">
        <v>72</v>
      </c>
      <c r="E291" s="124" t="s">
        <v>91</v>
      </c>
      <c r="F29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Name]]="UT",VLOOKUP(E291:E1300,UTList[],2,0),"")))))</f>
        <v>SA-PAC-001</v>
      </c>
      <c r="G291" s="124"/>
      <c r="H291" s="124" t="s">
        <v>33</v>
      </c>
      <c r="I291" s="125">
        <v>0.63541666666666663</v>
      </c>
      <c r="J291" s="125">
        <v>0.63888888888888895</v>
      </c>
      <c r="K291" s="126">
        <f>tbl_Failures_Record[[#This Row],[To]]-tbl_Failures_Record[[#This Row],[From]]</f>
        <v>3.4722222222223209E-3</v>
      </c>
      <c r="L291" s="7" t="s">
        <v>783</v>
      </c>
      <c r="M291" s="7" t="s">
        <v>784</v>
      </c>
      <c r="N291" s="7" t="s">
        <v>785</v>
      </c>
      <c r="O291" s="124"/>
      <c r="P291" s="124"/>
      <c r="Q291" s="124"/>
      <c r="R291" s="124" t="s">
        <v>37</v>
      </c>
      <c r="S291" s="124" t="s">
        <v>38</v>
      </c>
      <c r="T291" s="124" t="s">
        <v>78</v>
      </c>
      <c r="U291" s="127"/>
      <c r="V291" s="124" t="s">
        <v>78</v>
      </c>
      <c r="W291" s="124">
        <v>5</v>
      </c>
      <c r="X291" s="128"/>
    </row>
    <row r="292" spans="2:24" ht="31.15">
      <c r="B292" s="131">
        <v>43815</v>
      </c>
      <c r="C292" s="124"/>
      <c r="D292" s="124" t="s">
        <v>51</v>
      </c>
      <c r="E292" s="124" t="s">
        <v>786</v>
      </c>
      <c r="F29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Name]]="UT",VLOOKUP(E292:E1301,UTList[],2,0),"")))))</f>
        <v>SC-DVD-001</v>
      </c>
      <c r="G292" s="124"/>
      <c r="H292" s="124" t="s">
        <v>57</v>
      </c>
      <c r="I292" s="125">
        <v>0.36458333333333331</v>
      </c>
      <c r="J292" s="125">
        <v>0.36805555555555558</v>
      </c>
      <c r="K292" s="126">
        <f>tbl_Failures_Record[[#This Row],[To]]-tbl_Failures_Record[[#This Row],[From]]</f>
        <v>3.4722222222222654E-3</v>
      </c>
      <c r="L292" s="7" t="s">
        <v>787</v>
      </c>
      <c r="M292" s="7" t="s">
        <v>788</v>
      </c>
      <c r="N292" s="7" t="s">
        <v>789</v>
      </c>
      <c r="O292" s="124"/>
      <c r="P292" s="124"/>
      <c r="Q292" s="124"/>
      <c r="R292" s="124" t="s">
        <v>37</v>
      </c>
      <c r="S292" s="124" t="s">
        <v>38</v>
      </c>
      <c r="T292" s="124" t="s">
        <v>78</v>
      </c>
      <c r="U292" s="127"/>
      <c r="V292" s="124" t="s">
        <v>78</v>
      </c>
      <c r="W292" s="124">
        <f>9*60+5</f>
        <v>545</v>
      </c>
      <c r="X292" s="128"/>
    </row>
    <row r="293" spans="2:24" ht="31.15">
      <c r="B293" s="131">
        <v>43815</v>
      </c>
      <c r="C293" s="124"/>
      <c r="D293" s="124" t="s">
        <v>72</v>
      </c>
      <c r="E293" s="124" t="s">
        <v>95</v>
      </c>
      <c r="F29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Name]]="UT",VLOOKUP(E293:E1302,UTList[],2,0),"")))))</f>
        <v>SA-AIJ-001</v>
      </c>
      <c r="G293" s="124"/>
      <c r="H293" s="124" t="s">
        <v>57</v>
      </c>
      <c r="I293" s="125">
        <v>0.33333333333333331</v>
      </c>
      <c r="J293" s="125">
        <v>0.34375</v>
      </c>
      <c r="K293" s="126">
        <f>tbl_Failures_Record[[#This Row],[To]]-tbl_Failures_Record[[#This Row],[From]]</f>
        <v>1.0416666666666685E-2</v>
      </c>
      <c r="L293" s="7" t="s">
        <v>222</v>
      </c>
      <c r="M293" s="7" t="s">
        <v>790</v>
      </c>
      <c r="N293" s="7" t="s">
        <v>791</v>
      </c>
      <c r="O293" s="124"/>
      <c r="P293" s="124"/>
      <c r="Q293" s="124"/>
      <c r="R293" s="124" t="s">
        <v>37</v>
      </c>
      <c r="S293" s="124" t="s">
        <v>71</v>
      </c>
      <c r="T293" s="124" t="s">
        <v>78</v>
      </c>
      <c r="U293" s="127"/>
      <c r="V293" s="124" t="s">
        <v>78</v>
      </c>
      <c r="W293" s="124">
        <v>15</v>
      </c>
      <c r="X293" s="128">
        <v>60</v>
      </c>
    </row>
    <row r="294" spans="2:24" ht="31.15">
      <c r="B294" s="131">
        <v>43815</v>
      </c>
      <c r="C294" s="124"/>
      <c r="D294" s="124" t="s">
        <v>72</v>
      </c>
      <c r="E294" s="124" t="s">
        <v>95</v>
      </c>
      <c r="F29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Name]]="UT",VLOOKUP(E294:E1303,UTList[],2,0),"")))))</f>
        <v>SA-AIJ-001</v>
      </c>
      <c r="G294" s="124"/>
      <c r="H294" s="124" t="s">
        <v>57</v>
      </c>
      <c r="I294" s="125">
        <v>0.39583333333333331</v>
      </c>
      <c r="J294" s="125">
        <v>0.40972222222222227</v>
      </c>
      <c r="K294" s="126">
        <f>tbl_Failures_Record[[#This Row],[To]]-tbl_Failures_Record[[#This Row],[From]]</f>
        <v>1.3888888888888951E-2</v>
      </c>
      <c r="L294" s="7" t="s">
        <v>222</v>
      </c>
      <c r="M294" s="7" t="s">
        <v>792</v>
      </c>
      <c r="N294" s="7" t="s">
        <v>793</v>
      </c>
      <c r="O294" s="124"/>
      <c r="P294" s="124"/>
      <c r="Q294" s="124"/>
      <c r="R294" s="124" t="s">
        <v>37</v>
      </c>
      <c r="S294" s="124" t="s">
        <v>38</v>
      </c>
      <c r="T294" s="124" t="s">
        <v>78</v>
      </c>
      <c r="U294" s="127"/>
      <c r="V294" s="124" t="s">
        <v>78</v>
      </c>
      <c r="W294" s="124">
        <v>20</v>
      </c>
      <c r="X294" s="128"/>
    </row>
    <row r="295" spans="2:24" ht="46.9">
      <c r="B295" s="131">
        <v>43815</v>
      </c>
      <c r="C295" s="124"/>
      <c r="D295" s="124" t="s">
        <v>72</v>
      </c>
      <c r="E295" s="124" t="s">
        <v>95</v>
      </c>
      <c r="F29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Name]]="UT",VLOOKUP(E295:E1304,UTList[],2,0),"")))))</f>
        <v>SA-AIJ-001</v>
      </c>
      <c r="G295" s="124"/>
      <c r="H295" s="124" t="s">
        <v>57</v>
      </c>
      <c r="I295" s="125">
        <v>0.59027777777777779</v>
      </c>
      <c r="J295" s="125">
        <v>0.61458333333333337</v>
      </c>
      <c r="K295" s="126">
        <f>tbl_Failures_Record[[#This Row],[To]]-tbl_Failures_Record[[#This Row],[From]]</f>
        <v>2.430555555555558E-2</v>
      </c>
      <c r="L295" s="7" t="s">
        <v>222</v>
      </c>
      <c r="M295" s="7"/>
      <c r="N295" s="7" t="s">
        <v>794</v>
      </c>
      <c r="O295" s="124"/>
      <c r="P295" s="124"/>
      <c r="Q295" s="124"/>
      <c r="R295" s="124" t="s">
        <v>37</v>
      </c>
      <c r="S295" s="124" t="s">
        <v>71</v>
      </c>
      <c r="T295" s="124" t="s">
        <v>78</v>
      </c>
      <c r="U295" s="127"/>
      <c r="V295" s="124" t="s">
        <v>78</v>
      </c>
      <c r="W295" s="124">
        <v>35</v>
      </c>
      <c r="X295" s="128"/>
    </row>
    <row r="296" spans="2:24" ht="62.45">
      <c r="B296" s="131">
        <v>43815</v>
      </c>
      <c r="C296" s="124"/>
      <c r="D296" s="124" t="s">
        <v>72</v>
      </c>
      <c r="E296" s="124" t="s">
        <v>95</v>
      </c>
      <c r="F29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Name]]="UT",VLOOKUP(E296:E1305,UTList[],2,0),"")))))</f>
        <v>SA-AIJ-001</v>
      </c>
      <c r="G296" s="124"/>
      <c r="H296" s="124" t="s">
        <v>57</v>
      </c>
      <c r="I296" s="125">
        <v>0.51736111111111105</v>
      </c>
      <c r="J296" s="125">
        <v>0.53055555555555556</v>
      </c>
      <c r="K296" s="126">
        <f>tbl_Failures_Record[[#This Row],[To]]-tbl_Failures_Record[[#This Row],[From]]</f>
        <v>1.3194444444444509E-2</v>
      </c>
      <c r="L296" s="7" t="s">
        <v>222</v>
      </c>
      <c r="M296" s="7"/>
      <c r="N296" s="7" t="s">
        <v>795</v>
      </c>
      <c r="O296" s="124"/>
      <c r="P296" s="124"/>
      <c r="Q296" s="124"/>
      <c r="R296" s="124" t="s">
        <v>37</v>
      </c>
      <c r="S296" s="124" t="s">
        <v>796</v>
      </c>
      <c r="T296" s="124" t="s">
        <v>78</v>
      </c>
      <c r="U296" s="127"/>
      <c r="V296" s="124" t="s">
        <v>78</v>
      </c>
      <c r="W296" s="124">
        <v>19</v>
      </c>
      <c r="X296" s="128"/>
    </row>
    <row r="297" spans="2:24" ht="31.15">
      <c r="B297" s="131">
        <v>43815</v>
      </c>
      <c r="C297" s="124"/>
      <c r="D297" s="124" t="s">
        <v>72</v>
      </c>
      <c r="E297" s="124" t="s">
        <v>95</v>
      </c>
      <c r="F29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Name]]="UT",VLOOKUP(E297:E1306,UTList[],2,0),"")))))</f>
        <v>SA-AIJ-001</v>
      </c>
      <c r="G297" s="124"/>
      <c r="H297" s="124" t="s">
        <v>57</v>
      </c>
      <c r="I297" s="125">
        <v>0.55277777777777781</v>
      </c>
      <c r="J297" s="125">
        <v>0.56597222222222221</v>
      </c>
      <c r="K297" s="126">
        <f>tbl_Failures_Record[[#This Row],[To]]-tbl_Failures_Record[[#This Row],[From]]</f>
        <v>1.3194444444444398E-2</v>
      </c>
      <c r="L297" s="7" t="s">
        <v>222</v>
      </c>
      <c r="M297" s="7"/>
      <c r="N297" s="7" t="s">
        <v>797</v>
      </c>
      <c r="O297" s="124"/>
      <c r="P297" s="124"/>
      <c r="Q297" s="124"/>
      <c r="R297" s="124" t="s">
        <v>37</v>
      </c>
      <c r="S297" s="124" t="s">
        <v>38</v>
      </c>
      <c r="T297" s="124" t="s">
        <v>78</v>
      </c>
      <c r="U297" s="127"/>
      <c r="V297" s="124" t="s">
        <v>78</v>
      </c>
      <c r="W297" s="124">
        <v>19</v>
      </c>
      <c r="X297" s="128"/>
    </row>
    <row r="298" spans="2:24" ht="31.15">
      <c r="B298" s="131">
        <v>43815</v>
      </c>
      <c r="C298" s="124"/>
      <c r="D298" s="124" t="s">
        <v>72</v>
      </c>
      <c r="E298" s="124" t="s">
        <v>95</v>
      </c>
      <c r="F29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Name]]="UT",VLOOKUP(E298:E1307,UTList[],2,0),"")))))</f>
        <v>SA-AIJ-001</v>
      </c>
      <c r="G298" s="124"/>
      <c r="H298" s="124" t="s">
        <v>57</v>
      </c>
      <c r="I298" s="125">
        <v>0.62152777777777779</v>
      </c>
      <c r="J298" s="125">
        <v>0.64583333333333337</v>
      </c>
      <c r="K298" s="126">
        <f>tbl_Failures_Record[[#This Row],[To]]-tbl_Failures_Record[[#This Row],[From]]</f>
        <v>2.430555555555558E-2</v>
      </c>
      <c r="L298" s="7" t="s">
        <v>222</v>
      </c>
      <c r="M298" s="7" t="s">
        <v>798</v>
      </c>
      <c r="N298" s="7" t="s">
        <v>799</v>
      </c>
      <c r="O298" s="124"/>
      <c r="P298" s="124"/>
      <c r="Q298" s="124"/>
      <c r="R298" s="124" t="s">
        <v>37</v>
      </c>
      <c r="S298" s="124" t="s">
        <v>166</v>
      </c>
      <c r="T298" s="124" t="s">
        <v>78</v>
      </c>
      <c r="U298" s="127"/>
      <c r="V298" s="124" t="s">
        <v>78</v>
      </c>
      <c r="W298" s="124">
        <v>35</v>
      </c>
      <c r="X298" s="128"/>
    </row>
    <row r="299" spans="2:24" ht="15.6">
      <c r="B299" s="131">
        <v>43815</v>
      </c>
      <c r="C299" s="124"/>
      <c r="D299" s="124" t="s">
        <v>72</v>
      </c>
      <c r="E299" s="124" t="s">
        <v>95</v>
      </c>
      <c r="F29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Name]]="UT",VLOOKUP(E299:E1308,UTList[],2,0),"")))))</f>
        <v>SA-AIJ-001</v>
      </c>
      <c r="G299" s="124"/>
      <c r="H299" s="124" t="s">
        <v>33</v>
      </c>
      <c r="I299" s="125">
        <v>0.74652777777777779</v>
      </c>
      <c r="J299" s="125">
        <v>0.75</v>
      </c>
      <c r="K299" s="126">
        <f>tbl_Failures_Record[[#This Row],[To]]-tbl_Failures_Record[[#This Row],[From]]</f>
        <v>3.4722222222222099E-3</v>
      </c>
      <c r="L299" s="7" t="s">
        <v>222</v>
      </c>
      <c r="M299" s="7"/>
      <c r="N299" s="7" t="s">
        <v>138</v>
      </c>
      <c r="O299" s="124"/>
      <c r="P299" s="124"/>
      <c r="Q299" s="124"/>
      <c r="R299" s="124" t="s">
        <v>37</v>
      </c>
      <c r="S299" s="124" t="s">
        <v>166</v>
      </c>
      <c r="T299" s="124" t="s">
        <v>78</v>
      </c>
      <c r="U299" s="127"/>
      <c r="V299" s="124" t="s">
        <v>78</v>
      </c>
      <c r="W299" s="124">
        <v>5</v>
      </c>
      <c r="X299" s="128"/>
    </row>
    <row r="300" spans="2:24" ht="15.6">
      <c r="B300" s="131">
        <v>43815</v>
      </c>
      <c r="C300" s="124"/>
      <c r="D300" s="124" t="s">
        <v>72</v>
      </c>
      <c r="E300" s="124" t="s">
        <v>95</v>
      </c>
      <c r="F30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Name]]="UT",VLOOKUP(E300:E1309,UTList[],2,0),"")))))</f>
        <v>SA-AIJ-001</v>
      </c>
      <c r="G300" s="124"/>
      <c r="H300" s="124" t="s">
        <v>33</v>
      </c>
      <c r="I300" s="125">
        <v>0.83680555555555547</v>
      </c>
      <c r="J300" s="125">
        <v>0.84027777777777779</v>
      </c>
      <c r="K300" s="126">
        <f>tbl_Failures_Record[[#This Row],[To]]-tbl_Failures_Record[[#This Row],[From]]</f>
        <v>3.4722222222223209E-3</v>
      </c>
      <c r="L300" s="7" t="s">
        <v>222</v>
      </c>
      <c r="M300" s="7"/>
      <c r="N300" s="7" t="s">
        <v>138</v>
      </c>
      <c r="O300" s="124"/>
      <c r="P300" s="124"/>
      <c r="Q300" s="124"/>
      <c r="R300" s="124" t="s">
        <v>37</v>
      </c>
      <c r="S300" s="124" t="s">
        <v>166</v>
      </c>
      <c r="T300" s="124" t="s">
        <v>78</v>
      </c>
      <c r="U300" s="127"/>
      <c r="V300" s="124" t="s">
        <v>78</v>
      </c>
      <c r="W300" s="124">
        <v>5</v>
      </c>
      <c r="X300" s="128"/>
    </row>
    <row r="301" spans="2:24" ht="15.6">
      <c r="B301" s="131">
        <v>43815</v>
      </c>
      <c r="C301" s="124"/>
      <c r="D301" s="124" t="s">
        <v>72</v>
      </c>
      <c r="E301" s="124" t="s">
        <v>95</v>
      </c>
      <c r="F30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Name]]="UT",VLOOKUP(E301:E1310,UTList[],2,0),"")))))</f>
        <v>SA-AIJ-001</v>
      </c>
      <c r="G301" s="124"/>
      <c r="H301" s="124" t="s">
        <v>33</v>
      </c>
      <c r="I301" s="125">
        <v>0.94791666666666663</v>
      </c>
      <c r="J301" s="125">
        <v>0.95000000000000007</v>
      </c>
      <c r="K301" s="126">
        <f>tbl_Failures_Record[[#This Row],[To]]-tbl_Failures_Record[[#This Row],[From]]</f>
        <v>2.083333333333437E-3</v>
      </c>
      <c r="L301" s="7" t="s">
        <v>222</v>
      </c>
      <c r="M301" s="7"/>
      <c r="N301" s="7" t="s">
        <v>138</v>
      </c>
      <c r="O301" s="124"/>
      <c r="P301" s="124"/>
      <c r="Q301" s="124"/>
      <c r="R301" s="124" t="s">
        <v>37</v>
      </c>
      <c r="S301" s="124" t="s">
        <v>166</v>
      </c>
      <c r="T301" s="124" t="s">
        <v>78</v>
      </c>
      <c r="U301" s="127"/>
      <c r="V301" s="124" t="s">
        <v>78</v>
      </c>
      <c r="W301" s="124">
        <v>3</v>
      </c>
      <c r="X301" s="128"/>
    </row>
    <row r="302" spans="2:24" ht="31.15">
      <c r="B302" s="131">
        <v>43815</v>
      </c>
      <c r="C302" s="124"/>
      <c r="D302" s="124" t="s">
        <v>72</v>
      </c>
      <c r="E302" s="124" t="s">
        <v>95</v>
      </c>
      <c r="F30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Name]]="UT",VLOOKUP(E302:E1311,UTList[],2,0),"")))))</f>
        <v>SA-AIJ-001</v>
      </c>
      <c r="G302" s="124"/>
      <c r="H302" s="124" t="s">
        <v>33</v>
      </c>
      <c r="I302" s="125">
        <v>0.69444444444444453</v>
      </c>
      <c r="J302" s="125">
        <v>0.71180555555555547</v>
      </c>
      <c r="K302" s="126">
        <f>tbl_Failures_Record[[#This Row],[To]]-tbl_Failures_Record[[#This Row],[From]]</f>
        <v>1.7361111111110938E-2</v>
      </c>
      <c r="L302" s="7" t="s">
        <v>222</v>
      </c>
      <c r="M302" s="7" t="s">
        <v>798</v>
      </c>
      <c r="N302" s="7" t="s">
        <v>799</v>
      </c>
      <c r="O302" s="124"/>
      <c r="P302" s="124"/>
      <c r="Q302" s="124"/>
      <c r="R302" s="124" t="s">
        <v>37</v>
      </c>
      <c r="S302" s="124" t="s">
        <v>166</v>
      </c>
      <c r="T302" s="124" t="s">
        <v>78</v>
      </c>
      <c r="U302" s="127"/>
      <c r="V302" s="124" t="s">
        <v>78</v>
      </c>
      <c r="W302" s="124">
        <v>25</v>
      </c>
      <c r="X302" s="128"/>
    </row>
    <row r="303" spans="2:24" ht="15.6">
      <c r="B303" s="131">
        <v>43815</v>
      </c>
      <c r="C303" s="124"/>
      <c r="D303" s="124" t="s">
        <v>72</v>
      </c>
      <c r="E303" s="124" t="s">
        <v>95</v>
      </c>
      <c r="F30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Name]]="UT",VLOOKUP(E303:E1312,UTList[],2,0),"")))))</f>
        <v>SA-AIJ-001</v>
      </c>
      <c r="G303" s="124"/>
      <c r="H303" s="124" t="s">
        <v>33</v>
      </c>
      <c r="I303" s="125">
        <v>0.76041666666666663</v>
      </c>
      <c r="J303" s="125">
        <v>0.76388888888888884</v>
      </c>
      <c r="K303" s="126">
        <f>tbl_Failures_Record[[#This Row],[To]]-tbl_Failures_Record[[#This Row],[From]]</f>
        <v>3.4722222222222099E-3</v>
      </c>
      <c r="L303" s="7" t="s">
        <v>222</v>
      </c>
      <c r="M303" s="7"/>
      <c r="N303" s="7" t="s">
        <v>138</v>
      </c>
      <c r="O303" s="124"/>
      <c r="P303" s="124"/>
      <c r="Q303" s="124"/>
      <c r="R303" s="124" t="s">
        <v>37</v>
      </c>
      <c r="S303" s="124" t="s">
        <v>166</v>
      </c>
      <c r="T303" s="124" t="s">
        <v>78</v>
      </c>
      <c r="U303" s="127"/>
      <c r="V303" s="124" t="s">
        <v>78</v>
      </c>
      <c r="W303" s="124">
        <v>5</v>
      </c>
      <c r="X303" s="128"/>
    </row>
    <row r="304" spans="2:24" ht="31.15">
      <c r="B304" s="131">
        <v>43815</v>
      </c>
      <c r="C304" s="124"/>
      <c r="D304" s="124" t="s">
        <v>31</v>
      </c>
      <c r="E304" s="124" t="s">
        <v>101</v>
      </c>
      <c r="F30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Name]]="UT",VLOOKUP(E304:E1313,UTList[],2,0),"")))))</f>
        <v>EU-PCM-003</v>
      </c>
      <c r="G304" s="124"/>
      <c r="H304" s="124" t="s">
        <v>46</v>
      </c>
      <c r="I304" s="125">
        <v>1</v>
      </c>
      <c r="J304" s="125">
        <v>1.0416666666666667</v>
      </c>
      <c r="K304" s="126">
        <f>tbl_Failures_Record[[#This Row],[To]]-tbl_Failures_Record[[#This Row],[From]]</f>
        <v>4.1666666666666741E-2</v>
      </c>
      <c r="L304" s="7" t="s">
        <v>800</v>
      </c>
      <c r="M304" s="7" t="s">
        <v>228</v>
      </c>
      <c r="N304" s="7" t="s">
        <v>801</v>
      </c>
      <c r="O304" s="124"/>
      <c r="P304" s="124"/>
      <c r="Q304" s="124"/>
      <c r="R304" s="124" t="s">
        <v>43</v>
      </c>
      <c r="S304" s="124" t="s">
        <v>44</v>
      </c>
      <c r="T304" s="124" t="s">
        <v>39</v>
      </c>
      <c r="U304" s="127"/>
      <c r="V304" s="124" t="s">
        <v>39</v>
      </c>
      <c r="W304" s="124"/>
      <c r="X304" s="128"/>
    </row>
    <row r="305" spans="2:24" ht="15.6">
      <c r="B305" s="131">
        <v>43815</v>
      </c>
      <c r="C305" s="124"/>
      <c r="D305" s="124" t="s">
        <v>72</v>
      </c>
      <c r="E305" s="124" t="s">
        <v>531</v>
      </c>
      <c r="F30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Name]]="UT",VLOOKUP(E305:E1314,UTList[],2,0),"")))))</f>
        <v>SA-BOX-001</v>
      </c>
      <c r="G305" s="124"/>
      <c r="H305" s="124" t="s">
        <v>57</v>
      </c>
      <c r="I305" s="125">
        <v>0.57638888888888895</v>
      </c>
      <c r="J305" s="125">
        <v>0.61111111111111105</v>
      </c>
      <c r="K305" s="126">
        <f>tbl_Failures_Record[[#This Row],[To]]-tbl_Failures_Record[[#This Row],[From]]</f>
        <v>3.4722222222222099E-2</v>
      </c>
      <c r="L305" s="7" t="s">
        <v>222</v>
      </c>
      <c r="M305" s="7" t="s">
        <v>802</v>
      </c>
      <c r="N305" s="7" t="s">
        <v>803</v>
      </c>
      <c r="O305" s="124"/>
      <c r="P305" s="124"/>
      <c r="Q305" s="124"/>
      <c r="R305" s="124" t="s">
        <v>37</v>
      </c>
      <c r="S305" s="124" t="s">
        <v>71</v>
      </c>
      <c r="T305" s="124" t="s">
        <v>78</v>
      </c>
      <c r="U305" s="127"/>
      <c r="V305" s="124" t="s">
        <v>39</v>
      </c>
      <c r="W305" s="124"/>
      <c r="X305" s="128"/>
    </row>
    <row r="306" spans="2:24" ht="31.15">
      <c r="B306" s="131">
        <v>43815</v>
      </c>
      <c r="C306" s="124"/>
      <c r="D306" s="124" t="s">
        <v>51</v>
      </c>
      <c r="E306" s="124" t="s">
        <v>118</v>
      </c>
      <c r="F30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Name]]="UT",VLOOKUP(E306:E1315,UTList[],2,0),"")))))</f>
        <v>SC-DRY-001</v>
      </c>
      <c r="G306" s="124"/>
      <c r="H306" s="124" t="s">
        <v>33</v>
      </c>
      <c r="I306" s="125">
        <v>0.79166666666666663</v>
      </c>
      <c r="J306" s="125">
        <v>0.84375</v>
      </c>
      <c r="K306" s="126">
        <f>tbl_Failures_Record[[#This Row],[To]]-tbl_Failures_Record[[#This Row],[From]]</f>
        <v>5.208333333333337E-2</v>
      </c>
      <c r="L306" s="7" t="s">
        <v>336</v>
      </c>
      <c r="M306" s="7" t="s">
        <v>804</v>
      </c>
      <c r="N306" s="7" t="s">
        <v>805</v>
      </c>
      <c r="O306" s="124"/>
      <c r="P306" s="124"/>
      <c r="Q306" s="124"/>
      <c r="R306" s="124" t="s">
        <v>43</v>
      </c>
      <c r="S306" s="124" t="s">
        <v>77</v>
      </c>
      <c r="T306" s="124" t="s">
        <v>78</v>
      </c>
      <c r="U306" s="127"/>
      <c r="V306" s="124" t="s">
        <v>39</v>
      </c>
      <c r="W306" s="124"/>
      <c r="X306" s="128"/>
    </row>
    <row r="307" spans="2:24" ht="31.15">
      <c r="B307" s="131">
        <v>43815</v>
      </c>
      <c r="C307" s="124"/>
      <c r="D307" s="124" t="s">
        <v>31</v>
      </c>
      <c r="E307" s="124" t="s">
        <v>750</v>
      </c>
      <c r="F30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Name]]="UT",VLOOKUP(E307:E1316,UTList[],2,0),"")))))</f>
        <v>EU-SIF-001</v>
      </c>
      <c r="G307" s="124"/>
      <c r="H307" s="124" t="s">
        <v>57</v>
      </c>
      <c r="I307" s="125">
        <v>0.375</v>
      </c>
      <c r="J307" s="125">
        <v>0.5</v>
      </c>
      <c r="K307" s="126">
        <f>tbl_Failures_Record[[#This Row],[To]]-tbl_Failures_Record[[#This Row],[From]]</f>
        <v>0.125</v>
      </c>
      <c r="L307" s="7" t="s">
        <v>806</v>
      </c>
      <c r="M307" s="7" t="s">
        <v>807</v>
      </c>
      <c r="N307" s="7" t="s">
        <v>808</v>
      </c>
      <c r="O307" s="124"/>
      <c r="P307" s="124"/>
      <c r="Q307" s="124"/>
      <c r="R307" s="124" t="s">
        <v>43</v>
      </c>
      <c r="S307" s="124" t="s">
        <v>105</v>
      </c>
      <c r="T307" s="124" t="s">
        <v>78</v>
      </c>
      <c r="U307" s="127"/>
      <c r="V307" s="124" t="s">
        <v>39</v>
      </c>
      <c r="W307" s="124"/>
      <c r="X307" s="128"/>
    </row>
    <row r="308" spans="2:24" ht="31.15">
      <c r="B308" s="131">
        <v>43815</v>
      </c>
      <c r="C308" s="124"/>
      <c r="D308" s="124" t="s">
        <v>31</v>
      </c>
      <c r="E308" s="124" t="s">
        <v>534</v>
      </c>
      <c r="F30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Name]]="UT",VLOOKUP(E308:E1317,UTList[],2,0),"")))))</f>
        <v>EU-MIX-002</v>
      </c>
      <c r="G308" s="124"/>
      <c r="H308" s="124" t="s">
        <v>46</v>
      </c>
      <c r="I308" s="125">
        <v>0.25694444444444448</v>
      </c>
      <c r="J308" s="125">
        <v>0.2673611111111111</v>
      </c>
      <c r="K308" s="126">
        <f>tbl_Failures_Record[[#This Row],[To]]-tbl_Failures_Record[[#This Row],[From]]</f>
        <v>1.041666666666663E-2</v>
      </c>
      <c r="L308" s="7" t="s">
        <v>809</v>
      </c>
      <c r="M308" s="7" t="s">
        <v>810</v>
      </c>
      <c r="N308" s="7" t="s">
        <v>811</v>
      </c>
      <c r="O308" s="124"/>
      <c r="P308" s="124"/>
      <c r="Q308" s="124"/>
      <c r="R308" s="124" t="s">
        <v>37</v>
      </c>
      <c r="S308" s="124" t="s">
        <v>182</v>
      </c>
      <c r="T308" s="124" t="s">
        <v>78</v>
      </c>
      <c r="U308" s="127"/>
      <c r="V308" s="124" t="s">
        <v>78</v>
      </c>
      <c r="W308" s="124">
        <v>15</v>
      </c>
      <c r="X308" s="128"/>
    </row>
    <row r="309" spans="2:24" ht="31.15">
      <c r="B309" s="131">
        <v>43816</v>
      </c>
      <c r="C309" s="124"/>
      <c r="D309" s="124" t="s">
        <v>31</v>
      </c>
      <c r="E309" s="124" t="s">
        <v>32</v>
      </c>
      <c r="F30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Name]]="UT",VLOOKUP(E309:E1318,UTList[],2,0),"")))))</f>
        <v>EU-PRF-002</v>
      </c>
      <c r="G309" s="124"/>
      <c r="H309" s="124" t="s">
        <v>46</v>
      </c>
      <c r="I309" s="125">
        <v>0.15902777777777777</v>
      </c>
      <c r="J309" s="125">
        <v>0.16319444444444445</v>
      </c>
      <c r="K309" s="126">
        <f>tbl_Failures_Record[[#This Row],[To]]-tbl_Failures_Record[[#This Row],[From]]</f>
        <v>4.1666666666666796E-3</v>
      </c>
      <c r="L309" s="7" t="s">
        <v>34</v>
      </c>
      <c r="M309" s="7" t="s">
        <v>812</v>
      </c>
      <c r="N309" s="7" t="s">
        <v>813</v>
      </c>
      <c r="O309" s="124"/>
      <c r="P309" s="124"/>
      <c r="Q309" s="124"/>
      <c r="R309" s="124" t="s">
        <v>37</v>
      </c>
      <c r="S309" s="124" t="s">
        <v>182</v>
      </c>
      <c r="T309" s="124" t="s">
        <v>78</v>
      </c>
      <c r="U309" s="127"/>
      <c r="V309" s="124" t="s">
        <v>78</v>
      </c>
      <c r="W309" s="124">
        <v>6</v>
      </c>
      <c r="X309" s="128"/>
    </row>
    <row r="310" spans="2:24" ht="46.9">
      <c r="B310" s="131">
        <v>43816</v>
      </c>
      <c r="C310" s="124"/>
      <c r="D310" s="124" t="s">
        <v>31</v>
      </c>
      <c r="E310" s="124" t="s">
        <v>32</v>
      </c>
      <c r="F31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Name]]="UT",VLOOKUP(E310:E1319,UTList[],2,0),"")))))</f>
        <v>EU-PRF-002</v>
      </c>
      <c r="G310" s="124"/>
      <c r="H310" s="124" t="s">
        <v>46</v>
      </c>
      <c r="I310" s="125">
        <v>0.27083333333333331</v>
      </c>
      <c r="J310" s="125">
        <v>0.28125</v>
      </c>
      <c r="K310" s="126">
        <f>tbl_Failures_Record[[#This Row],[To]]-tbl_Failures_Record[[#This Row],[From]]</f>
        <v>1.0416666666666685E-2</v>
      </c>
      <c r="L310" s="7" t="s">
        <v>814</v>
      </c>
      <c r="M310" s="7" t="s">
        <v>815</v>
      </c>
      <c r="N310" s="7" t="s">
        <v>816</v>
      </c>
      <c r="O310" s="124"/>
      <c r="P310" s="124"/>
      <c r="Q310" s="124"/>
      <c r="R310" s="124" t="s">
        <v>43</v>
      </c>
      <c r="S310" s="124" t="s">
        <v>44</v>
      </c>
      <c r="T310" s="124" t="s">
        <v>78</v>
      </c>
      <c r="U310" s="127"/>
      <c r="V310" s="124" t="s">
        <v>39</v>
      </c>
      <c r="W310" s="124"/>
      <c r="X310" s="128"/>
    </row>
    <row r="311" spans="2:24" ht="31.15">
      <c r="B311" s="131">
        <v>43816</v>
      </c>
      <c r="C311" s="124"/>
      <c r="D311" s="124" t="s">
        <v>31</v>
      </c>
      <c r="E311" s="124" t="s">
        <v>218</v>
      </c>
      <c r="F31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Name]]="UT",VLOOKUP(E311:E1320,UTList[],2,0),"")))))</f>
        <v>EU-DVD-001</v>
      </c>
      <c r="G311" s="124"/>
      <c r="H311" s="124" t="s">
        <v>57</v>
      </c>
      <c r="I311" s="125">
        <v>0.375</v>
      </c>
      <c r="J311" s="125">
        <v>0.38194444444444442</v>
      </c>
      <c r="K311" s="126">
        <f>tbl_Failures_Record[[#This Row],[To]]-tbl_Failures_Record[[#This Row],[From]]</f>
        <v>6.9444444444444198E-3</v>
      </c>
      <c r="L311" s="7" t="s">
        <v>817</v>
      </c>
      <c r="M311" s="7" t="s">
        <v>818</v>
      </c>
      <c r="N311" s="7" t="s">
        <v>819</v>
      </c>
      <c r="O311" s="124"/>
      <c r="P311" s="124"/>
      <c r="Q311" s="124"/>
      <c r="R311" s="124" t="s">
        <v>43</v>
      </c>
      <c r="S311" s="124" t="s">
        <v>105</v>
      </c>
      <c r="T311" s="124"/>
      <c r="U311" s="127"/>
      <c r="V311" s="124" t="s">
        <v>39</v>
      </c>
      <c r="W311" s="124"/>
      <c r="X311" s="128"/>
    </row>
    <row r="312" spans="2:24" ht="62.45">
      <c r="B312" s="131">
        <v>43816</v>
      </c>
      <c r="C312" s="124"/>
      <c r="D312" s="124" t="s">
        <v>72</v>
      </c>
      <c r="E312" s="124" t="s">
        <v>135</v>
      </c>
      <c r="F31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Name]]="UT",VLOOKUP(E312:E1321,UTList[],2,0),"")))))</f>
        <v>SA-DVD-001</v>
      </c>
      <c r="G312" s="124"/>
      <c r="H312" s="124" t="s">
        <v>46</v>
      </c>
      <c r="I312" s="125">
        <v>0.125</v>
      </c>
      <c r="J312" s="125">
        <v>0.20833333333333334</v>
      </c>
      <c r="K312" s="126">
        <f>tbl_Failures_Record[[#This Row],[To]]-tbl_Failures_Record[[#This Row],[From]]</f>
        <v>8.3333333333333343E-2</v>
      </c>
      <c r="L312" s="7" t="s">
        <v>820</v>
      </c>
      <c r="M312" s="7"/>
      <c r="N312" s="7" t="s">
        <v>821</v>
      </c>
      <c r="O312" s="124"/>
      <c r="P312" s="124"/>
      <c r="Q312" s="124"/>
      <c r="R312" s="124" t="s">
        <v>43</v>
      </c>
      <c r="S312" s="124" t="s">
        <v>44</v>
      </c>
      <c r="T312" s="124" t="s">
        <v>39</v>
      </c>
      <c r="U312" s="127"/>
      <c r="V312" s="124" t="s">
        <v>39</v>
      </c>
      <c r="W312" s="124"/>
      <c r="X312" s="128"/>
    </row>
    <row r="313" spans="2:24" ht="31.15">
      <c r="B313" s="131">
        <v>43816</v>
      </c>
      <c r="C313" s="124"/>
      <c r="D313" s="124" t="s">
        <v>72</v>
      </c>
      <c r="E313" s="124" t="s">
        <v>135</v>
      </c>
      <c r="F31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Name]]="UT",VLOOKUP(E313:E1322,UTList[],2,0),"")))))</f>
        <v>SA-DVD-001</v>
      </c>
      <c r="G313" s="124"/>
      <c r="H313" s="124" t="s">
        <v>33</v>
      </c>
      <c r="I313" s="125">
        <v>0.80555555555555547</v>
      </c>
      <c r="J313" s="125">
        <v>0.84722222222222221</v>
      </c>
      <c r="K313" s="126">
        <f>tbl_Failures_Record[[#This Row],[To]]-tbl_Failures_Record[[#This Row],[From]]</f>
        <v>4.1666666666666741E-2</v>
      </c>
      <c r="L313" s="7" t="s">
        <v>222</v>
      </c>
      <c r="M313" s="7" t="s">
        <v>822</v>
      </c>
      <c r="N313" s="7" t="s">
        <v>823</v>
      </c>
      <c r="O313" s="124"/>
      <c r="P313" s="124"/>
      <c r="Q313" s="124"/>
      <c r="R313" s="124" t="s">
        <v>43</v>
      </c>
      <c r="S313" s="124" t="s">
        <v>90</v>
      </c>
      <c r="T313" s="124" t="s">
        <v>78</v>
      </c>
      <c r="U313" s="127"/>
      <c r="V313" s="124" t="s">
        <v>78</v>
      </c>
      <c r="W313" s="124">
        <v>60</v>
      </c>
      <c r="X313" s="128">
        <v>400</v>
      </c>
    </row>
    <row r="314" spans="2:24" ht="46.9">
      <c r="B314" s="131">
        <v>43816</v>
      </c>
      <c r="C314" s="124"/>
      <c r="D314" s="124" t="s">
        <v>72</v>
      </c>
      <c r="E314" s="124" t="s">
        <v>135</v>
      </c>
      <c r="F31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Name]]="UT",VLOOKUP(E314:E1323,UTList[],2,0),"")))))</f>
        <v>SA-DVD-001</v>
      </c>
      <c r="G314" s="124"/>
      <c r="H314" s="124" t="s">
        <v>33</v>
      </c>
      <c r="I314" s="125">
        <v>0.92708333333333337</v>
      </c>
      <c r="J314" s="125">
        <v>0.96180555555555547</v>
      </c>
      <c r="K314" s="126">
        <f>tbl_Failures_Record[[#This Row],[To]]-tbl_Failures_Record[[#This Row],[From]]</f>
        <v>3.4722222222222099E-2</v>
      </c>
      <c r="L314" s="7" t="s">
        <v>824</v>
      </c>
      <c r="M314" s="7" t="s">
        <v>825</v>
      </c>
      <c r="N314" s="7" t="s">
        <v>826</v>
      </c>
      <c r="O314" s="124"/>
      <c r="P314" s="124"/>
      <c r="Q314" s="124"/>
      <c r="R314" s="124" t="s">
        <v>43</v>
      </c>
      <c r="S314" s="124" t="s">
        <v>208</v>
      </c>
      <c r="T314" s="124" t="s">
        <v>39</v>
      </c>
      <c r="U314" s="127"/>
      <c r="V314" s="124" t="s">
        <v>78</v>
      </c>
      <c r="W314" s="124">
        <v>50</v>
      </c>
      <c r="X314" s="128">
        <v>320</v>
      </c>
    </row>
    <row r="315" spans="2:24" ht="46.9">
      <c r="B315" s="131">
        <v>43816</v>
      </c>
      <c r="C315" s="124"/>
      <c r="D315" s="124" t="s">
        <v>51</v>
      </c>
      <c r="E315" s="124" t="s">
        <v>52</v>
      </c>
      <c r="F31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Name]]="UT",VLOOKUP(E315:E1324,UTList[],2,0),"")))))</f>
        <v>SC-UNL-001</v>
      </c>
      <c r="G315" s="124"/>
      <c r="H315" s="124" t="s">
        <v>57</v>
      </c>
      <c r="I315" s="125">
        <v>0.29166666666666669</v>
      </c>
      <c r="J315" s="125">
        <v>0.33333333333333331</v>
      </c>
      <c r="K315" s="126">
        <f>tbl_Failures_Record[[#This Row],[To]]-tbl_Failures_Record[[#This Row],[From]]</f>
        <v>4.166666666666663E-2</v>
      </c>
      <c r="L315" s="7" t="s">
        <v>827</v>
      </c>
      <c r="M315" s="7" t="s">
        <v>828</v>
      </c>
      <c r="N315" s="7" t="s">
        <v>829</v>
      </c>
      <c r="O315" s="124"/>
      <c r="P315" s="124"/>
      <c r="Q315" s="124"/>
      <c r="R315" s="124" t="s">
        <v>43</v>
      </c>
      <c r="S315" s="124" t="s">
        <v>108</v>
      </c>
      <c r="T315" s="124" t="s">
        <v>39</v>
      </c>
      <c r="U315" s="127"/>
      <c r="V315" s="124" t="s">
        <v>39</v>
      </c>
      <c r="W315" s="124"/>
      <c r="X315" s="128"/>
    </row>
    <row r="316" spans="2:24" ht="31.15">
      <c r="B316" s="131">
        <v>43816</v>
      </c>
      <c r="C316" s="124"/>
      <c r="D316" s="124" t="s">
        <v>51</v>
      </c>
      <c r="E316" s="124" t="s">
        <v>585</v>
      </c>
      <c r="F31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Name]]="UT",VLOOKUP(E316:E1325,UTList[],2,0),"")))))</f>
        <v>SC-SLO-002</v>
      </c>
      <c r="G316" s="124"/>
      <c r="H316" s="124" t="s">
        <v>46</v>
      </c>
      <c r="I316" s="125">
        <v>8.3333333333333329E-2</v>
      </c>
      <c r="J316" s="125">
        <v>0.10416666666666667</v>
      </c>
      <c r="K316" s="126">
        <f>tbl_Failures_Record[[#This Row],[To]]-tbl_Failures_Record[[#This Row],[From]]</f>
        <v>2.0833333333333343E-2</v>
      </c>
      <c r="L316" s="7" t="s">
        <v>830</v>
      </c>
      <c r="M316" s="7" t="s">
        <v>831</v>
      </c>
      <c r="N316" s="7" t="s">
        <v>832</v>
      </c>
      <c r="O316" s="124"/>
      <c r="P316" s="124"/>
      <c r="Q316" s="124"/>
      <c r="R316" s="124" t="s">
        <v>43</v>
      </c>
      <c r="S316" s="124" t="s">
        <v>208</v>
      </c>
      <c r="T316" s="124" t="s">
        <v>78</v>
      </c>
      <c r="U316" s="127"/>
      <c r="V316" s="124" t="s">
        <v>39</v>
      </c>
      <c r="W316" s="124"/>
      <c r="X316" s="128"/>
    </row>
    <row r="317" spans="2:24" ht="31.15">
      <c r="B317" s="131">
        <v>43816</v>
      </c>
      <c r="C317" s="124"/>
      <c r="D317" s="124" t="s">
        <v>72</v>
      </c>
      <c r="E317" s="124" t="s">
        <v>833</v>
      </c>
      <c r="F31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Name]]="UT",VLOOKUP(E317:E1326,UTList[],2,0),"")))))</f>
        <v>SA-MIJ-001</v>
      </c>
      <c r="G317" s="124"/>
      <c r="H317" s="124" t="s">
        <v>57</v>
      </c>
      <c r="I317" s="125">
        <v>0.3263888888888889</v>
      </c>
      <c r="J317" s="125">
        <v>0.33333333333333331</v>
      </c>
      <c r="K317" s="126">
        <f>tbl_Failures_Record[[#This Row],[To]]-tbl_Failures_Record[[#This Row],[From]]</f>
        <v>6.9444444444444198E-3</v>
      </c>
      <c r="L317" s="7" t="s">
        <v>834</v>
      </c>
      <c r="M317" s="7" t="s">
        <v>835</v>
      </c>
      <c r="N317" s="7" t="s">
        <v>836</v>
      </c>
      <c r="O317" s="124"/>
      <c r="P317" s="124"/>
      <c r="Q317" s="124"/>
      <c r="R317" s="124" t="s">
        <v>37</v>
      </c>
      <c r="S317" s="124" t="s">
        <v>71</v>
      </c>
      <c r="T317" s="124" t="s">
        <v>78</v>
      </c>
      <c r="U317" s="127"/>
      <c r="V317" s="124" t="s">
        <v>39</v>
      </c>
      <c r="W317" s="124"/>
      <c r="X317" s="128"/>
    </row>
    <row r="318" spans="2:24" ht="15.6">
      <c r="B318" s="131">
        <v>43816</v>
      </c>
      <c r="C318" s="124"/>
      <c r="D318" s="124" t="s">
        <v>72</v>
      </c>
      <c r="E318" s="124" t="s">
        <v>91</v>
      </c>
      <c r="F31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Name]]="UT",VLOOKUP(E318:E1327,UTList[],2,0),"")))))</f>
        <v>SA-PAC-001</v>
      </c>
      <c r="G318" s="124"/>
      <c r="H318" s="124" t="s">
        <v>57</v>
      </c>
      <c r="I318" s="125">
        <v>0.56874999999999998</v>
      </c>
      <c r="J318" s="125">
        <v>0.57638888888888895</v>
      </c>
      <c r="K318" s="126">
        <f>tbl_Failures_Record[[#This Row],[To]]-tbl_Failures_Record[[#This Row],[From]]</f>
        <v>7.6388888888889728E-3</v>
      </c>
      <c r="L318" s="7" t="s">
        <v>837</v>
      </c>
      <c r="M318" s="7" t="s">
        <v>838</v>
      </c>
      <c r="N318" s="7" t="s">
        <v>839</v>
      </c>
      <c r="O318" s="124"/>
      <c r="P318" s="124"/>
      <c r="Q318" s="124"/>
      <c r="R318" s="124" t="s">
        <v>37</v>
      </c>
      <c r="S318" s="124" t="s">
        <v>38</v>
      </c>
      <c r="T318" s="124" t="s">
        <v>78</v>
      </c>
      <c r="U318" s="127"/>
      <c r="V318" s="124" t="s">
        <v>39</v>
      </c>
      <c r="W318" s="124"/>
      <c r="X318" s="128"/>
    </row>
    <row r="319" spans="2:24" ht="31.15">
      <c r="B319" s="131">
        <v>43816</v>
      </c>
      <c r="C319" s="124"/>
      <c r="D319" s="124" t="s">
        <v>72</v>
      </c>
      <c r="E319" s="124" t="s">
        <v>95</v>
      </c>
      <c r="F31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Name]]="UT",VLOOKUP(E319:E1328,UTList[],2,0),"")))))</f>
        <v>SA-AIJ-001</v>
      </c>
      <c r="G319" s="124"/>
      <c r="H319" s="124" t="s">
        <v>33</v>
      </c>
      <c r="I319" s="125">
        <v>0.77777777777777779</v>
      </c>
      <c r="J319" s="125">
        <v>0.78472222222222221</v>
      </c>
      <c r="K319" s="126">
        <f>tbl_Failures_Record[[#This Row],[To]]-tbl_Failures_Record[[#This Row],[From]]</f>
        <v>6.9444444444444198E-3</v>
      </c>
      <c r="L319" s="7" t="s">
        <v>541</v>
      </c>
      <c r="M319" s="7" t="s">
        <v>798</v>
      </c>
      <c r="N319" s="7" t="s">
        <v>138</v>
      </c>
      <c r="O319" s="124"/>
      <c r="P319" s="124"/>
      <c r="Q319" s="124"/>
      <c r="R319" s="124" t="s">
        <v>37</v>
      </c>
      <c r="S319" s="124" t="s">
        <v>166</v>
      </c>
      <c r="T319" s="124" t="s">
        <v>78</v>
      </c>
      <c r="U319" s="127"/>
      <c r="V319" s="124" t="s">
        <v>78</v>
      </c>
      <c r="W319" s="124">
        <v>10</v>
      </c>
      <c r="X319" s="128"/>
    </row>
    <row r="320" spans="2:24" ht="31.15">
      <c r="B320" s="131">
        <v>43816</v>
      </c>
      <c r="C320" s="124"/>
      <c r="D320" s="124" t="s">
        <v>31</v>
      </c>
      <c r="E320" s="124" t="s">
        <v>101</v>
      </c>
      <c r="F32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Name]]="UT",VLOOKUP(E320:E1329,UTList[],2,0),"")))))</f>
        <v>EU-PCM-003</v>
      </c>
      <c r="G320" s="124"/>
      <c r="H320" s="124" t="s">
        <v>46</v>
      </c>
      <c r="I320" s="125">
        <v>4.1666666666666664E-2</v>
      </c>
      <c r="J320" s="125">
        <v>6.25E-2</v>
      </c>
      <c r="K320" s="126">
        <f>tbl_Failures_Record[[#This Row],[To]]-tbl_Failures_Record[[#This Row],[From]]</f>
        <v>2.0833333333333336E-2</v>
      </c>
      <c r="L320" s="7" t="s">
        <v>840</v>
      </c>
      <c r="M320" s="7" t="s">
        <v>841</v>
      </c>
      <c r="N320" s="7" t="s">
        <v>842</v>
      </c>
      <c r="O320" s="124"/>
      <c r="P320" s="124"/>
      <c r="Q320" s="124"/>
      <c r="R320" s="124" t="s">
        <v>43</v>
      </c>
      <c r="S320" s="124" t="s">
        <v>208</v>
      </c>
      <c r="T320" s="124" t="s">
        <v>78</v>
      </c>
      <c r="U320" s="127"/>
      <c r="V320" s="124" t="s">
        <v>39</v>
      </c>
      <c r="W320" s="124"/>
      <c r="X320" s="128"/>
    </row>
    <row r="321" spans="2:24" ht="15.6">
      <c r="B321" s="131">
        <v>43816</v>
      </c>
      <c r="C321" s="124"/>
      <c r="D321" s="124" t="s">
        <v>31</v>
      </c>
      <c r="E321" s="124" t="s">
        <v>101</v>
      </c>
      <c r="F32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Name]]="UT",VLOOKUP(E321:E1330,UTList[],2,0),"")))))</f>
        <v>EU-PCM-003</v>
      </c>
      <c r="G321" s="124"/>
      <c r="H321" s="124" t="s">
        <v>57</v>
      </c>
      <c r="I321" s="125">
        <v>0.38541666666666669</v>
      </c>
      <c r="J321" s="125">
        <v>0.3888888888888889</v>
      </c>
      <c r="K321" s="126">
        <f>tbl_Failures_Record[[#This Row],[To]]-tbl_Failures_Record[[#This Row],[From]]</f>
        <v>3.4722222222222099E-3</v>
      </c>
      <c r="L321" s="7" t="s">
        <v>843</v>
      </c>
      <c r="M321" s="7" t="s">
        <v>844</v>
      </c>
      <c r="N321" s="7" t="s">
        <v>845</v>
      </c>
      <c r="O321" s="124"/>
      <c r="P321" s="124"/>
      <c r="Q321" s="124"/>
      <c r="R321" s="124" t="s">
        <v>37</v>
      </c>
      <c r="S321" s="124" t="s">
        <v>38</v>
      </c>
      <c r="T321" s="124" t="s">
        <v>78</v>
      </c>
      <c r="U321" s="127"/>
      <c r="V321" s="124" t="s">
        <v>39</v>
      </c>
      <c r="W321" s="124"/>
      <c r="X321" s="128"/>
    </row>
    <row r="322" spans="2:24" ht="31.15">
      <c r="B322" s="131">
        <v>43816</v>
      </c>
      <c r="C322" s="124"/>
      <c r="D322" s="124" t="s">
        <v>72</v>
      </c>
      <c r="E322" s="124" t="s">
        <v>531</v>
      </c>
      <c r="F32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Name]]="UT",VLOOKUP(E322:E1331,UTList[],2,0),"")))))</f>
        <v>SA-BOX-001</v>
      </c>
      <c r="G322" s="124"/>
      <c r="H322" s="124" t="s">
        <v>57</v>
      </c>
      <c r="I322" s="125">
        <v>0.52083333333333337</v>
      </c>
      <c r="J322" s="125">
        <v>0.52638888888888891</v>
      </c>
      <c r="K322" s="126">
        <f>tbl_Failures_Record[[#This Row],[To]]-tbl_Failures_Record[[#This Row],[From]]</f>
        <v>5.5555555555555358E-3</v>
      </c>
      <c r="L322" s="7" t="s">
        <v>222</v>
      </c>
      <c r="M322" s="7" t="s">
        <v>846</v>
      </c>
      <c r="N322" s="7" t="s">
        <v>847</v>
      </c>
      <c r="O322" s="124"/>
      <c r="P322" s="124"/>
      <c r="Q322" s="124"/>
      <c r="R322" s="124" t="s">
        <v>37</v>
      </c>
      <c r="S322" s="124" t="s">
        <v>38</v>
      </c>
      <c r="T322" s="124" t="s">
        <v>78</v>
      </c>
      <c r="U322" s="127"/>
      <c r="V322" s="124" t="s">
        <v>39</v>
      </c>
      <c r="W322" s="124"/>
      <c r="X322" s="128"/>
    </row>
    <row r="323" spans="2:24" ht="31.15">
      <c r="B323" s="131">
        <v>43816</v>
      </c>
      <c r="C323" s="124"/>
      <c r="D323" s="124" t="s">
        <v>72</v>
      </c>
      <c r="E323" s="124" t="s">
        <v>848</v>
      </c>
      <c r="F32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Name]]="UT",VLOOKUP(E323:E1332,UTList[],2,0),"")))))</f>
        <v>SA-BOX-002</v>
      </c>
      <c r="G323" s="124"/>
      <c r="H323" s="124" t="s">
        <v>57</v>
      </c>
      <c r="I323" s="125">
        <v>0.51388888888888895</v>
      </c>
      <c r="J323" s="125">
        <v>0.51736111111111105</v>
      </c>
      <c r="K323" s="126">
        <f>tbl_Failures_Record[[#This Row],[To]]-tbl_Failures_Record[[#This Row],[From]]</f>
        <v>3.4722222222220989E-3</v>
      </c>
      <c r="L323" s="7" t="s">
        <v>222</v>
      </c>
      <c r="M323" s="7"/>
      <c r="N323" s="7" t="s">
        <v>849</v>
      </c>
      <c r="O323" s="124"/>
      <c r="P323" s="124"/>
      <c r="Q323" s="124"/>
      <c r="R323" s="124" t="s">
        <v>37</v>
      </c>
      <c r="S323" s="124" t="s">
        <v>71</v>
      </c>
      <c r="T323" s="124" t="s">
        <v>78</v>
      </c>
      <c r="U323" s="127"/>
      <c r="V323" s="124" t="s">
        <v>39</v>
      </c>
      <c r="W323" s="124"/>
      <c r="X323" s="128"/>
    </row>
    <row r="324" spans="2:24" ht="46.9">
      <c r="B324" s="131">
        <v>43816</v>
      </c>
      <c r="C324" s="124"/>
      <c r="D324" s="124" t="s">
        <v>72</v>
      </c>
      <c r="E324" s="124" t="s">
        <v>109</v>
      </c>
      <c r="F32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Name]]="UT",VLOOKUP(E324:E1333,UTList[],2,0),"")))))</f>
        <v>SA-DCD-001</v>
      </c>
      <c r="G324" s="124"/>
      <c r="H324" s="124" t="s">
        <v>57</v>
      </c>
      <c r="I324" s="125">
        <v>0.37638888888888888</v>
      </c>
      <c r="J324" s="125">
        <v>0.3833333333333333</v>
      </c>
      <c r="K324" s="126">
        <f>tbl_Failures_Record[[#This Row],[To]]-tbl_Failures_Record[[#This Row],[From]]</f>
        <v>6.9444444444444198E-3</v>
      </c>
      <c r="L324" s="7" t="s">
        <v>850</v>
      </c>
      <c r="M324" s="7"/>
      <c r="N324" s="7" t="s">
        <v>851</v>
      </c>
      <c r="O324" s="124"/>
      <c r="P324" s="124"/>
      <c r="Q324" s="124"/>
      <c r="R324" s="124" t="s">
        <v>37</v>
      </c>
      <c r="S324" s="124" t="s">
        <v>71</v>
      </c>
      <c r="T324" s="124" t="s">
        <v>78</v>
      </c>
      <c r="U324" s="127"/>
      <c r="V324" s="124" t="s">
        <v>39</v>
      </c>
      <c r="W324" s="124"/>
      <c r="X324" s="128"/>
    </row>
    <row r="325" spans="2:24" ht="46.9">
      <c r="B325" s="131">
        <v>43816</v>
      </c>
      <c r="C325" s="124"/>
      <c r="D325" s="124" t="s">
        <v>72</v>
      </c>
      <c r="E325" s="124" t="s">
        <v>750</v>
      </c>
      <c r="F32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Name]]="UT",VLOOKUP(E325:E1334,UTList[],2,0),"")))))</f>
        <v>SA-SIF-001</v>
      </c>
      <c r="G325" s="124"/>
      <c r="H325" s="124" t="s">
        <v>57</v>
      </c>
      <c r="I325" s="125">
        <v>0.57291666666666663</v>
      </c>
      <c r="J325" s="125">
        <v>0.57638888888888895</v>
      </c>
      <c r="K325" s="126">
        <f>tbl_Failures_Record[[#This Row],[To]]-tbl_Failures_Record[[#This Row],[From]]</f>
        <v>3.4722222222223209E-3</v>
      </c>
      <c r="L325" s="7" t="s">
        <v>852</v>
      </c>
      <c r="M325" s="7"/>
      <c r="N325" s="7" t="s">
        <v>853</v>
      </c>
      <c r="O325" s="124"/>
      <c r="P325" s="124"/>
      <c r="Q325" s="124"/>
      <c r="R325" s="124" t="s">
        <v>37</v>
      </c>
      <c r="S325" s="124" t="s">
        <v>71</v>
      </c>
      <c r="T325" s="124" t="s">
        <v>78</v>
      </c>
      <c r="U325" s="127"/>
      <c r="V325" s="124" t="s">
        <v>78</v>
      </c>
      <c r="W325" s="124">
        <v>5</v>
      </c>
      <c r="X325" s="128"/>
    </row>
    <row r="326" spans="2:24" ht="31.15">
      <c r="B326" s="131">
        <v>43816</v>
      </c>
      <c r="C326" s="124"/>
      <c r="D326" s="124" t="s">
        <v>72</v>
      </c>
      <c r="E326" s="124" t="s">
        <v>445</v>
      </c>
      <c r="F32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Name]]="UT",VLOOKUP(E326:E1335,UTList[],2,0),"")))))</f>
        <v>SA-MIX-001</v>
      </c>
      <c r="G326" s="124"/>
      <c r="H326" s="124" t="s">
        <v>57</v>
      </c>
      <c r="I326" s="125">
        <v>0.47916666666666669</v>
      </c>
      <c r="J326" s="125">
        <v>0.48472222222222222</v>
      </c>
      <c r="K326" s="126">
        <f>tbl_Failures_Record[[#This Row],[To]]-tbl_Failures_Record[[#This Row],[From]]</f>
        <v>5.5555555555555358E-3</v>
      </c>
      <c r="L326" s="7" t="s">
        <v>449</v>
      </c>
      <c r="M326" s="7" t="s">
        <v>854</v>
      </c>
      <c r="N326" s="7" t="s">
        <v>855</v>
      </c>
      <c r="O326" s="124"/>
      <c r="P326" s="124"/>
      <c r="Q326" s="124"/>
      <c r="R326" s="124" t="s">
        <v>37</v>
      </c>
      <c r="S326" s="124" t="s">
        <v>38</v>
      </c>
      <c r="T326" s="124" t="s">
        <v>78</v>
      </c>
      <c r="U326" s="127"/>
      <c r="V326" s="124" t="s">
        <v>39</v>
      </c>
      <c r="W326" s="124"/>
      <c r="X326" s="128"/>
    </row>
    <row r="327" spans="2:24" ht="31.15">
      <c r="B327" s="131">
        <v>43816</v>
      </c>
      <c r="C327" s="124"/>
      <c r="D327" s="124" t="s">
        <v>72</v>
      </c>
      <c r="E327" s="124" t="s">
        <v>445</v>
      </c>
      <c r="F32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Name]]="UT",VLOOKUP(E327:E1336,UTList[],2,0),"")))))</f>
        <v>SA-MIX-001</v>
      </c>
      <c r="G327" s="124"/>
      <c r="H327" s="124" t="s">
        <v>33</v>
      </c>
      <c r="I327" s="125">
        <v>0.76388888888888884</v>
      </c>
      <c r="J327" s="125">
        <v>0.79166666666666663</v>
      </c>
      <c r="K327" s="126">
        <f>tbl_Failures_Record[[#This Row],[To]]-tbl_Failures_Record[[#This Row],[From]]</f>
        <v>2.777777777777779E-2</v>
      </c>
      <c r="L327" s="7" t="s">
        <v>856</v>
      </c>
      <c r="M327" s="7" t="s">
        <v>857</v>
      </c>
      <c r="N327" s="7" t="s">
        <v>858</v>
      </c>
      <c r="O327" s="124"/>
      <c r="P327" s="124"/>
      <c r="Q327" s="124"/>
      <c r="R327" s="124" t="s">
        <v>43</v>
      </c>
      <c r="S327" s="124" t="s">
        <v>90</v>
      </c>
      <c r="T327" s="124" t="s">
        <v>78</v>
      </c>
      <c r="U327" s="127"/>
      <c r="V327" s="124" t="s">
        <v>78</v>
      </c>
      <c r="W327" s="124">
        <v>40</v>
      </c>
      <c r="X327" s="128"/>
    </row>
    <row r="328" spans="2:24" ht="31.15">
      <c r="B328" s="131">
        <v>43816</v>
      </c>
      <c r="C328" s="124"/>
      <c r="D328" s="124" t="s">
        <v>72</v>
      </c>
      <c r="E328" s="124" t="s">
        <v>123</v>
      </c>
      <c r="F32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Name]]="UT",VLOOKUP(E328:E1337,UTList[],2,0),"")))))</f>
        <v>SA-MIX-002</v>
      </c>
      <c r="G328" s="124"/>
      <c r="H328" s="124" t="s">
        <v>33</v>
      </c>
      <c r="I328" s="125">
        <v>0.79166666666666663</v>
      </c>
      <c r="J328" s="125">
        <v>0.80555555555555547</v>
      </c>
      <c r="K328" s="126">
        <f>tbl_Failures_Record[[#This Row],[To]]-tbl_Failures_Record[[#This Row],[From]]</f>
        <v>1.388888888888884E-2</v>
      </c>
      <c r="L328" s="7" t="s">
        <v>124</v>
      </c>
      <c r="M328" s="7" t="s">
        <v>859</v>
      </c>
      <c r="N328" s="7" t="s">
        <v>860</v>
      </c>
      <c r="O328" s="124"/>
      <c r="P328" s="124"/>
      <c r="Q328" s="124"/>
      <c r="R328" s="124" t="s">
        <v>43</v>
      </c>
      <c r="S328" s="124" t="s">
        <v>90</v>
      </c>
      <c r="T328" s="124" t="s">
        <v>78</v>
      </c>
      <c r="U328" s="127"/>
      <c r="V328" s="124" t="s">
        <v>39</v>
      </c>
      <c r="W328" s="124"/>
      <c r="X328" s="128"/>
    </row>
    <row r="329" spans="2:24" ht="31.15">
      <c r="B329" s="131">
        <v>43816</v>
      </c>
      <c r="C329" s="124"/>
      <c r="D329" s="124" t="s">
        <v>51</v>
      </c>
      <c r="E329" s="124" t="s">
        <v>861</v>
      </c>
      <c r="F32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Name]]="UT",VLOOKUP(E329:E1338,UTList[],2,0),"")))))</f>
        <v>SC-BLW-002</v>
      </c>
      <c r="G329" s="124"/>
      <c r="H329" s="124" t="s">
        <v>57</v>
      </c>
      <c r="I329" s="125">
        <v>0.37847222222222227</v>
      </c>
      <c r="J329" s="125">
        <v>0.38194444444444442</v>
      </c>
      <c r="K329" s="126">
        <f>tbl_Failures_Record[[#This Row],[To]]-tbl_Failures_Record[[#This Row],[From]]</f>
        <v>3.4722222222221544E-3</v>
      </c>
      <c r="L329" s="7" t="s">
        <v>862</v>
      </c>
      <c r="M329" s="7" t="s">
        <v>863</v>
      </c>
      <c r="N329" s="7" t="s">
        <v>138</v>
      </c>
      <c r="O329" s="124"/>
      <c r="P329" s="124"/>
      <c r="Q329" s="124"/>
      <c r="R329" s="124" t="s">
        <v>37</v>
      </c>
      <c r="S329" s="124" t="s">
        <v>71</v>
      </c>
      <c r="T329" s="124" t="s">
        <v>78</v>
      </c>
      <c r="U329" s="127"/>
      <c r="V329" s="124" t="s">
        <v>78</v>
      </c>
      <c r="W329" s="124">
        <v>5</v>
      </c>
      <c r="X329" s="128"/>
    </row>
    <row r="330" spans="2:24" ht="46.9">
      <c r="B330" s="131">
        <v>43817</v>
      </c>
      <c r="C330" s="124"/>
      <c r="D330" s="124" t="s">
        <v>31</v>
      </c>
      <c r="E330" s="124" t="s">
        <v>32</v>
      </c>
      <c r="F33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Name]]="UT",VLOOKUP(E330:E1339,UTList[],2,0),"")))))</f>
        <v>EU-PRF-002</v>
      </c>
      <c r="G330" s="124"/>
      <c r="H330" s="124" t="s">
        <v>33</v>
      </c>
      <c r="I330" s="125">
        <v>0.77777777777777779</v>
      </c>
      <c r="J330" s="125">
        <v>0.78125</v>
      </c>
      <c r="K330" s="126">
        <f>tbl_Failures_Record[[#This Row],[To]]-tbl_Failures_Record[[#This Row],[From]]</f>
        <v>3.4722222222222099E-3</v>
      </c>
      <c r="L330" s="7" t="s">
        <v>864</v>
      </c>
      <c r="M330" s="7" t="s">
        <v>865</v>
      </c>
      <c r="N330" s="7" t="s">
        <v>866</v>
      </c>
      <c r="O330" s="124"/>
      <c r="P330" s="124"/>
      <c r="Q330" s="124"/>
      <c r="R330" s="124" t="s">
        <v>43</v>
      </c>
      <c r="S330" s="124" t="s">
        <v>217</v>
      </c>
      <c r="T330" s="124" t="s">
        <v>78</v>
      </c>
      <c r="U330" s="127"/>
      <c r="V330" s="124" t="s">
        <v>78</v>
      </c>
      <c r="W330" s="124">
        <v>5</v>
      </c>
      <c r="X330" s="128"/>
    </row>
    <row r="331" spans="2:24" ht="46.9">
      <c r="B331" s="131">
        <v>43817</v>
      </c>
      <c r="C331" s="124"/>
      <c r="D331" s="124" t="s">
        <v>31</v>
      </c>
      <c r="E331" s="124" t="s">
        <v>32</v>
      </c>
      <c r="F33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Name]]="UT",VLOOKUP(E331:E1340,UTList[],2,0),"")))))</f>
        <v>EU-PRF-002</v>
      </c>
      <c r="G331" s="124"/>
      <c r="H331" s="124" t="s">
        <v>33</v>
      </c>
      <c r="I331" s="125">
        <v>0.77777777777777779</v>
      </c>
      <c r="J331" s="125">
        <v>0.78125</v>
      </c>
      <c r="K331" s="126">
        <f>tbl_Failures_Record[[#This Row],[To]]-tbl_Failures_Record[[#This Row],[From]]</f>
        <v>3.4722222222222099E-3</v>
      </c>
      <c r="L331" s="7" t="s">
        <v>867</v>
      </c>
      <c r="M331" s="7" t="s">
        <v>643</v>
      </c>
      <c r="N331" s="7" t="s">
        <v>868</v>
      </c>
      <c r="O331" s="124"/>
      <c r="P331" s="124"/>
      <c r="Q331" s="124"/>
      <c r="R331" s="124" t="s">
        <v>37</v>
      </c>
      <c r="S331" s="124" t="s">
        <v>56</v>
      </c>
      <c r="T331" s="124" t="s">
        <v>78</v>
      </c>
      <c r="U331" s="127"/>
      <c r="V331" s="124" t="s">
        <v>39</v>
      </c>
      <c r="W331" s="124"/>
      <c r="X331" s="128"/>
    </row>
    <row r="332" spans="2:24" ht="31.15">
      <c r="B332" s="131">
        <v>43817</v>
      </c>
      <c r="C332" s="124"/>
      <c r="D332" s="124" t="s">
        <v>31</v>
      </c>
      <c r="E332" s="124" t="s">
        <v>869</v>
      </c>
      <c r="F33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Name]]="UT",VLOOKUP(E332:E1341,UTList[],2,0),"")))))</f>
        <v>EU-COC-001</v>
      </c>
      <c r="G332" s="124"/>
      <c r="H332" s="124" t="s">
        <v>33</v>
      </c>
      <c r="I332" s="125">
        <v>0.77083333333333337</v>
      </c>
      <c r="J332" s="125">
        <v>0.77430555555555547</v>
      </c>
      <c r="K332" s="126">
        <f>tbl_Failures_Record[[#This Row],[To]]-tbl_Failures_Record[[#This Row],[From]]</f>
        <v>3.4722222222220989E-3</v>
      </c>
      <c r="L332" s="7" t="s">
        <v>870</v>
      </c>
      <c r="M332" s="7" t="s">
        <v>871</v>
      </c>
      <c r="N332" s="7" t="s">
        <v>872</v>
      </c>
      <c r="O332" s="124"/>
      <c r="P332" s="124"/>
      <c r="Q332" s="124"/>
      <c r="R332" s="124" t="s">
        <v>43</v>
      </c>
      <c r="S332" s="124" t="s">
        <v>217</v>
      </c>
      <c r="T332" s="124" t="s">
        <v>39</v>
      </c>
      <c r="U332" s="127"/>
      <c r="V332" s="124" t="s">
        <v>39</v>
      </c>
      <c r="W332" s="124"/>
      <c r="X332" s="128"/>
    </row>
    <row r="333" spans="2:24" ht="46.9">
      <c r="B333" s="131">
        <v>43817</v>
      </c>
      <c r="C333" s="124"/>
      <c r="D333" s="124" t="s">
        <v>31</v>
      </c>
      <c r="E333" s="124" t="s">
        <v>67</v>
      </c>
      <c r="F33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Name]]="UT",VLOOKUP(E333:E1342,UTList[],2,0),"")))))</f>
        <v>EU-OVN-001</v>
      </c>
      <c r="G333" s="124"/>
      <c r="H333" s="124" t="s">
        <v>57</v>
      </c>
      <c r="I333" s="125">
        <v>0.39583333333333331</v>
      </c>
      <c r="J333" s="125">
        <v>0.45833333333333331</v>
      </c>
      <c r="K333" s="126">
        <f>tbl_Failures_Record[[#This Row],[To]]-tbl_Failures_Record[[#This Row],[From]]</f>
        <v>6.25E-2</v>
      </c>
      <c r="L333" s="7" t="s">
        <v>873</v>
      </c>
      <c r="M333" s="7" t="s">
        <v>874</v>
      </c>
      <c r="N333" s="7" t="s">
        <v>875</v>
      </c>
      <c r="O333" s="124"/>
      <c r="P333" s="124"/>
      <c r="Q333" s="124"/>
      <c r="R333" s="124" t="s">
        <v>43</v>
      </c>
      <c r="S333" s="124" t="s">
        <v>108</v>
      </c>
      <c r="T333" s="124" t="s">
        <v>78</v>
      </c>
      <c r="U333" s="127"/>
      <c r="V333" s="124" t="s">
        <v>39</v>
      </c>
      <c r="W333" s="124"/>
      <c r="X333" s="128"/>
    </row>
    <row r="334" spans="2:24" ht="62.45">
      <c r="B334" s="131">
        <v>43817</v>
      </c>
      <c r="C334" s="124"/>
      <c r="D334" s="124" t="s">
        <v>31</v>
      </c>
      <c r="E334" s="124" t="s">
        <v>67</v>
      </c>
      <c r="F33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Name]]="UT",VLOOKUP(E334:E1343,UTList[],2,0),"")))))</f>
        <v>EU-OVN-001</v>
      </c>
      <c r="G334" s="124"/>
      <c r="H334" s="124" t="s">
        <v>57</v>
      </c>
      <c r="I334" s="125">
        <v>0.41666666666666669</v>
      </c>
      <c r="J334" s="125">
        <v>0.45833333333333331</v>
      </c>
      <c r="K334" s="126">
        <f>tbl_Failures_Record[[#This Row],[To]]-tbl_Failures_Record[[#This Row],[From]]</f>
        <v>4.166666666666663E-2</v>
      </c>
      <c r="L334" s="7" t="s">
        <v>607</v>
      </c>
      <c r="M334" s="7" t="s">
        <v>876</v>
      </c>
      <c r="N334" s="7" t="s">
        <v>877</v>
      </c>
      <c r="O334" s="124"/>
      <c r="P334" s="124"/>
      <c r="Q334" s="124"/>
      <c r="R334" s="124" t="s">
        <v>37</v>
      </c>
      <c r="S334" s="124" t="s">
        <v>71</v>
      </c>
      <c r="T334" s="124" t="s">
        <v>78</v>
      </c>
      <c r="U334" s="127"/>
      <c r="V334" s="124" t="s">
        <v>39</v>
      </c>
      <c r="W334" s="124"/>
      <c r="X334" s="128"/>
    </row>
    <row r="335" spans="2:24" ht="15.6">
      <c r="B335" s="131">
        <v>43817</v>
      </c>
      <c r="C335" s="124"/>
      <c r="D335" s="124" t="s">
        <v>72</v>
      </c>
      <c r="E335" s="124" t="s">
        <v>73</v>
      </c>
      <c r="F33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Name]]="UT",VLOOKUP(E335:E1344,UTList[],2,0),"")))))</f>
        <v>SA-ROV-002</v>
      </c>
      <c r="G335" s="124"/>
      <c r="H335" s="124" t="s">
        <v>46</v>
      </c>
      <c r="I335" s="125">
        <v>0.19791666666666666</v>
      </c>
      <c r="J335" s="125">
        <v>0.22222222222222221</v>
      </c>
      <c r="K335" s="126">
        <f>tbl_Failures_Record[[#This Row],[To]]-tbl_Failures_Record[[#This Row],[From]]</f>
        <v>2.4305555555555552E-2</v>
      </c>
      <c r="L335" s="7" t="s">
        <v>878</v>
      </c>
      <c r="M335" s="7"/>
      <c r="N335" s="7" t="s">
        <v>879</v>
      </c>
      <c r="O335" s="124"/>
      <c r="P335" s="124"/>
      <c r="Q335" s="124"/>
      <c r="R335" s="124" t="s">
        <v>43</v>
      </c>
      <c r="S335" s="124" t="s">
        <v>44</v>
      </c>
      <c r="T335" s="124" t="s">
        <v>78</v>
      </c>
      <c r="U335" s="127"/>
      <c r="V335" s="124" t="s">
        <v>78</v>
      </c>
      <c r="W335" s="124">
        <v>35</v>
      </c>
      <c r="X335" s="128">
        <v>40</v>
      </c>
    </row>
    <row r="336" spans="2:24" ht="31.15">
      <c r="B336" s="131">
        <v>43817</v>
      </c>
      <c r="C336" s="124"/>
      <c r="D336" s="124" t="s">
        <v>72</v>
      </c>
      <c r="E336" s="124" t="s">
        <v>833</v>
      </c>
      <c r="F33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Name]]="UT",VLOOKUP(E336:E1345,UTList[],2,0),"")))))</f>
        <v>SA-MIJ-001</v>
      </c>
      <c r="G336" s="124"/>
      <c r="H336" s="124" t="s">
        <v>46</v>
      </c>
      <c r="I336" s="125">
        <v>0.25694444444444448</v>
      </c>
      <c r="J336" s="125">
        <v>0.27083333333333331</v>
      </c>
      <c r="K336" s="126">
        <f>tbl_Failures_Record[[#This Row],[To]]-tbl_Failures_Record[[#This Row],[From]]</f>
        <v>1.388888888888884E-2</v>
      </c>
      <c r="L336" s="7" t="s">
        <v>880</v>
      </c>
      <c r="M336" s="7" t="s">
        <v>881</v>
      </c>
      <c r="N336" s="7" t="s">
        <v>882</v>
      </c>
      <c r="O336" s="124"/>
      <c r="P336" s="124"/>
      <c r="Q336" s="124"/>
      <c r="R336" s="124" t="s">
        <v>37</v>
      </c>
      <c r="S336" s="124" t="s">
        <v>182</v>
      </c>
      <c r="T336" s="124" t="s">
        <v>78</v>
      </c>
      <c r="U336" s="127"/>
      <c r="V336" s="124" t="s">
        <v>39</v>
      </c>
      <c r="W336" s="124"/>
      <c r="X336" s="128"/>
    </row>
    <row r="337" spans="2:24" ht="31.15">
      <c r="B337" s="131">
        <v>43817</v>
      </c>
      <c r="C337" s="124"/>
      <c r="D337" s="124" t="s">
        <v>72</v>
      </c>
      <c r="E337" s="124" t="s">
        <v>95</v>
      </c>
      <c r="F33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Name]]="UT",VLOOKUP(E337:E1346,UTList[],2,0),"")))))</f>
        <v>SA-AIJ-001</v>
      </c>
      <c r="G337" s="124"/>
      <c r="H337" s="124" t="s">
        <v>46</v>
      </c>
      <c r="I337" s="125">
        <v>0.1875</v>
      </c>
      <c r="J337" s="125">
        <v>0.38541666666666669</v>
      </c>
      <c r="K337" s="126">
        <f>tbl_Failures_Record[[#This Row],[To]]-tbl_Failures_Record[[#This Row],[From]]</f>
        <v>0.19791666666666669</v>
      </c>
      <c r="L337" s="7" t="s">
        <v>883</v>
      </c>
      <c r="M337" s="7"/>
      <c r="N337" s="7" t="s">
        <v>884</v>
      </c>
      <c r="O337" s="124"/>
      <c r="P337" s="124"/>
      <c r="Q337" s="124"/>
      <c r="R337" s="124" t="s">
        <v>43</v>
      </c>
      <c r="S337" s="124" t="s">
        <v>208</v>
      </c>
      <c r="T337" s="124" t="s">
        <v>78</v>
      </c>
      <c r="U337" s="127"/>
      <c r="V337" s="124" t="s">
        <v>78</v>
      </c>
      <c r="W337" s="124">
        <f>4*60+45</f>
        <v>285</v>
      </c>
      <c r="X337" s="128"/>
    </row>
    <row r="338" spans="2:24" ht="46.9">
      <c r="B338" s="131">
        <v>43817</v>
      </c>
      <c r="C338" s="124"/>
      <c r="D338" s="124" t="s">
        <v>72</v>
      </c>
      <c r="E338" s="124" t="s">
        <v>95</v>
      </c>
      <c r="F33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Name]]="UT",VLOOKUP(E338:E1347,UTList[],2,0),"")))))</f>
        <v>SA-AIJ-001</v>
      </c>
      <c r="G338" s="124"/>
      <c r="H338" s="124" t="s">
        <v>46</v>
      </c>
      <c r="I338" s="125">
        <v>0.96875</v>
      </c>
      <c r="J338" s="125">
        <v>0.97569444444444453</v>
      </c>
      <c r="K338" s="126">
        <f>tbl_Failures_Record[[#This Row],[To]]-tbl_Failures_Record[[#This Row],[From]]</f>
        <v>6.9444444444445308E-3</v>
      </c>
      <c r="L338" s="7" t="s">
        <v>194</v>
      </c>
      <c r="M338" s="7" t="s">
        <v>885</v>
      </c>
      <c r="N338" s="7" t="s">
        <v>886</v>
      </c>
      <c r="O338" s="124"/>
      <c r="P338" s="124"/>
      <c r="Q338" s="124"/>
      <c r="R338" s="124" t="s">
        <v>37</v>
      </c>
      <c r="S338" s="124" t="s">
        <v>61</v>
      </c>
      <c r="T338" s="124" t="s">
        <v>78</v>
      </c>
      <c r="U338" s="127"/>
      <c r="V338" s="124" t="s">
        <v>78</v>
      </c>
      <c r="W338" s="124">
        <v>10</v>
      </c>
      <c r="X338" s="128"/>
    </row>
    <row r="339" spans="2:24" ht="31.15">
      <c r="B339" s="131">
        <v>43817</v>
      </c>
      <c r="C339" s="124"/>
      <c r="D339" s="124" t="s">
        <v>72</v>
      </c>
      <c r="E339" s="124" t="s">
        <v>95</v>
      </c>
      <c r="F33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Name]]="UT",VLOOKUP(E339:E1348,UTList[],2,0),"")))))</f>
        <v>SA-AIJ-001</v>
      </c>
      <c r="G339" s="124"/>
      <c r="H339" s="124" t="s">
        <v>46</v>
      </c>
      <c r="I339" s="125">
        <v>0.15972222222222224</v>
      </c>
      <c r="J339" s="125">
        <v>0.17708333333333334</v>
      </c>
      <c r="K339" s="126">
        <f>tbl_Failures_Record[[#This Row],[To]]-tbl_Failures_Record[[#This Row],[From]]</f>
        <v>1.7361111111111105E-2</v>
      </c>
      <c r="L339" s="7" t="s">
        <v>887</v>
      </c>
      <c r="M339" s="7"/>
      <c r="N339" s="7" t="s">
        <v>888</v>
      </c>
      <c r="O339" s="124"/>
      <c r="P339" s="124"/>
      <c r="Q339" s="124"/>
      <c r="R339" s="124" t="s">
        <v>43</v>
      </c>
      <c r="S339" s="124" t="s">
        <v>44</v>
      </c>
      <c r="T339" s="124" t="s">
        <v>78</v>
      </c>
      <c r="U339" s="127"/>
      <c r="V339" s="124" t="s">
        <v>78</v>
      </c>
      <c r="W339" s="124">
        <v>25</v>
      </c>
      <c r="X339" s="128"/>
    </row>
    <row r="340" spans="2:24" ht="62.45">
      <c r="B340" s="131">
        <v>43817</v>
      </c>
      <c r="C340" s="124"/>
      <c r="D340" s="124" t="s">
        <v>72</v>
      </c>
      <c r="E340" s="124" t="s">
        <v>95</v>
      </c>
      <c r="F34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Name]]="UT",VLOOKUP(E340:E1349,UTList[],2,0),"")))))</f>
        <v>SA-AIJ-001</v>
      </c>
      <c r="G340" s="124"/>
      <c r="H340" s="124" t="s">
        <v>57</v>
      </c>
      <c r="I340" s="125">
        <v>0.53472222222222221</v>
      </c>
      <c r="J340" s="125">
        <v>0.625</v>
      </c>
      <c r="K340" s="126">
        <f>tbl_Failures_Record[[#This Row],[To]]-tbl_Failures_Record[[#This Row],[From]]</f>
        <v>9.027777777777779E-2</v>
      </c>
      <c r="L340" s="7" t="s">
        <v>222</v>
      </c>
      <c r="M340" s="7" t="s">
        <v>889</v>
      </c>
      <c r="N340" s="7" t="s">
        <v>890</v>
      </c>
      <c r="O340" s="124"/>
      <c r="P340" s="124"/>
      <c r="Q340" s="124"/>
      <c r="R340" s="124" t="s">
        <v>43</v>
      </c>
      <c r="S340" s="124" t="s">
        <v>105</v>
      </c>
      <c r="T340" s="124" t="s">
        <v>78</v>
      </c>
      <c r="U340" s="127"/>
      <c r="V340" s="124" t="s">
        <v>78</v>
      </c>
      <c r="W340" s="124">
        <f>2*60+10</f>
        <v>130</v>
      </c>
      <c r="X340" s="128"/>
    </row>
    <row r="341" spans="2:24" ht="46.9">
      <c r="B341" s="131">
        <v>43817</v>
      </c>
      <c r="C341" s="124"/>
      <c r="D341" s="124" t="s">
        <v>72</v>
      </c>
      <c r="E341" s="124" t="s">
        <v>95</v>
      </c>
      <c r="F34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Name]]="UT",VLOOKUP(E341:E1350,UTList[],2,0),"")))))</f>
        <v>SA-AIJ-001</v>
      </c>
      <c r="G341" s="124"/>
      <c r="H341" s="124" t="s">
        <v>57</v>
      </c>
      <c r="I341" s="125">
        <v>0.29166666666666669</v>
      </c>
      <c r="J341" s="125">
        <v>0.38541666666666669</v>
      </c>
      <c r="K341" s="126">
        <f>tbl_Failures_Record[[#This Row],[To]]-tbl_Failures_Record[[#This Row],[From]]</f>
        <v>9.375E-2</v>
      </c>
      <c r="L341" s="7" t="s">
        <v>222</v>
      </c>
      <c r="M341" s="7" t="s">
        <v>891</v>
      </c>
      <c r="N341" s="7" t="s">
        <v>892</v>
      </c>
      <c r="O341" s="124"/>
      <c r="P341" s="124"/>
      <c r="Q341" s="124"/>
      <c r="R341" s="124" t="s">
        <v>43</v>
      </c>
      <c r="S341" s="124" t="s">
        <v>217</v>
      </c>
      <c r="T341" s="124" t="s">
        <v>78</v>
      </c>
      <c r="U341" s="127"/>
      <c r="V341" s="124" t="s">
        <v>78</v>
      </c>
      <c r="W341" s="124">
        <f>2*60+15</f>
        <v>135</v>
      </c>
      <c r="X341" s="128"/>
    </row>
    <row r="342" spans="2:24" ht="93.6">
      <c r="B342" s="131">
        <v>43817</v>
      </c>
      <c r="C342" s="124"/>
      <c r="D342" s="124" t="s">
        <v>72</v>
      </c>
      <c r="E342" s="124" t="s">
        <v>95</v>
      </c>
      <c r="F34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Name]]="UT",VLOOKUP(E342:E1351,UTList[],2,0),"")))))</f>
        <v>SA-AIJ-001</v>
      </c>
      <c r="G342" s="124"/>
      <c r="H342" s="124" t="s">
        <v>57</v>
      </c>
      <c r="I342" s="125">
        <v>0.60416666666666663</v>
      </c>
      <c r="J342" s="125">
        <v>0.63194444444444442</v>
      </c>
      <c r="K342" s="126">
        <f>tbl_Failures_Record[[#This Row],[To]]-tbl_Failures_Record[[#This Row],[From]]</f>
        <v>2.777777777777779E-2</v>
      </c>
      <c r="L342" s="7"/>
      <c r="M342" s="7"/>
      <c r="N342" s="7" t="s">
        <v>893</v>
      </c>
      <c r="O342" s="124"/>
      <c r="P342" s="124"/>
      <c r="Q342" s="124"/>
      <c r="R342" s="124" t="s">
        <v>37</v>
      </c>
      <c r="S342" s="124" t="s">
        <v>38</v>
      </c>
      <c r="T342" s="124" t="s">
        <v>39</v>
      </c>
      <c r="U342" s="127"/>
      <c r="V342" s="124" t="s">
        <v>39</v>
      </c>
      <c r="W342" s="124"/>
      <c r="X342" s="128"/>
    </row>
    <row r="343" spans="2:24" ht="15.6">
      <c r="B343" s="131">
        <v>43817</v>
      </c>
      <c r="C343" s="124"/>
      <c r="D343" s="124" t="s">
        <v>72</v>
      </c>
      <c r="E343" s="124" t="s">
        <v>95</v>
      </c>
      <c r="F34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Name]]="UT",VLOOKUP(E343:E1352,UTList[],2,0),"")))))</f>
        <v>SA-AIJ-001</v>
      </c>
      <c r="G343" s="124"/>
      <c r="H343" s="124" t="s">
        <v>33</v>
      </c>
      <c r="I343" s="125">
        <v>0.84375</v>
      </c>
      <c r="J343" s="125">
        <v>0.85416666666666663</v>
      </c>
      <c r="K343" s="126">
        <f>tbl_Failures_Record[[#This Row],[To]]-tbl_Failures_Record[[#This Row],[From]]</f>
        <v>1.041666666666663E-2</v>
      </c>
      <c r="L343" s="7" t="s">
        <v>894</v>
      </c>
      <c r="M343" s="7"/>
      <c r="N343" s="7" t="s">
        <v>895</v>
      </c>
      <c r="O343" s="124"/>
      <c r="P343" s="124"/>
      <c r="Q343" s="124"/>
      <c r="R343" s="124" t="s">
        <v>43</v>
      </c>
      <c r="S343" s="124" t="s">
        <v>90</v>
      </c>
      <c r="T343" s="124" t="s">
        <v>78</v>
      </c>
      <c r="U343" s="127"/>
      <c r="V343" s="124" t="s">
        <v>39</v>
      </c>
      <c r="W343" s="124"/>
      <c r="X343" s="128"/>
    </row>
    <row r="344" spans="2:24" ht="31.15">
      <c r="B344" s="131">
        <v>43817</v>
      </c>
      <c r="C344" s="124"/>
      <c r="D344" s="124" t="s">
        <v>72</v>
      </c>
      <c r="E344" s="124" t="s">
        <v>95</v>
      </c>
      <c r="F34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Name]]="UT",VLOOKUP(E344:E1353,UTList[],2,0),"")))))</f>
        <v>SA-AIJ-001</v>
      </c>
      <c r="G344" s="124"/>
      <c r="H344" s="124" t="s">
        <v>33</v>
      </c>
      <c r="I344" s="125">
        <v>0.78125</v>
      </c>
      <c r="J344" s="125">
        <v>0.79166666666666663</v>
      </c>
      <c r="K344" s="126">
        <f>tbl_Failures_Record[[#This Row],[To]]-tbl_Failures_Record[[#This Row],[From]]</f>
        <v>1.041666666666663E-2</v>
      </c>
      <c r="L344" s="7" t="s">
        <v>896</v>
      </c>
      <c r="M344" s="7" t="s">
        <v>897</v>
      </c>
      <c r="N344" s="7" t="s">
        <v>898</v>
      </c>
      <c r="O344" s="124"/>
      <c r="P344" s="124"/>
      <c r="Q344" s="124"/>
      <c r="R344" s="124" t="s">
        <v>43</v>
      </c>
      <c r="S344" s="124" t="s">
        <v>90</v>
      </c>
      <c r="T344" s="124" t="s">
        <v>78</v>
      </c>
      <c r="U344" s="127"/>
      <c r="V344" s="124" t="s">
        <v>39</v>
      </c>
      <c r="W344" s="124"/>
      <c r="X344" s="128"/>
    </row>
    <row r="345" spans="2:24" ht="31.15">
      <c r="B345" s="131">
        <v>43817</v>
      </c>
      <c r="C345" s="124"/>
      <c r="D345" s="124" t="s">
        <v>31</v>
      </c>
      <c r="E345" s="124" t="s">
        <v>359</v>
      </c>
      <c r="F34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Name]]="UT",VLOOKUP(E345:E1354,UTList[],2,0),"")))))</f>
        <v>EU-SED-001</v>
      </c>
      <c r="G345" s="124"/>
      <c r="H345" s="124" t="s">
        <v>33</v>
      </c>
      <c r="I345" s="125">
        <v>0.76041666666666663</v>
      </c>
      <c r="J345" s="125">
        <v>0.76388888888888884</v>
      </c>
      <c r="K345" s="126">
        <f>tbl_Failures_Record[[#This Row],[To]]-tbl_Failures_Record[[#This Row],[From]]</f>
        <v>3.4722222222222099E-3</v>
      </c>
      <c r="L345" s="7" t="s">
        <v>899</v>
      </c>
      <c r="M345" s="7" t="s">
        <v>900</v>
      </c>
      <c r="N345" s="7" t="s">
        <v>901</v>
      </c>
      <c r="O345" s="124"/>
      <c r="P345" s="124"/>
      <c r="Q345" s="124"/>
      <c r="R345" s="124" t="s">
        <v>43</v>
      </c>
      <c r="S345" s="124" t="s">
        <v>108</v>
      </c>
      <c r="T345" s="124" t="s">
        <v>78</v>
      </c>
      <c r="U345" s="127"/>
      <c r="V345" s="124" t="s">
        <v>39</v>
      </c>
      <c r="W345" s="124"/>
      <c r="X345" s="128"/>
    </row>
    <row r="346" spans="2:24" ht="31.15">
      <c r="B346" s="131">
        <v>43818</v>
      </c>
      <c r="C346" s="124"/>
      <c r="D346" s="124" t="s">
        <v>31</v>
      </c>
      <c r="E346" s="124" t="s">
        <v>159</v>
      </c>
      <c r="F34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Name]]="UT",VLOOKUP(E346:E1355,UTList[],2,0),"")))))</f>
        <v>EU-PAC-001</v>
      </c>
      <c r="G346" s="124"/>
      <c r="H346" s="124" t="s">
        <v>46</v>
      </c>
      <c r="I346" s="125">
        <v>0.97916666666666663</v>
      </c>
      <c r="J346" s="125">
        <v>0.98611111111111116</v>
      </c>
      <c r="K346" s="126">
        <f>tbl_Failures_Record[[#This Row],[To]]-tbl_Failures_Record[[#This Row],[From]]</f>
        <v>6.9444444444445308E-3</v>
      </c>
      <c r="L346" s="7" t="s">
        <v>902</v>
      </c>
      <c r="M346" s="7" t="s">
        <v>903</v>
      </c>
      <c r="N346" s="7" t="s">
        <v>904</v>
      </c>
      <c r="O346" s="124"/>
      <c r="P346" s="124"/>
      <c r="Q346" s="124"/>
      <c r="R346" s="124" t="s">
        <v>37</v>
      </c>
      <c r="S346" s="124" t="s">
        <v>61</v>
      </c>
      <c r="T346" s="124" t="s">
        <v>78</v>
      </c>
      <c r="U346" s="127"/>
      <c r="V346" s="124" t="s">
        <v>78</v>
      </c>
      <c r="W346" s="124">
        <v>10</v>
      </c>
      <c r="X346" s="128">
        <v>50</v>
      </c>
    </row>
    <row r="347" spans="2:24" ht="31.15">
      <c r="B347" s="131">
        <v>43818</v>
      </c>
      <c r="C347" s="124"/>
      <c r="D347" s="124" t="s">
        <v>31</v>
      </c>
      <c r="E347" s="124" t="s">
        <v>159</v>
      </c>
      <c r="F34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Name]]="UT",VLOOKUP(E347:E1356,UTList[],2,0),"")))))</f>
        <v>EU-PAC-001</v>
      </c>
      <c r="G347" s="124"/>
      <c r="H347" s="124" t="s">
        <v>46</v>
      </c>
      <c r="I347" s="125">
        <v>8.3333333333333329E-2</v>
      </c>
      <c r="J347" s="125">
        <v>0.125</v>
      </c>
      <c r="K347" s="126">
        <f>tbl_Failures_Record[[#This Row],[To]]-tbl_Failures_Record[[#This Row],[From]]</f>
        <v>4.1666666666666671E-2</v>
      </c>
      <c r="L347" s="7"/>
      <c r="M347" s="7"/>
      <c r="N347" s="7" t="s">
        <v>905</v>
      </c>
      <c r="O347" s="124"/>
      <c r="P347" s="124"/>
      <c r="Q347" s="124"/>
      <c r="R347" s="124" t="s">
        <v>37</v>
      </c>
      <c r="S347" s="124" t="s">
        <v>182</v>
      </c>
      <c r="T347" s="124" t="s">
        <v>39</v>
      </c>
      <c r="U347" s="127"/>
      <c r="V347" s="124" t="s">
        <v>39</v>
      </c>
      <c r="W347" s="124"/>
      <c r="X347" s="128"/>
    </row>
    <row r="348" spans="2:24" ht="31.15">
      <c r="B348" s="131">
        <v>43818</v>
      </c>
      <c r="C348" s="124"/>
      <c r="D348" s="124" t="s">
        <v>72</v>
      </c>
      <c r="E348" s="124" t="s">
        <v>73</v>
      </c>
      <c r="F34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Name]]="UT",VLOOKUP(E348:E1357,UTList[],2,0),"")))))</f>
        <v>SA-ROV-002</v>
      </c>
      <c r="G348" s="124"/>
      <c r="H348" s="124" t="s">
        <v>33</v>
      </c>
      <c r="I348" s="125">
        <v>0.85763888888888884</v>
      </c>
      <c r="J348" s="125">
        <v>0.875</v>
      </c>
      <c r="K348" s="126">
        <f>tbl_Failures_Record[[#This Row],[To]]-tbl_Failures_Record[[#This Row],[From]]</f>
        <v>1.736111111111116E-2</v>
      </c>
      <c r="L348" s="7" t="s">
        <v>906</v>
      </c>
      <c r="M348" s="7" t="s">
        <v>804</v>
      </c>
      <c r="N348" s="7" t="s">
        <v>907</v>
      </c>
      <c r="O348" s="124"/>
      <c r="P348" s="124"/>
      <c r="Q348" s="124"/>
      <c r="R348" s="124" t="s">
        <v>43</v>
      </c>
      <c r="S348" s="124" t="s">
        <v>50</v>
      </c>
      <c r="T348" s="124"/>
      <c r="U348" s="127"/>
      <c r="V348" s="124" t="s">
        <v>78</v>
      </c>
      <c r="W348" s="124">
        <v>25</v>
      </c>
      <c r="X348" s="128">
        <v>30</v>
      </c>
    </row>
    <row r="349" spans="2:24" ht="15.6">
      <c r="B349" s="131">
        <v>43818</v>
      </c>
      <c r="C349" s="124"/>
      <c r="D349" s="124" t="s">
        <v>72</v>
      </c>
      <c r="E349" s="124" t="s">
        <v>95</v>
      </c>
      <c r="F34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Name]]="UT",VLOOKUP(E349:E1358,UTList[],2,0),"")))))</f>
        <v>SA-AIJ-001</v>
      </c>
      <c r="G349" s="124"/>
      <c r="H349" s="124" t="s">
        <v>46</v>
      </c>
      <c r="I349" s="125">
        <v>0.125</v>
      </c>
      <c r="J349" s="125">
        <v>0.16666666666666666</v>
      </c>
      <c r="K349" s="126">
        <f>tbl_Failures_Record[[#This Row],[To]]-tbl_Failures_Record[[#This Row],[From]]</f>
        <v>4.1666666666666657E-2</v>
      </c>
      <c r="L349" s="7"/>
      <c r="M349" s="7"/>
      <c r="N349" s="7" t="s">
        <v>908</v>
      </c>
      <c r="O349" s="124"/>
      <c r="P349" s="124"/>
      <c r="Q349" s="124"/>
      <c r="R349" s="124" t="s">
        <v>37</v>
      </c>
      <c r="S349" s="124" t="s">
        <v>61</v>
      </c>
      <c r="T349" s="124" t="s">
        <v>39</v>
      </c>
      <c r="U349" s="127"/>
      <c r="V349" s="124" t="s">
        <v>39</v>
      </c>
      <c r="W349" s="124"/>
      <c r="X349" s="128"/>
    </row>
    <row r="350" spans="2:24" ht="31.15">
      <c r="B350" s="131">
        <v>43819</v>
      </c>
      <c r="C350" s="124"/>
      <c r="D350" s="124" t="s">
        <v>31</v>
      </c>
      <c r="E350" s="124" t="s">
        <v>274</v>
      </c>
      <c r="F35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Name]]="UT",VLOOKUP(E350:E1359,UTList[],2,0),"")))))</f>
        <v>EU-DEP-001</v>
      </c>
      <c r="G350" s="124"/>
      <c r="H350" s="124" t="s">
        <v>33</v>
      </c>
      <c r="I350" s="125">
        <v>0.66666666666666663</v>
      </c>
      <c r="J350" s="125">
        <v>0.6875</v>
      </c>
      <c r="K350" s="126">
        <f>tbl_Failures_Record[[#This Row],[To]]-tbl_Failures_Record[[#This Row],[From]]</f>
        <v>2.083333333333337E-2</v>
      </c>
      <c r="L350" s="7" t="s">
        <v>909</v>
      </c>
      <c r="M350" s="7" t="s">
        <v>910</v>
      </c>
      <c r="N350" s="7" t="s">
        <v>911</v>
      </c>
      <c r="O350" s="124"/>
      <c r="P350" s="124"/>
      <c r="Q350" s="124"/>
      <c r="R350" s="124" t="s">
        <v>43</v>
      </c>
      <c r="S350" s="124" t="s">
        <v>217</v>
      </c>
      <c r="T350" s="124" t="s">
        <v>78</v>
      </c>
      <c r="U350" s="127"/>
      <c r="V350" s="124" t="s">
        <v>39</v>
      </c>
      <c r="W350" s="124"/>
      <c r="X350" s="128"/>
    </row>
    <row r="351" spans="2:24" ht="31.15">
      <c r="B351" s="131">
        <v>43819</v>
      </c>
      <c r="C351" s="124"/>
      <c r="D351" s="124" t="s">
        <v>31</v>
      </c>
      <c r="E351" s="124" t="s">
        <v>218</v>
      </c>
      <c r="F35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Name]]="UT",VLOOKUP(E351:E1360,UTList[],2,0),"")))))</f>
        <v>EU-DVD-001</v>
      </c>
      <c r="G351" s="124"/>
      <c r="H351" s="124" t="s">
        <v>33</v>
      </c>
      <c r="I351" s="125">
        <v>0.86458333333333337</v>
      </c>
      <c r="J351" s="125">
        <v>0.86805555555555547</v>
      </c>
      <c r="K351" s="126">
        <f>tbl_Failures_Record[[#This Row],[To]]-tbl_Failures_Record[[#This Row],[From]]</f>
        <v>3.4722222222220989E-3</v>
      </c>
      <c r="L351" s="7" t="s">
        <v>99</v>
      </c>
      <c r="M351" s="7" t="s">
        <v>912</v>
      </c>
      <c r="N351" s="7" t="s">
        <v>913</v>
      </c>
      <c r="O351" s="124"/>
      <c r="P351" s="124"/>
      <c r="Q351" s="124"/>
      <c r="R351" s="124" t="s">
        <v>43</v>
      </c>
      <c r="S351" s="124" t="s">
        <v>217</v>
      </c>
      <c r="T351" s="124" t="s">
        <v>39</v>
      </c>
      <c r="U351" s="127"/>
      <c r="V351" s="124" t="s">
        <v>78</v>
      </c>
      <c r="W351" s="124">
        <v>5</v>
      </c>
      <c r="X351" s="128"/>
    </row>
    <row r="352" spans="2:24" ht="31.15">
      <c r="B352" s="131">
        <v>43819</v>
      </c>
      <c r="C352" s="124"/>
      <c r="D352" s="124" t="s">
        <v>72</v>
      </c>
      <c r="E352" s="124" t="s">
        <v>135</v>
      </c>
      <c r="F35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Name]]="UT",VLOOKUP(E352:E1361,UTList[],2,0),"")))))</f>
        <v>SA-DVD-001</v>
      </c>
      <c r="G352" s="124"/>
      <c r="H352" s="124" t="s">
        <v>33</v>
      </c>
      <c r="I352" s="125">
        <v>0.70833333333333337</v>
      </c>
      <c r="J352" s="125">
        <v>0.74305555555555547</v>
      </c>
      <c r="K352" s="126">
        <f>tbl_Failures_Record[[#This Row],[To]]-tbl_Failures_Record[[#This Row],[From]]</f>
        <v>3.4722222222222099E-2</v>
      </c>
      <c r="L352" s="7" t="s">
        <v>99</v>
      </c>
      <c r="M352" s="7" t="s">
        <v>912</v>
      </c>
      <c r="N352" s="7" t="s">
        <v>914</v>
      </c>
      <c r="O352" s="124"/>
      <c r="P352" s="124"/>
      <c r="Q352" s="124"/>
      <c r="R352" s="124" t="s">
        <v>43</v>
      </c>
      <c r="S352" s="124" t="s">
        <v>122</v>
      </c>
      <c r="T352" s="124" t="s">
        <v>39</v>
      </c>
      <c r="U352" s="127"/>
      <c r="V352" s="124" t="s">
        <v>78</v>
      </c>
      <c r="W352" s="124">
        <v>50</v>
      </c>
      <c r="X352" s="128"/>
    </row>
    <row r="353" spans="2:24" ht="46.9">
      <c r="B353" s="131">
        <v>43819</v>
      </c>
      <c r="C353" s="124"/>
      <c r="D353" s="124" t="s">
        <v>72</v>
      </c>
      <c r="E353" s="124" t="s">
        <v>135</v>
      </c>
      <c r="F35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Name]]="UT",VLOOKUP(E353:E1362,UTList[],2,0),"")))))</f>
        <v>SA-DVD-001</v>
      </c>
      <c r="G353" s="124"/>
      <c r="H353" s="124" t="s">
        <v>33</v>
      </c>
      <c r="I353" s="125">
        <v>0.65277777777777779</v>
      </c>
      <c r="J353" s="125">
        <v>0.65972222222222221</v>
      </c>
      <c r="K353" s="126">
        <f>tbl_Failures_Record[[#This Row],[To]]-tbl_Failures_Record[[#This Row],[From]]</f>
        <v>6.9444444444444198E-3</v>
      </c>
      <c r="L353" s="7" t="s">
        <v>915</v>
      </c>
      <c r="M353" s="7" t="s">
        <v>916</v>
      </c>
      <c r="N353" s="7" t="s">
        <v>917</v>
      </c>
      <c r="O353" s="124"/>
      <c r="P353" s="124"/>
      <c r="Q353" s="124"/>
      <c r="R353" s="124" t="s">
        <v>43</v>
      </c>
      <c r="S353" s="124" t="s">
        <v>122</v>
      </c>
      <c r="T353" s="124" t="s">
        <v>78</v>
      </c>
      <c r="U353" s="127"/>
      <c r="V353" s="124" t="s">
        <v>78</v>
      </c>
      <c r="W353" s="124">
        <v>10</v>
      </c>
      <c r="X353" s="128"/>
    </row>
    <row r="354" spans="2:24" ht="31.15">
      <c r="B354" s="131">
        <v>43819</v>
      </c>
      <c r="C354" s="124"/>
      <c r="D354" s="124" t="s">
        <v>51</v>
      </c>
      <c r="E354" s="124" t="s">
        <v>280</v>
      </c>
      <c r="F35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Name]]="UT",VLOOKUP(E354:E1363,UTList[],2,0),"")))))</f>
        <v>SC-SLO-001</v>
      </c>
      <c r="G354" s="124"/>
      <c r="H354" s="124" t="s">
        <v>46</v>
      </c>
      <c r="I354" s="125">
        <v>0.125</v>
      </c>
      <c r="J354" s="125">
        <v>0.16666666666666666</v>
      </c>
      <c r="K354" s="126">
        <f>tbl_Failures_Record[[#This Row],[To]]-tbl_Failures_Record[[#This Row],[From]]</f>
        <v>4.1666666666666657E-2</v>
      </c>
      <c r="L354" s="7" t="s">
        <v>918</v>
      </c>
      <c r="M354" s="7"/>
      <c r="N354" s="7" t="s">
        <v>919</v>
      </c>
      <c r="O354" s="124"/>
      <c r="P354" s="124"/>
      <c r="Q354" s="124"/>
      <c r="R354" s="124" t="s">
        <v>43</v>
      </c>
      <c r="S354" s="124" t="s">
        <v>44</v>
      </c>
      <c r="T354" s="124" t="s">
        <v>39</v>
      </c>
      <c r="U354" s="127"/>
      <c r="V354" s="124" t="s">
        <v>39</v>
      </c>
      <c r="W354" s="124"/>
      <c r="X354" s="128"/>
    </row>
    <row r="355" spans="2:24" ht="31.15">
      <c r="B355" s="131">
        <v>43819</v>
      </c>
      <c r="C355" s="124"/>
      <c r="D355" s="124" t="s">
        <v>31</v>
      </c>
      <c r="E355" s="124" t="s">
        <v>67</v>
      </c>
      <c r="F35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Name]]="UT",VLOOKUP(E355:E1364,UTList[],2,0),"")))))</f>
        <v>EU-OVN-001</v>
      </c>
      <c r="G355" s="124"/>
      <c r="H355" s="124" t="s">
        <v>46</v>
      </c>
      <c r="I355" s="125">
        <v>0.27083333333333331</v>
      </c>
      <c r="J355" s="125">
        <v>0.29166666666666669</v>
      </c>
      <c r="K355" s="126">
        <f>tbl_Failures_Record[[#This Row],[To]]-tbl_Failures_Record[[#This Row],[From]]</f>
        <v>2.083333333333337E-2</v>
      </c>
      <c r="L355" s="7" t="s">
        <v>920</v>
      </c>
      <c r="M355" s="7"/>
      <c r="N355" s="7" t="s">
        <v>921</v>
      </c>
      <c r="O355" s="124"/>
      <c r="P355" s="124"/>
      <c r="Q355" s="124"/>
      <c r="R355" s="124" t="s">
        <v>43</v>
      </c>
      <c r="S355" s="124" t="s">
        <v>208</v>
      </c>
      <c r="T355" s="124" t="s">
        <v>39</v>
      </c>
      <c r="U355" s="127"/>
      <c r="V355" s="124" t="s">
        <v>39</v>
      </c>
      <c r="W355" s="124"/>
      <c r="X355" s="128"/>
    </row>
    <row r="356" spans="2:24" ht="15.6">
      <c r="B356" s="131">
        <v>43819</v>
      </c>
      <c r="C356" s="124"/>
      <c r="D356" s="124" t="s">
        <v>51</v>
      </c>
      <c r="E356" s="124" t="s">
        <v>67</v>
      </c>
      <c r="F35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Name]]="UT",VLOOKUP(E356:E1365,UTList[],2,0),"")))))</f>
        <v>SC-OVN-001</v>
      </c>
      <c r="G356" s="124"/>
      <c r="H356" s="124" t="s">
        <v>57</v>
      </c>
      <c r="I356" s="125">
        <v>0.54166666666666663</v>
      </c>
      <c r="J356" s="125">
        <v>0.55208333333333337</v>
      </c>
      <c r="K356" s="126">
        <f>tbl_Failures_Record[[#This Row],[To]]-tbl_Failures_Record[[#This Row],[From]]</f>
        <v>1.0416666666666741E-2</v>
      </c>
      <c r="L356" s="7" t="s">
        <v>920</v>
      </c>
      <c r="M356" s="7"/>
      <c r="N356" s="7" t="s">
        <v>922</v>
      </c>
      <c r="O356" s="124"/>
      <c r="P356" s="124"/>
      <c r="Q356" s="124"/>
      <c r="R356" s="124" t="s">
        <v>43</v>
      </c>
      <c r="S356" s="124" t="s">
        <v>108</v>
      </c>
      <c r="T356" s="124" t="s">
        <v>39</v>
      </c>
      <c r="U356" s="127"/>
      <c r="V356" s="124" t="s">
        <v>39</v>
      </c>
      <c r="W356" s="124"/>
      <c r="X356" s="128"/>
    </row>
    <row r="357" spans="2:24" ht="31.15">
      <c r="B357" s="131">
        <v>43819</v>
      </c>
      <c r="C357" s="124"/>
      <c r="D357" s="124" t="s">
        <v>72</v>
      </c>
      <c r="E357" s="124" t="s">
        <v>91</v>
      </c>
      <c r="F35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Name]]="UT",VLOOKUP(E357:E1366,UTList[],2,0),"")))))</f>
        <v>SA-PAC-001</v>
      </c>
      <c r="G357" s="124"/>
      <c r="H357" s="124" t="s">
        <v>57</v>
      </c>
      <c r="I357" s="125">
        <v>0.54166666666666663</v>
      </c>
      <c r="J357" s="125">
        <v>0.54513888888888895</v>
      </c>
      <c r="K357" s="126">
        <f>tbl_Failures_Record[[#This Row],[To]]-tbl_Failures_Record[[#This Row],[From]]</f>
        <v>3.4722222222223209E-3</v>
      </c>
      <c r="L357" s="7" t="s">
        <v>923</v>
      </c>
      <c r="M357" s="7"/>
      <c r="N357" s="7" t="s">
        <v>924</v>
      </c>
      <c r="O357" s="124"/>
      <c r="P357" s="124"/>
      <c r="Q357" s="124"/>
      <c r="R357" s="124" t="s">
        <v>37</v>
      </c>
      <c r="S357" s="124" t="s">
        <v>182</v>
      </c>
      <c r="T357" s="124" t="s">
        <v>78</v>
      </c>
      <c r="U357" s="127"/>
      <c r="V357" s="124" t="s">
        <v>39</v>
      </c>
      <c r="W357" s="124"/>
      <c r="X357" s="128"/>
    </row>
    <row r="358" spans="2:24" ht="46.9">
      <c r="B358" s="131">
        <v>43819</v>
      </c>
      <c r="C358" s="124"/>
      <c r="D358" s="124" t="s">
        <v>72</v>
      </c>
      <c r="E358" s="124" t="s">
        <v>95</v>
      </c>
      <c r="F35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Name]]="UT",VLOOKUP(E358:E1367,UTList[],2,0),"")))))</f>
        <v>SA-AIJ-001</v>
      </c>
      <c r="G358" s="124"/>
      <c r="H358" s="124" t="s">
        <v>46</v>
      </c>
      <c r="I358" s="125">
        <v>0.95833333333333337</v>
      </c>
      <c r="J358" s="125">
        <v>1.25</v>
      </c>
      <c r="K358" s="126">
        <f>tbl_Failures_Record[[#This Row],[To]]-tbl_Failures_Record[[#This Row],[From]]</f>
        <v>0.29166666666666663</v>
      </c>
      <c r="L358" s="7" t="s">
        <v>925</v>
      </c>
      <c r="M358" s="7"/>
      <c r="N358" s="7" t="s">
        <v>926</v>
      </c>
      <c r="O358" s="124"/>
      <c r="P358" s="124"/>
      <c r="Q358" s="124"/>
      <c r="R358" s="124" t="s">
        <v>43</v>
      </c>
      <c r="S358" s="124" t="s">
        <v>90</v>
      </c>
      <c r="T358" s="124" t="s">
        <v>78</v>
      </c>
      <c r="U358" s="127"/>
      <c r="V358" s="124" t="s">
        <v>78</v>
      </c>
      <c r="W358" s="124">
        <f>60*7</f>
        <v>420</v>
      </c>
      <c r="X358" s="128"/>
    </row>
    <row r="359" spans="2:24" ht="31.15">
      <c r="B359" s="131">
        <v>43819</v>
      </c>
      <c r="C359" s="124"/>
      <c r="D359" s="124" t="s">
        <v>72</v>
      </c>
      <c r="E359" s="124" t="s">
        <v>95</v>
      </c>
      <c r="F35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Name]]="UT",VLOOKUP(E359:E1368,UTList[],2,0),"")))))</f>
        <v>SA-AIJ-001</v>
      </c>
      <c r="G359" s="124"/>
      <c r="H359" s="124" t="s">
        <v>57</v>
      </c>
      <c r="I359" s="125">
        <v>0.33333333333333331</v>
      </c>
      <c r="J359" s="125">
        <v>0.33680555555555558</v>
      </c>
      <c r="K359" s="126">
        <f>tbl_Failures_Record[[#This Row],[To]]-tbl_Failures_Record[[#This Row],[From]]</f>
        <v>3.4722222222222654E-3</v>
      </c>
      <c r="L359" s="7" t="s">
        <v>927</v>
      </c>
      <c r="M359" s="7"/>
      <c r="N359" s="7" t="s">
        <v>928</v>
      </c>
      <c r="O359" s="124"/>
      <c r="P359" s="124"/>
      <c r="Q359" s="124"/>
      <c r="R359" s="124" t="s">
        <v>37</v>
      </c>
      <c r="S359" s="124" t="s">
        <v>617</v>
      </c>
      <c r="T359" s="124" t="s">
        <v>78</v>
      </c>
      <c r="U359" s="127"/>
      <c r="V359" s="124" t="s">
        <v>39</v>
      </c>
      <c r="W359" s="124"/>
      <c r="X359" s="128"/>
    </row>
    <row r="360" spans="2:24" ht="46.9">
      <c r="B360" s="131">
        <v>43819</v>
      </c>
      <c r="C360" s="124"/>
      <c r="D360" s="124" t="s">
        <v>72</v>
      </c>
      <c r="E360" s="124" t="s">
        <v>95</v>
      </c>
      <c r="F36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Name]]="UT",VLOOKUP(E360:E1369,UTList[],2,0),"")))))</f>
        <v>SA-AIJ-001</v>
      </c>
      <c r="G360" s="124"/>
      <c r="H360" s="124" t="s">
        <v>57</v>
      </c>
      <c r="I360" s="125">
        <v>0.41666666666666669</v>
      </c>
      <c r="J360" s="125">
        <v>0.42708333333333331</v>
      </c>
      <c r="K360" s="126">
        <f>tbl_Failures_Record[[#This Row],[To]]-tbl_Failures_Record[[#This Row],[From]]</f>
        <v>1.041666666666663E-2</v>
      </c>
      <c r="L360" s="7" t="s">
        <v>929</v>
      </c>
      <c r="M360" s="7" t="s">
        <v>930</v>
      </c>
      <c r="N360" s="7" t="s">
        <v>931</v>
      </c>
      <c r="O360" s="124"/>
      <c r="P360" s="124"/>
      <c r="Q360" s="124"/>
      <c r="R360" s="124" t="s">
        <v>43</v>
      </c>
      <c r="S360" s="124" t="s">
        <v>208</v>
      </c>
      <c r="T360" s="124" t="s">
        <v>39</v>
      </c>
      <c r="U360" s="127"/>
      <c r="V360" s="124" t="s">
        <v>39</v>
      </c>
      <c r="W360" s="124"/>
      <c r="X360" s="128"/>
    </row>
    <row r="361" spans="2:24" ht="78">
      <c r="B361" s="131">
        <v>43819</v>
      </c>
      <c r="C361" s="124"/>
      <c r="D361" s="124" t="s">
        <v>31</v>
      </c>
      <c r="E361" s="124" t="s">
        <v>101</v>
      </c>
      <c r="F36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Name]]="UT",VLOOKUP(E361:E1370,UTList[],2,0),"")))))</f>
        <v>EU-PCM-003</v>
      </c>
      <c r="G361" s="124"/>
      <c r="H361" s="124" t="s">
        <v>46</v>
      </c>
      <c r="I361" s="125">
        <v>6.25E-2</v>
      </c>
      <c r="J361" s="125">
        <v>0.10416666666666667</v>
      </c>
      <c r="K361" s="126">
        <f>tbl_Failures_Record[[#This Row],[To]]-tbl_Failures_Record[[#This Row],[From]]</f>
        <v>4.1666666666666671E-2</v>
      </c>
      <c r="L361" s="7" t="s">
        <v>194</v>
      </c>
      <c r="M361" s="7" t="s">
        <v>932</v>
      </c>
      <c r="N361" s="7" t="s">
        <v>933</v>
      </c>
      <c r="O361" s="124"/>
      <c r="P361" s="124"/>
      <c r="Q361" s="124"/>
      <c r="R361" s="124" t="s">
        <v>37</v>
      </c>
      <c r="S361" s="124" t="s">
        <v>182</v>
      </c>
      <c r="T361" s="124" t="s">
        <v>78</v>
      </c>
      <c r="U361" s="127"/>
      <c r="V361" s="124" t="s">
        <v>39</v>
      </c>
      <c r="W361" s="124"/>
      <c r="X361" s="128"/>
    </row>
    <row r="362" spans="2:24" ht="46.9">
      <c r="B362" s="131">
        <v>43819</v>
      </c>
      <c r="C362" s="124"/>
      <c r="D362" s="124" t="s">
        <v>31</v>
      </c>
      <c r="E362" s="124" t="s">
        <v>101</v>
      </c>
      <c r="F36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Name]]="UT",VLOOKUP(E362:E1371,UTList[],2,0),"")))))</f>
        <v>EU-PCM-003</v>
      </c>
      <c r="G362" s="124"/>
      <c r="H362" s="124" t="s">
        <v>57</v>
      </c>
      <c r="I362" s="125">
        <v>0.48958333333333331</v>
      </c>
      <c r="J362" s="125">
        <v>0.49305555555555558</v>
      </c>
      <c r="K362" s="126">
        <f>tbl_Failures_Record[[#This Row],[To]]-tbl_Failures_Record[[#This Row],[From]]</f>
        <v>3.4722222222222654E-3</v>
      </c>
      <c r="L362" s="7" t="s">
        <v>194</v>
      </c>
      <c r="M362" s="7" t="s">
        <v>932</v>
      </c>
      <c r="N362" s="7" t="s">
        <v>934</v>
      </c>
      <c r="O362" s="124"/>
      <c r="P362" s="124"/>
      <c r="Q362" s="124"/>
      <c r="R362" s="124" t="s">
        <v>37</v>
      </c>
      <c r="S362" s="124" t="s">
        <v>182</v>
      </c>
      <c r="T362" s="124" t="s">
        <v>39</v>
      </c>
      <c r="U362" s="127"/>
      <c r="V362" s="124" t="s">
        <v>39</v>
      </c>
      <c r="W362" s="124"/>
      <c r="X362" s="128"/>
    </row>
    <row r="363" spans="2:24" ht="31.15">
      <c r="B363" s="131">
        <v>43819</v>
      </c>
      <c r="C363" s="124"/>
      <c r="D363" s="124" t="s">
        <v>31</v>
      </c>
      <c r="E363" s="124" t="s">
        <v>101</v>
      </c>
      <c r="F36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Name]]="UT",VLOOKUP(E363:E1372,UTList[],2,0),"")))))</f>
        <v>EU-PCM-003</v>
      </c>
      <c r="G363" s="124"/>
      <c r="H363" s="124" t="s">
        <v>57</v>
      </c>
      <c r="I363" s="125">
        <v>0.41666666666666669</v>
      </c>
      <c r="J363" s="125">
        <v>0.4201388888888889</v>
      </c>
      <c r="K363" s="126">
        <f>tbl_Failures_Record[[#This Row],[To]]-tbl_Failures_Record[[#This Row],[From]]</f>
        <v>3.4722222222222099E-3</v>
      </c>
      <c r="L363" s="7" t="s">
        <v>935</v>
      </c>
      <c r="M363" s="7"/>
      <c r="N363" s="7" t="s">
        <v>936</v>
      </c>
      <c r="O363" s="124"/>
      <c r="P363" s="124"/>
      <c r="Q363" s="124"/>
      <c r="R363" s="124" t="s">
        <v>37</v>
      </c>
      <c r="S363" s="124" t="s">
        <v>617</v>
      </c>
      <c r="T363" s="124" t="s">
        <v>78</v>
      </c>
      <c r="U363" s="127"/>
      <c r="V363" s="124" t="s">
        <v>39</v>
      </c>
      <c r="W363" s="124"/>
      <c r="X363" s="128"/>
    </row>
    <row r="364" spans="2:24" ht="62.45">
      <c r="B364" s="131">
        <v>43819</v>
      </c>
      <c r="C364" s="124"/>
      <c r="D364" s="124" t="s">
        <v>31</v>
      </c>
      <c r="E364" s="124" t="s">
        <v>101</v>
      </c>
      <c r="F36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Name]]="UT",VLOOKUP(E364:E1373,UTList[],2,0),"")))))</f>
        <v>EU-PCM-003</v>
      </c>
      <c r="G364" s="124"/>
      <c r="H364" s="124" t="s">
        <v>57</v>
      </c>
      <c r="I364" s="125">
        <v>0.45833333333333331</v>
      </c>
      <c r="J364" s="125">
        <v>0.47916666666666669</v>
      </c>
      <c r="K364" s="126">
        <f>tbl_Failures_Record[[#This Row],[To]]-tbl_Failures_Record[[#This Row],[From]]</f>
        <v>2.083333333333337E-2</v>
      </c>
      <c r="L364" s="7" t="s">
        <v>937</v>
      </c>
      <c r="M364" s="7"/>
      <c r="N364" s="7" t="s">
        <v>938</v>
      </c>
      <c r="O364" s="124"/>
      <c r="P364" s="124"/>
      <c r="Q364" s="124"/>
      <c r="R364" s="124" t="s">
        <v>43</v>
      </c>
      <c r="S364" s="124" t="s">
        <v>44</v>
      </c>
      <c r="T364" s="124" t="s">
        <v>39</v>
      </c>
      <c r="U364" s="127"/>
      <c r="V364" s="124" t="s">
        <v>39</v>
      </c>
      <c r="W364" s="124"/>
      <c r="X364" s="128"/>
    </row>
    <row r="365" spans="2:24" ht="15.6">
      <c r="B365" s="131">
        <v>43819</v>
      </c>
      <c r="C365" s="124"/>
      <c r="D365" s="124" t="s">
        <v>72</v>
      </c>
      <c r="E365" s="124" t="s">
        <v>109</v>
      </c>
      <c r="F36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Name]]="UT",VLOOKUP(E365:E1374,UTList[],2,0),"")))))</f>
        <v>SA-DCD-001</v>
      </c>
      <c r="G365" s="124"/>
      <c r="H365" s="124" t="s">
        <v>57</v>
      </c>
      <c r="I365" s="125">
        <v>0.34027777777777773</v>
      </c>
      <c r="J365" s="125">
        <v>0.34375</v>
      </c>
      <c r="K365" s="126">
        <f>tbl_Failures_Record[[#This Row],[To]]-tbl_Failures_Record[[#This Row],[From]]</f>
        <v>3.4722222222222654E-3</v>
      </c>
      <c r="L365" s="7" t="s">
        <v>939</v>
      </c>
      <c r="M365" s="7"/>
      <c r="N365" s="7" t="s">
        <v>940</v>
      </c>
      <c r="O365" s="124"/>
      <c r="P365" s="124"/>
      <c r="Q365" s="124"/>
      <c r="R365" s="124" t="s">
        <v>37</v>
      </c>
      <c r="S365" s="124" t="s">
        <v>617</v>
      </c>
      <c r="T365" s="124" t="s">
        <v>78</v>
      </c>
      <c r="U365" s="127"/>
      <c r="V365" s="124" t="s">
        <v>39</v>
      </c>
      <c r="W365" s="124"/>
      <c r="X365" s="128"/>
    </row>
    <row r="366" spans="2:24" ht="31.15">
      <c r="B366" s="131">
        <v>43819</v>
      </c>
      <c r="C366" s="124"/>
      <c r="D366" s="124" t="s">
        <v>51</v>
      </c>
      <c r="E366" s="124" t="s">
        <v>118</v>
      </c>
      <c r="F36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Name]]="UT",VLOOKUP(E366:E1375,UTList[],2,0),"")))))</f>
        <v>SC-DRY-001</v>
      </c>
      <c r="G366" s="124"/>
      <c r="H366" s="124" t="s">
        <v>57</v>
      </c>
      <c r="I366" s="125">
        <v>0.54861111111111105</v>
      </c>
      <c r="J366" s="125">
        <v>0.55208333333333337</v>
      </c>
      <c r="K366" s="126">
        <f>tbl_Failures_Record[[#This Row],[To]]-tbl_Failures_Record[[#This Row],[From]]</f>
        <v>3.4722222222223209E-3</v>
      </c>
      <c r="L366" s="7" t="s">
        <v>941</v>
      </c>
      <c r="M366" s="7"/>
      <c r="N366" s="7" t="s">
        <v>942</v>
      </c>
      <c r="O366" s="124"/>
      <c r="P366" s="124"/>
      <c r="Q366" s="124"/>
      <c r="R366" s="124" t="s">
        <v>37</v>
      </c>
      <c r="S366" s="124" t="s">
        <v>182</v>
      </c>
      <c r="T366" s="124" t="s">
        <v>78</v>
      </c>
      <c r="U366" s="127"/>
      <c r="V366" s="124" t="s">
        <v>39</v>
      </c>
      <c r="W366" s="124"/>
      <c r="X366" s="128"/>
    </row>
    <row r="367" spans="2:24" ht="78">
      <c r="B367" s="131">
        <v>43820</v>
      </c>
      <c r="C367" s="124"/>
      <c r="D367" s="124" t="s">
        <v>31</v>
      </c>
      <c r="E367" s="124" t="s">
        <v>32</v>
      </c>
      <c r="F36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Name]]="UT",VLOOKUP(E367:E1376,UTList[],2,0),"")))))</f>
        <v>EU-PRF-002</v>
      </c>
      <c r="G367" s="124"/>
      <c r="H367" s="124" t="s">
        <v>46</v>
      </c>
      <c r="I367" s="125">
        <v>0.12708333333333333</v>
      </c>
      <c r="J367" s="125">
        <v>0.1423611111111111</v>
      </c>
      <c r="K367" s="126">
        <f>tbl_Failures_Record[[#This Row],[To]]-tbl_Failures_Record[[#This Row],[From]]</f>
        <v>1.5277777777777779E-2</v>
      </c>
      <c r="L367" s="7" t="s">
        <v>943</v>
      </c>
      <c r="M367" s="7" t="s">
        <v>944</v>
      </c>
      <c r="N367" s="7" t="s">
        <v>945</v>
      </c>
      <c r="O367" s="124"/>
      <c r="P367" s="124"/>
      <c r="Q367" s="124"/>
      <c r="R367" s="124" t="s">
        <v>43</v>
      </c>
      <c r="S367" s="124" t="s">
        <v>50</v>
      </c>
      <c r="T367" s="124" t="s">
        <v>78</v>
      </c>
      <c r="U367" s="127"/>
      <c r="V367" s="124" t="s">
        <v>78</v>
      </c>
      <c r="W367" s="124">
        <v>22</v>
      </c>
      <c r="X367" s="128"/>
    </row>
    <row r="368" spans="2:24" ht="31.15">
      <c r="B368" s="131">
        <v>43820</v>
      </c>
      <c r="C368" s="124"/>
      <c r="D368" s="124" t="s">
        <v>31</v>
      </c>
      <c r="E368" s="124" t="s">
        <v>32</v>
      </c>
      <c r="F36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Name]]="UT",VLOOKUP(E368:E1377,UTList[],2,0),"")))))</f>
        <v>EU-PRF-002</v>
      </c>
      <c r="G368" s="124"/>
      <c r="H368" s="124" t="s">
        <v>46</v>
      </c>
      <c r="I368" s="125">
        <v>4.8611111111111112E-2</v>
      </c>
      <c r="J368" s="125">
        <v>5.1388888888888894E-2</v>
      </c>
      <c r="K368" s="126">
        <f>tbl_Failures_Record[[#This Row],[To]]-tbl_Failures_Record[[#This Row],[From]]</f>
        <v>2.7777777777777818E-3</v>
      </c>
      <c r="L368" s="7" t="s">
        <v>643</v>
      </c>
      <c r="M368" s="7" t="s">
        <v>828</v>
      </c>
      <c r="N368" s="7" t="s">
        <v>946</v>
      </c>
      <c r="O368" s="124"/>
      <c r="P368" s="124"/>
      <c r="Q368" s="124"/>
      <c r="R368" s="124" t="s">
        <v>37</v>
      </c>
      <c r="S368" s="124" t="s">
        <v>617</v>
      </c>
      <c r="T368" s="124" t="s">
        <v>78</v>
      </c>
      <c r="U368" s="127"/>
      <c r="V368" s="124" t="s">
        <v>39</v>
      </c>
      <c r="W368" s="124"/>
      <c r="X368" s="128"/>
    </row>
    <row r="369" spans="2:24" ht="31.15">
      <c r="B369" s="131">
        <v>43820</v>
      </c>
      <c r="C369" s="124"/>
      <c r="D369" s="124" t="s">
        <v>31</v>
      </c>
      <c r="E369" s="124" t="s">
        <v>32</v>
      </c>
      <c r="F36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Name]]="UT",VLOOKUP(E369:E1378,UTList[],2,0),"")))))</f>
        <v>EU-PRF-002</v>
      </c>
      <c r="G369" s="124"/>
      <c r="H369" s="124" t="s">
        <v>46</v>
      </c>
      <c r="I369" s="125">
        <v>4.8611111111111112E-2</v>
      </c>
      <c r="J369" s="125">
        <v>5.1388888888888894E-2</v>
      </c>
      <c r="K369" s="126">
        <f>tbl_Failures_Record[[#This Row],[To]]-tbl_Failures_Record[[#This Row],[From]]</f>
        <v>2.7777777777777818E-3</v>
      </c>
      <c r="L369" s="7" t="s">
        <v>947</v>
      </c>
      <c r="M369" s="7" t="s">
        <v>828</v>
      </c>
      <c r="N369" s="7" t="s">
        <v>692</v>
      </c>
      <c r="O369" s="124"/>
      <c r="P369" s="124"/>
      <c r="Q369" s="124"/>
      <c r="R369" s="124" t="s">
        <v>43</v>
      </c>
      <c r="S369" s="124" t="s">
        <v>217</v>
      </c>
      <c r="T369" s="124" t="s">
        <v>78</v>
      </c>
      <c r="U369" s="127"/>
      <c r="V369" s="124" t="s">
        <v>78</v>
      </c>
      <c r="W369" s="124">
        <v>4</v>
      </c>
      <c r="X369" s="128"/>
    </row>
    <row r="370" spans="2:24" ht="46.9">
      <c r="B370" s="131">
        <v>43820</v>
      </c>
      <c r="C370" s="124"/>
      <c r="D370" s="124" t="s">
        <v>31</v>
      </c>
      <c r="E370" s="124" t="s">
        <v>274</v>
      </c>
      <c r="F37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Name]]="UT",VLOOKUP(E370:E1379,UTList[],2,0),"")))))</f>
        <v>EU-DEP-001</v>
      </c>
      <c r="G370" s="124"/>
      <c r="H370" s="124" t="s">
        <v>46</v>
      </c>
      <c r="I370" s="125">
        <v>0.20138888888888887</v>
      </c>
      <c r="J370" s="125">
        <v>0.20486111111111113</v>
      </c>
      <c r="K370" s="126">
        <f>tbl_Failures_Record[[#This Row],[To]]-tbl_Failures_Record[[#This Row],[From]]</f>
        <v>3.4722222222222654E-3</v>
      </c>
      <c r="L370" s="7" t="s">
        <v>948</v>
      </c>
      <c r="M370" s="7" t="s">
        <v>949</v>
      </c>
      <c r="N370" s="7" t="s">
        <v>950</v>
      </c>
      <c r="O370" s="124"/>
      <c r="P370" s="124"/>
      <c r="Q370" s="124"/>
      <c r="R370" s="124" t="s">
        <v>43</v>
      </c>
      <c r="S370" s="124" t="s">
        <v>217</v>
      </c>
      <c r="T370" s="124" t="s">
        <v>78</v>
      </c>
      <c r="U370" s="127"/>
      <c r="V370" s="124" t="s">
        <v>78</v>
      </c>
      <c r="W370" s="124">
        <v>5</v>
      </c>
      <c r="X370" s="128"/>
    </row>
    <row r="371" spans="2:24" ht="46.9">
      <c r="B371" s="131">
        <v>43820</v>
      </c>
      <c r="C371" s="124"/>
      <c r="D371" s="124" t="s">
        <v>31</v>
      </c>
      <c r="E371" s="124" t="s">
        <v>274</v>
      </c>
      <c r="F37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Name]]="UT",VLOOKUP(E371:E1380,UTList[],2,0),"")))))</f>
        <v>EU-DEP-001</v>
      </c>
      <c r="G371" s="124"/>
      <c r="H371" s="124" t="s">
        <v>57</v>
      </c>
      <c r="I371" s="125">
        <v>0.45833333333333331</v>
      </c>
      <c r="J371" s="125">
        <v>0.47916666666666669</v>
      </c>
      <c r="K371" s="126">
        <f>tbl_Failures_Record[[#This Row],[To]]-tbl_Failures_Record[[#This Row],[From]]</f>
        <v>2.083333333333337E-2</v>
      </c>
      <c r="L371" s="7" t="s">
        <v>951</v>
      </c>
      <c r="M371" s="7" t="s">
        <v>952</v>
      </c>
      <c r="N371" s="7" t="s">
        <v>953</v>
      </c>
      <c r="O371" s="124"/>
      <c r="P371" s="124"/>
      <c r="Q371" s="124"/>
      <c r="R371" s="124" t="s">
        <v>43</v>
      </c>
      <c r="S371" s="124" t="s">
        <v>44</v>
      </c>
      <c r="T371" s="124" t="s">
        <v>78</v>
      </c>
      <c r="U371" s="127"/>
      <c r="V371" s="124" t="s">
        <v>39</v>
      </c>
      <c r="W371" s="124"/>
      <c r="X371" s="128"/>
    </row>
    <row r="372" spans="2:24" ht="62.45">
      <c r="B372" s="131">
        <v>43820</v>
      </c>
      <c r="C372" s="124"/>
      <c r="D372" s="124" t="s">
        <v>72</v>
      </c>
      <c r="E372" s="124" t="s">
        <v>135</v>
      </c>
      <c r="F37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Name]]="UT",VLOOKUP(E372:E1381,UTList[],2,0),"")))))</f>
        <v>SA-DVD-001</v>
      </c>
      <c r="G372" s="124"/>
      <c r="H372" s="124" t="s">
        <v>46</v>
      </c>
      <c r="I372" s="125">
        <v>0.1875</v>
      </c>
      <c r="J372" s="125">
        <v>0.25</v>
      </c>
      <c r="K372" s="126">
        <f>tbl_Failures_Record[[#This Row],[To]]-tbl_Failures_Record[[#This Row],[From]]</f>
        <v>6.25E-2</v>
      </c>
      <c r="L372" s="7" t="s">
        <v>222</v>
      </c>
      <c r="M372" s="7" t="s">
        <v>954</v>
      </c>
      <c r="N372" s="7" t="s">
        <v>955</v>
      </c>
      <c r="O372" s="124"/>
      <c r="P372" s="124"/>
      <c r="Q372" s="124"/>
      <c r="R372" s="124" t="s">
        <v>43</v>
      </c>
      <c r="S372" s="124" t="s">
        <v>217</v>
      </c>
      <c r="T372" s="124" t="s">
        <v>39</v>
      </c>
      <c r="U372" s="127"/>
      <c r="V372" s="124" t="s">
        <v>39</v>
      </c>
      <c r="W372" s="124"/>
      <c r="X372" s="128"/>
    </row>
    <row r="373" spans="2:24" ht="31.15">
      <c r="B373" s="131">
        <v>43820</v>
      </c>
      <c r="C373" s="124"/>
      <c r="D373" s="124" t="s">
        <v>72</v>
      </c>
      <c r="E373" s="124" t="s">
        <v>135</v>
      </c>
      <c r="F37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Name]]="UT",VLOOKUP(E373:E1382,UTList[],2,0),"")))))</f>
        <v>SA-DVD-001</v>
      </c>
      <c r="G373" s="124"/>
      <c r="H373" s="124" t="s">
        <v>33</v>
      </c>
      <c r="I373" s="125">
        <v>0.875</v>
      </c>
      <c r="J373" s="125">
        <v>0.88541666666666663</v>
      </c>
      <c r="K373" s="126">
        <f>tbl_Failures_Record[[#This Row],[To]]-tbl_Failures_Record[[#This Row],[From]]</f>
        <v>1.041666666666663E-2</v>
      </c>
      <c r="L373" s="7" t="s">
        <v>956</v>
      </c>
      <c r="M373" s="7" t="s">
        <v>957</v>
      </c>
      <c r="N373" s="7" t="s">
        <v>958</v>
      </c>
      <c r="O373" s="124"/>
      <c r="P373" s="124"/>
      <c r="Q373" s="124"/>
      <c r="R373" s="124" t="s">
        <v>43</v>
      </c>
      <c r="S373" s="124" t="s">
        <v>122</v>
      </c>
      <c r="T373" s="124" t="s">
        <v>78</v>
      </c>
      <c r="U373" s="127"/>
      <c r="V373" s="124" t="s">
        <v>39</v>
      </c>
      <c r="W373" s="124"/>
      <c r="X373" s="128"/>
    </row>
    <row r="374" spans="2:24" ht="46.9">
      <c r="B374" s="131">
        <v>43820</v>
      </c>
      <c r="C374" s="124"/>
      <c r="D374" s="124" t="s">
        <v>31</v>
      </c>
      <c r="E374" s="124" t="s">
        <v>159</v>
      </c>
      <c r="F37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Name]]="UT",VLOOKUP(E374:E1383,UTList[],2,0),"")))))</f>
        <v>EU-PAC-001</v>
      </c>
      <c r="G374" s="124"/>
      <c r="H374" s="124" t="s">
        <v>33</v>
      </c>
      <c r="I374" s="125">
        <v>0.83680555555555547</v>
      </c>
      <c r="J374" s="125">
        <v>0.84375</v>
      </c>
      <c r="K374" s="126">
        <f>tbl_Failures_Record[[#This Row],[To]]-tbl_Failures_Record[[#This Row],[From]]</f>
        <v>6.9444444444445308E-3</v>
      </c>
      <c r="L374" s="7" t="s">
        <v>959</v>
      </c>
      <c r="M374" s="7"/>
      <c r="N374" s="7" t="s">
        <v>960</v>
      </c>
      <c r="O374" s="124"/>
      <c r="P374" s="124"/>
      <c r="Q374" s="124"/>
      <c r="R374" s="124" t="s">
        <v>43</v>
      </c>
      <c r="S374" s="124" t="s">
        <v>77</v>
      </c>
      <c r="T374" s="124" t="s">
        <v>39</v>
      </c>
      <c r="U374" s="127"/>
      <c r="V374" s="124" t="s">
        <v>39</v>
      </c>
      <c r="W374" s="124"/>
      <c r="X374" s="128"/>
    </row>
    <row r="375" spans="2:24" ht="31.15">
      <c r="B375" s="131">
        <v>43820</v>
      </c>
      <c r="C375" s="124"/>
      <c r="D375" s="124" t="s">
        <v>31</v>
      </c>
      <c r="E375" s="124" t="s">
        <v>159</v>
      </c>
      <c r="F37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Name]]="UT",VLOOKUP(E375:E1384,UTList[],2,0),"")))))</f>
        <v>EU-PAC-001</v>
      </c>
      <c r="G375" s="124"/>
      <c r="H375" s="124" t="s">
        <v>33</v>
      </c>
      <c r="I375" s="125">
        <v>0.84375</v>
      </c>
      <c r="J375" s="125">
        <v>0.85416666666666663</v>
      </c>
      <c r="K375" s="126">
        <f>tbl_Failures_Record[[#This Row],[To]]-tbl_Failures_Record[[#This Row],[From]]</f>
        <v>1.041666666666663E-2</v>
      </c>
      <c r="L375" s="7" t="s">
        <v>961</v>
      </c>
      <c r="M375" s="7" t="s">
        <v>962</v>
      </c>
      <c r="N375" s="7" t="s">
        <v>963</v>
      </c>
      <c r="O375" s="124"/>
      <c r="P375" s="124"/>
      <c r="Q375" s="124"/>
      <c r="R375" s="124" t="s">
        <v>37</v>
      </c>
      <c r="S375" s="124" t="s">
        <v>71</v>
      </c>
      <c r="T375" s="124" t="s">
        <v>78</v>
      </c>
      <c r="U375" s="127"/>
      <c r="V375" s="124" t="s">
        <v>39</v>
      </c>
      <c r="W375" s="124"/>
      <c r="X375" s="128"/>
    </row>
    <row r="376" spans="2:24" ht="31.15">
      <c r="B376" s="131">
        <v>43820</v>
      </c>
      <c r="C376" s="124"/>
      <c r="D376" s="124" t="s">
        <v>51</v>
      </c>
      <c r="E376" s="124" t="s">
        <v>67</v>
      </c>
      <c r="F37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Name]]="UT",VLOOKUP(E376:E1385,UTList[],2,0),"")))))</f>
        <v>SC-OVN-001</v>
      </c>
      <c r="G376" s="124"/>
      <c r="H376" s="124" t="s">
        <v>46</v>
      </c>
      <c r="I376" s="125">
        <v>1</v>
      </c>
      <c r="J376" s="125">
        <v>1.0208333333333333</v>
      </c>
      <c r="K376" s="126">
        <f>tbl_Failures_Record[[#This Row],[To]]-tbl_Failures_Record[[#This Row],[From]]</f>
        <v>2.0833333333333259E-2</v>
      </c>
      <c r="L376" s="7" t="s">
        <v>964</v>
      </c>
      <c r="M376" s="7"/>
      <c r="N376" s="7" t="s">
        <v>49</v>
      </c>
      <c r="O376" s="124"/>
      <c r="P376" s="124"/>
      <c r="Q376" s="124"/>
      <c r="R376" s="124" t="s">
        <v>43</v>
      </c>
      <c r="S376" s="124" t="s">
        <v>50</v>
      </c>
      <c r="T376" s="124" t="s">
        <v>39</v>
      </c>
      <c r="U376" s="127"/>
      <c r="V376" s="124" t="s">
        <v>39</v>
      </c>
      <c r="W376" s="124"/>
      <c r="X376" s="128"/>
    </row>
    <row r="377" spans="2:24" ht="15.6">
      <c r="B377" s="131">
        <v>43820</v>
      </c>
      <c r="C377" s="124"/>
      <c r="D377" s="124" t="s">
        <v>51</v>
      </c>
      <c r="E377" s="124" t="s">
        <v>67</v>
      </c>
      <c r="F37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Name]]="UT",VLOOKUP(E377:E1386,UTList[],2,0),"")))))</f>
        <v>SC-OVN-001</v>
      </c>
      <c r="G377" s="124"/>
      <c r="H377" s="124" t="s">
        <v>46</v>
      </c>
      <c r="I377" s="125">
        <v>0.21180555555555555</v>
      </c>
      <c r="J377" s="125">
        <v>0.21875</v>
      </c>
      <c r="K377" s="126">
        <f>tbl_Failures_Record[[#This Row],[To]]-tbl_Failures_Record[[#This Row],[From]]</f>
        <v>6.9444444444444475E-3</v>
      </c>
      <c r="L377" s="7" t="s">
        <v>965</v>
      </c>
      <c r="M377" s="7"/>
      <c r="N377" s="7" t="s">
        <v>138</v>
      </c>
      <c r="O377" s="124"/>
      <c r="P377" s="124"/>
      <c r="Q377" s="124"/>
      <c r="R377" s="124" t="s">
        <v>37</v>
      </c>
      <c r="S377" s="124" t="s">
        <v>98</v>
      </c>
      <c r="T377" s="124" t="s">
        <v>78</v>
      </c>
      <c r="U377" s="127"/>
      <c r="V377" s="124" t="s">
        <v>39</v>
      </c>
      <c r="W377" s="124"/>
      <c r="X377" s="128"/>
    </row>
    <row r="378" spans="2:24" ht="46.9">
      <c r="B378" s="131">
        <v>43820</v>
      </c>
      <c r="C378" s="124"/>
      <c r="D378" s="124" t="s">
        <v>51</v>
      </c>
      <c r="E378" s="124" t="s">
        <v>67</v>
      </c>
      <c r="F37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Name]]="UT",VLOOKUP(E378:E1387,UTList[],2,0),"")))))</f>
        <v>SC-OVN-001</v>
      </c>
      <c r="G378" s="124"/>
      <c r="H378" s="124" t="s">
        <v>57</v>
      </c>
      <c r="I378" s="125">
        <v>0.3125</v>
      </c>
      <c r="J378" s="125">
        <v>0.35416666666666669</v>
      </c>
      <c r="K378" s="126">
        <f>tbl_Failures_Record[[#This Row],[To]]-tbl_Failures_Record[[#This Row],[From]]</f>
        <v>4.1666666666666685E-2</v>
      </c>
      <c r="L378" s="7" t="s">
        <v>966</v>
      </c>
      <c r="M378" s="7" t="s">
        <v>608</v>
      </c>
      <c r="N378" s="7" t="s">
        <v>967</v>
      </c>
      <c r="O378" s="124"/>
      <c r="P378" s="124"/>
      <c r="Q378" s="124"/>
      <c r="R378" s="124" t="s">
        <v>43</v>
      </c>
      <c r="S378" s="124" t="s">
        <v>208</v>
      </c>
      <c r="T378" s="124" t="s">
        <v>39</v>
      </c>
      <c r="U378" s="127"/>
      <c r="V378" s="124" t="s">
        <v>39</v>
      </c>
      <c r="W378" s="124"/>
      <c r="X378" s="128"/>
    </row>
    <row r="379" spans="2:24" ht="15.6">
      <c r="B379" s="131">
        <v>43820</v>
      </c>
      <c r="C379" s="124"/>
      <c r="D379" s="124" t="s">
        <v>72</v>
      </c>
      <c r="E379" s="124" t="s">
        <v>91</v>
      </c>
      <c r="F37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Name]]="UT",VLOOKUP(E379:E1388,UTList[],2,0),"")))))</f>
        <v>SA-PAC-001</v>
      </c>
      <c r="G379" s="124"/>
      <c r="H379" s="124" t="s">
        <v>57</v>
      </c>
      <c r="I379" s="125">
        <v>0.3125</v>
      </c>
      <c r="J379" s="125">
        <v>0.31944444444444448</v>
      </c>
      <c r="K379" s="126">
        <f>tbl_Failures_Record[[#This Row],[To]]-tbl_Failures_Record[[#This Row],[From]]</f>
        <v>6.9444444444444753E-3</v>
      </c>
      <c r="L379" s="7" t="s">
        <v>184</v>
      </c>
      <c r="M379" s="7" t="s">
        <v>968</v>
      </c>
      <c r="N379" s="7" t="s">
        <v>969</v>
      </c>
      <c r="O379" s="124"/>
      <c r="P379" s="124"/>
      <c r="Q379" s="124"/>
      <c r="R379" s="124" t="s">
        <v>43</v>
      </c>
      <c r="S379" s="124" t="s">
        <v>90</v>
      </c>
      <c r="T379" s="124" t="s">
        <v>39</v>
      </c>
      <c r="U379" s="127"/>
      <c r="V379" s="124" t="s">
        <v>39</v>
      </c>
      <c r="W379" s="124"/>
      <c r="X379" s="128"/>
    </row>
    <row r="380" spans="2:24" ht="31.15">
      <c r="B380" s="131">
        <v>43820</v>
      </c>
      <c r="C380" s="124"/>
      <c r="D380" s="124" t="s">
        <v>72</v>
      </c>
      <c r="E380" s="124" t="s">
        <v>95</v>
      </c>
      <c r="F38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Name]]="UT",VLOOKUP(E380:E1389,UTList[],2,0),"")))))</f>
        <v>SA-AIJ-001</v>
      </c>
      <c r="G380" s="124"/>
      <c r="H380" s="124" t="s">
        <v>46</v>
      </c>
      <c r="I380" s="125">
        <v>0.96875</v>
      </c>
      <c r="J380" s="125">
        <v>0.98958333333333337</v>
      </c>
      <c r="K380" s="126">
        <f>tbl_Failures_Record[[#This Row],[To]]-tbl_Failures_Record[[#This Row],[From]]</f>
        <v>2.083333333333337E-2</v>
      </c>
      <c r="L380" s="7" t="s">
        <v>970</v>
      </c>
      <c r="M380" s="7" t="s">
        <v>971</v>
      </c>
      <c r="N380" s="7" t="s">
        <v>972</v>
      </c>
      <c r="O380" s="124"/>
      <c r="P380" s="124"/>
      <c r="Q380" s="124"/>
      <c r="R380" s="124" t="s">
        <v>37</v>
      </c>
      <c r="S380" s="124" t="s">
        <v>98</v>
      </c>
      <c r="T380" s="124" t="s">
        <v>78</v>
      </c>
      <c r="U380" s="127"/>
      <c r="V380" s="124" t="s">
        <v>78</v>
      </c>
      <c r="W380" s="124"/>
      <c r="X380" s="128"/>
    </row>
    <row r="381" spans="2:24" ht="15.6">
      <c r="B381" s="131">
        <v>43820</v>
      </c>
      <c r="C381" s="124"/>
      <c r="D381" s="124" t="s">
        <v>72</v>
      </c>
      <c r="E381" s="124" t="s">
        <v>95</v>
      </c>
      <c r="F38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Name]]="UT",VLOOKUP(E381:E1390,UTList[],2,0),"")))))</f>
        <v>SA-AIJ-001</v>
      </c>
      <c r="G381" s="124"/>
      <c r="H381" s="124" t="s">
        <v>57</v>
      </c>
      <c r="I381" s="125"/>
      <c r="J381" s="125"/>
      <c r="K381" s="126">
        <v>0.22291666666666665</v>
      </c>
      <c r="L381" s="7" t="s">
        <v>973</v>
      </c>
      <c r="M381" s="7"/>
      <c r="N381" s="7" t="s">
        <v>974</v>
      </c>
      <c r="O381" s="124"/>
      <c r="P381" s="124"/>
      <c r="Q381" s="124"/>
      <c r="R381" s="124" t="s">
        <v>43</v>
      </c>
      <c r="S381" s="124" t="s">
        <v>90</v>
      </c>
      <c r="T381" s="124" t="s">
        <v>78</v>
      </c>
      <c r="U381" s="127"/>
      <c r="V381" s="124" t="s">
        <v>39</v>
      </c>
      <c r="W381" s="124"/>
      <c r="X381" s="128"/>
    </row>
    <row r="382" spans="2:24" ht="15.6">
      <c r="B382" s="131">
        <v>43820</v>
      </c>
      <c r="C382" s="124"/>
      <c r="D382" s="124" t="s">
        <v>72</v>
      </c>
      <c r="E382" s="124" t="s">
        <v>95</v>
      </c>
      <c r="F38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Name]]="UT",VLOOKUP(E382:E1391,UTList[],2,0),"")))))</f>
        <v>SA-AIJ-001</v>
      </c>
      <c r="G382" s="124"/>
      <c r="H382" s="124" t="s">
        <v>33</v>
      </c>
      <c r="I382" s="125">
        <v>0.74305555555555547</v>
      </c>
      <c r="J382" s="125">
        <v>0.74652777777777779</v>
      </c>
      <c r="K382" s="126">
        <f>tbl_Failures_Record[[#This Row],[To]]-tbl_Failures_Record[[#This Row],[From]]</f>
        <v>3.4722222222223209E-3</v>
      </c>
      <c r="L382" s="7" t="s">
        <v>975</v>
      </c>
      <c r="M382" s="7" t="s">
        <v>976</v>
      </c>
      <c r="N382" s="7" t="s">
        <v>977</v>
      </c>
      <c r="O382" s="124"/>
      <c r="P382" s="124"/>
      <c r="Q382" s="124"/>
      <c r="R382" s="124" t="s">
        <v>37</v>
      </c>
      <c r="S382" s="124" t="s">
        <v>38</v>
      </c>
      <c r="T382" s="124" t="s">
        <v>78</v>
      </c>
      <c r="U382" s="127"/>
      <c r="V382" s="124" t="s">
        <v>39</v>
      </c>
      <c r="W382" s="124"/>
      <c r="X382" s="128"/>
    </row>
    <row r="383" spans="2:24" ht="62.45">
      <c r="B383" s="131">
        <v>43820</v>
      </c>
      <c r="C383" s="124"/>
      <c r="D383" s="124" t="s">
        <v>31</v>
      </c>
      <c r="E383" s="124" t="s">
        <v>101</v>
      </c>
      <c r="F38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Name]]="UT",VLOOKUP(E383:E1392,UTList[],2,0),"")))))</f>
        <v>EU-PCM-003</v>
      </c>
      <c r="G383" s="124"/>
      <c r="H383" s="124" t="s">
        <v>57</v>
      </c>
      <c r="I383" s="125">
        <v>0.48958333333333331</v>
      </c>
      <c r="J383" s="125">
        <v>0.50694444444444442</v>
      </c>
      <c r="K383" s="126">
        <f>tbl_Failures_Record[[#This Row],[To]]-tbl_Failures_Record[[#This Row],[From]]</f>
        <v>1.7361111111111105E-2</v>
      </c>
      <c r="L383" s="7" t="s">
        <v>978</v>
      </c>
      <c r="M383" s="7" t="s">
        <v>979</v>
      </c>
      <c r="N383" s="7" t="s">
        <v>980</v>
      </c>
      <c r="O383" s="124"/>
      <c r="P383" s="124"/>
      <c r="Q383" s="124"/>
      <c r="R383" s="124" t="s">
        <v>43</v>
      </c>
      <c r="S383" s="124" t="s">
        <v>208</v>
      </c>
      <c r="T383" s="124" t="s">
        <v>78</v>
      </c>
      <c r="U383" s="127"/>
      <c r="V383" s="124" t="s">
        <v>78</v>
      </c>
      <c r="W383" s="124"/>
      <c r="X383" s="128"/>
    </row>
    <row r="384" spans="2:24" ht="15.6">
      <c r="B384" s="131">
        <v>43820</v>
      </c>
      <c r="C384" s="124"/>
      <c r="D384" s="124" t="s">
        <v>31</v>
      </c>
      <c r="E384" s="124" t="s">
        <v>101</v>
      </c>
      <c r="F38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Name]]="UT",VLOOKUP(E384:E1393,UTList[],2,0),"")))))</f>
        <v>EU-PCM-003</v>
      </c>
      <c r="G384" s="124"/>
      <c r="H384" s="124" t="s">
        <v>33</v>
      </c>
      <c r="I384" s="125">
        <v>0.83888888888888891</v>
      </c>
      <c r="J384" s="125">
        <v>0.84861111111111109</v>
      </c>
      <c r="K384" s="126">
        <f>tbl_Failures_Record[[#This Row],[To]]-tbl_Failures_Record[[#This Row],[From]]</f>
        <v>9.7222222222221877E-3</v>
      </c>
      <c r="L384" s="7" t="s">
        <v>981</v>
      </c>
      <c r="M384" s="7" t="s">
        <v>982</v>
      </c>
      <c r="N384" s="7" t="s">
        <v>983</v>
      </c>
      <c r="O384" s="124"/>
      <c r="P384" s="124"/>
      <c r="Q384" s="124"/>
      <c r="R384" s="124" t="s">
        <v>37</v>
      </c>
      <c r="S384" s="124" t="s">
        <v>71</v>
      </c>
      <c r="T384" s="124" t="s">
        <v>78</v>
      </c>
      <c r="U384" s="127"/>
      <c r="V384" s="124" t="s">
        <v>39</v>
      </c>
      <c r="W384" s="124"/>
      <c r="X384" s="128"/>
    </row>
    <row r="385" spans="2:24" ht="46.9">
      <c r="B385" s="131">
        <v>43820</v>
      </c>
      <c r="C385" s="124"/>
      <c r="D385" s="124" t="s">
        <v>31</v>
      </c>
      <c r="E385" s="124" t="s">
        <v>101</v>
      </c>
      <c r="F38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Name]]="UT",VLOOKUP(E385:E1394,UTList[],2,0),"")))))</f>
        <v>EU-PCM-003</v>
      </c>
      <c r="G385" s="124"/>
      <c r="H385" s="124" t="s">
        <v>33</v>
      </c>
      <c r="I385" s="125">
        <v>0.82291666666666663</v>
      </c>
      <c r="J385" s="125">
        <v>0.83611111111111114</v>
      </c>
      <c r="K385" s="126">
        <f>tbl_Failures_Record[[#This Row],[To]]-tbl_Failures_Record[[#This Row],[From]]</f>
        <v>1.3194444444444509E-2</v>
      </c>
      <c r="L385" s="7" t="s">
        <v>984</v>
      </c>
      <c r="M385" s="7"/>
      <c r="N385" s="7" t="s">
        <v>985</v>
      </c>
      <c r="O385" s="124"/>
      <c r="P385" s="124"/>
      <c r="Q385" s="124"/>
      <c r="R385" s="124" t="s">
        <v>43</v>
      </c>
      <c r="S385" s="124" t="s">
        <v>122</v>
      </c>
      <c r="T385" s="124" t="s">
        <v>78</v>
      </c>
      <c r="U385" s="127"/>
      <c r="V385" s="124" t="s">
        <v>78</v>
      </c>
      <c r="W385" s="124">
        <v>19</v>
      </c>
      <c r="X385" s="128"/>
    </row>
    <row r="386" spans="2:24" ht="46.9">
      <c r="B386" s="131">
        <v>43820</v>
      </c>
      <c r="C386" s="124"/>
      <c r="D386" s="124" t="s">
        <v>72</v>
      </c>
      <c r="E386" s="124" t="s">
        <v>109</v>
      </c>
      <c r="F38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Name]]="UT",VLOOKUP(E386:E1395,UTList[],2,0),"")))))</f>
        <v>SA-DCD-001</v>
      </c>
      <c r="G386" s="124"/>
      <c r="H386" s="124" t="s">
        <v>46</v>
      </c>
      <c r="I386" s="125">
        <v>0.95833333333333337</v>
      </c>
      <c r="J386" s="125">
        <v>0.97916666666666663</v>
      </c>
      <c r="K386" s="126">
        <f>tbl_Failures_Record[[#This Row],[To]]-tbl_Failures_Record[[#This Row],[From]]</f>
        <v>2.0833333333333259E-2</v>
      </c>
      <c r="L386" s="7" t="s">
        <v>986</v>
      </c>
      <c r="M386" s="7"/>
      <c r="N386" s="7" t="s">
        <v>987</v>
      </c>
      <c r="O386" s="124"/>
      <c r="P386" s="124"/>
      <c r="Q386" s="124"/>
      <c r="R386" s="124" t="s">
        <v>37</v>
      </c>
      <c r="S386" s="124" t="s">
        <v>617</v>
      </c>
      <c r="T386" s="124" t="s">
        <v>78</v>
      </c>
      <c r="U386" s="127"/>
      <c r="V386" s="124" t="s">
        <v>78</v>
      </c>
      <c r="W386" s="124"/>
      <c r="X386" s="128"/>
    </row>
    <row r="387" spans="2:24" ht="78">
      <c r="B387" s="131">
        <v>43821</v>
      </c>
      <c r="C387" s="124"/>
      <c r="D387" s="124" t="s">
        <v>31</v>
      </c>
      <c r="E387" s="124" t="s">
        <v>32</v>
      </c>
      <c r="F38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Name]]="UT",VLOOKUP(E387:E1396,UTList[],2,0),"")))))</f>
        <v>EU-PRF-002</v>
      </c>
      <c r="G387" s="124"/>
      <c r="H387" s="124" t="s">
        <v>33</v>
      </c>
      <c r="I387" s="125">
        <v>0.8833333333333333</v>
      </c>
      <c r="J387" s="125">
        <v>0.88750000000000007</v>
      </c>
      <c r="K387" s="126">
        <f>tbl_Failures_Record[[#This Row],[To]]-tbl_Failures_Record[[#This Row],[From]]</f>
        <v>4.1666666666667629E-3</v>
      </c>
      <c r="L387" s="7" t="s">
        <v>194</v>
      </c>
      <c r="M387" s="7" t="s">
        <v>988</v>
      </c>
      <c r="N387" s="7" t="s">
        <v>989</v>
      </c>
      <c r="O387" s="124"/>
      <c r="P387" s="124"/>
      <c r="Q387" s="124"/>
      <c r="R387" s="124" t="s">
        <v>43</v>
      </c>
      <c r="S387" s="124" t="s">
        <v>122</v>
      </c>
      <c r="T387" s="124" t="s">
        <v>78</v>
      </c>
      <c r="U387" s="127"/>
      <c r="V387" s="124" t="s">
        <v>78</v>
      </c>
      <c r="W387" s="124">
        <v>6</v>
      </c>
      <c r="X387" s="128"/>
    </row>
    <row r="388" spans="2:24" ht="31.15">
      <c r="B388" s="131">
        <v>43821</v>
      </c>
      <c r="C388" s="124"/>
      <c r="D388" s="124" t="s">
        <v>72</v>
      </c>
      <c r="E388" s="124" t="s">
        <v>135</v>
      </c>
      <c r="F38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Name]]="UT",VLOOKUP(E388:E1397,UTList[],2,0),"")))))</f>
        <v>SA-DVD-001</v>
      </c>
      <c r="G388" s="124"/>
      <c r="H388" s="124" t="s">
        <v>57</v>
      </c>
      <c r="I388" s="125">
        <v>0.45833333333333331</v>
      </c>
      <c r="J388" s="125">
        <v>0.46180555555555558</v>
      </c>
      <c r="K388" s="126">
        <f>tbl_Failures_Record[[#This Row],[To]]-tbl_Failures_Record[[#This Row],[From]]</f>
        <v>3.4722222222222654E-3</v>
      </c>
      <c r="L388" s="7" t="s">
        <v>990</v>
      </c>
      <c r="M388" s="7" t="s">
        <v>991</v>
      </c>
      <c r="N388" s="7" t="s">
        <v>992</v>
      </c>
      <c r="O388" s="124"/>
      <c r="P388" s="124"/>
      <c r="Q388" s="124"/>
      <c r="R388" s="124" t="s">
        <v>43</v>
      </c>
      <c r="S388" s="124" t="s">
        <v>90</v>
      </c>
      <c r="T388" s="124" t="s">
        <v>78</v>
      </c>
      <c r="U388" s="127"/>
      <c r="V388" s="124" t="s">
        <v>39</v>
      </c>
      <c r="W388" s="124"/>
      <c r="X388" s="128"/>
    </row>
    <row r="389" spans="2:24" ht="62.45">
      <c r="B389" s="131">
        <v>43821</v>
      </c>
      <c r="C389" s="124"/>
      <c r="D389" s="124" t="s">
        <v>72</v>
      </c>
      <c r="E389" s="124" t="s">
        <v>135</v>
      </c>
      <c r="F38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Name]]="UT",VLOOKUP(E389:E1398,UTList[],2,0),"")))))</f>
        <v>SA-DVD-001</v>
      </c>
      <c r="G389" s="124"/>
      <c r="H389" s="124" t="s">
        <v>33</v>
      </c>
      <c r="I389" s="125">
        <v>0.71875</v>
      </c>
      <c r="J389" s="125">
        <v>0.75</v>
      </c>
      <c r="K389" s="126">
        <f>tbl_Failures_Record[[#This Row],[To]]-tbl_Failures_Record[[#This Row],[From]]</f>
        <v>3.125E-2</v>
      </c>
      <c r="L389" s="7" t="s">
        <v>99</v>
      </c>
      <c r="M389" s="7" t="s">
        <v>140</v>
      </c>
      <c r="N389" s="7" t="s">
        <v>993</v>
      </c>
      <c r="O389" s="124"/>
      <c r="P389" s="124"/>
      <c r="Q389" s="124"/>
      <c r="R389" s="124" t="s">
        <v>43</v>
      </c>
      <c r="S389" s="124" t="s">
        <v>105</v>
      </c>
      <c r="T389" s="124" t="s">
        <v>39</v>
      </c>
      <c r="U389" s="127"/>
      <c r="V389" s="124" t="s">
        <v>39</v>
      </c>
      <c r="W389" s="124"/>
      <c r="X389" s="128"/>
    </row>
    <row r="390" spans="2:24" ht="31.15">
      <c r="B390" s="131">
        <v>43821</v>
      </c>
      <c r="C390" s="124"/>
      <c r="D390" s="124" t="s">
        <v>72</v>
      </c>
      <c r="E390" s="124" t="s">
        <v>135</v>
      </c>
      <c r="F39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Name]]="UT",VLOOKUP(E390:E1399,UTList[],2,0),"")))))</f>
        <v>SA-DVD-001</v>
      </c>
      <c r="G390" s="124"/>
      <c r="H390" s="124" t="s">
        <v>33</v>
      </c>
      <c r="I390" s="125">
        <v>0.67361111111111116</v>
      </c>
      <c r="J390" s="125">
        <v>0.6875</v>
      </c>
      <c r="K390" s="126">
        <f>tbl_Failures_Record[[#This Row],[To]]-tbl_Failures_Record[[#This Row],[From]]</f>
        <v>1.388888888888884E-2</v>
      </c>
      <c r="L390" s="7" t="s">
        <v>994</v>
      </c>
      <c r="M390" s="7" t="s">
        <v>140</v>
      </c>
      <c r="N390" s="7" t="s">
        <v>995</v>
      </c>
      <c r="O390" s="124"/>
      <c r="P390" s="124"/>
      <c r="Q390" s="124"/>
      <c r="R390" s="124" t="s">
        <v>43</v>
      </c>
      <c r="S390" s="124" t="s">
        <v>122</v>
      </c>
      <c r="T390" s="124" t="s">
        <v>39</v>
      </c>
      <c r="U390" s="127"/>
      <c r="V390" s="124" t="s">
        <v>39</v>
      </c>
      <c r="W390" s="124"/>
      <c r="X390" s="128"/>
    </row>
    <row r="391" spans="2:24" ht="46.9">
      <c r="B391" s="131">
        <v>43821</v>
      </c>
      <c r="C391" s="124"/>
      <c r="D391" s="124" t="s">
        <v>31</v>
      </c>
      <c r="E391" s="124" t="s">
        <v>159</v>
      </c>
      <c r="F39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Name]]="UT",VLOOKUP(E391:E1400,UTList[],2,0),"")))))</f>
        <v>EU-PAC-001</v>
      </c>
      <c r="G391" s="124"/>
      <c r="H391" s="124" t="s">
        <v>46</v>
      </c>
      <c r="I391" s="125">
        <v>4.1666666666666664E-2</v>
      </c>
      <c r="J391" s="125">
        <v>4.8611111111111112E-2</v>
      </c>
      <c r="K391" s="126">
        <f>tbl_Failures_Record[[#This Row],[To]]-tbl_Failures_Record[[#This Row],[From]]</f>
        <v>6.9444444444444475E-3</v>
      </c>
      <c r="L391" s="7" t="s">
        <v>996</v>
      </c>
      <c r="M391" s="7" t="s">
        <v>997</v>
      </c>
      <c r="N391" s="7" t="s">
        <v>998</v>
      </c>
      <c r="O391" s="124"/>
      <c r="P391" s="124"/>
      <c r="Q391" s="124"/>
      <c r="R391" s="124" t="s">
        <v>43</v>
      </c>
      <c r="S391" s="124" t="s">
        <v>50</v>
      </c>
      <c r="T391" s="124" t="s">
        <v>39</v>
      </c>
      <c r="U391" s="127"/>
      <c r="V391" s="124" t="s">
        <v>39</v>
      </c>
      <c r="W391" s="124"/>
      <c r="X391" s="128"/>
    </row>
    <row r="392" spans="2:24" ht="31.15">
      <c r="B392" s="131">
        <v>43821</v>
      </c>
      <c r="C392" s="124"/>
      <c r="D392" s="124" t="s">
        <v>62</v>
      </c>
      <c r="E392" s="124" t="s">
        <v>63</v>
      </c>
      <c r="F39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Name]]="UT",VLOOKUP(E392:E1401,UTList[],2,0),"")))))</f>
        <v>GE-GEN-001</v>
      </c>
      <c r="G392" s="124"/>
      <c r="H392" s="124" t="s">
        <v>57</v>
      </c>
      <c r="I392" s="125">
        <v>0.375</v>
      </c>
      <c r="J392" s="125">
        <v>0.38194444444444442</v>
      </c>
      <c r="K392" s="126">
        <f>tbl_Failures_Record[[#This Row],[To]]-tbl_Failures_Record[[#This Row],[From]]</f>
        <v>6.9444444444444198E-3</v>
      </c>
      <c r="L392" s="7" t="s">
        <v>999</v>
      </c>
      <c r="M392" s="7" t="s">
        <v>1000</v>
      </c>
      <c r="N392" s="7" t="s">
        <v>239</v>
      </c>
      <c r="O392" s="124"/>
      <c r="P392" s="124"/>
      <c r="Q392" s="124"/>
      <c r="R392" s="124" t="s">
        <v>43</v>
      </c>
      <c r="S392" s="124" t="s">
        <v>105</v>
      </c>
      <c r="T392" s="124" t="s">
        <v>78</v>
      </c>
      <c r="U392" s="127"/>
      <c r="V392" s="124" t="s">
        <v>39</v>
      </c>
      <c r="W392" s="124"/>
      <c r="X392" s="128"/>
    </row>
    <row r="393" spans="2:24" ht="31.15">
      <c r="B393" s="131">
        <v>43821</v>
      </c>
      <c r="C393" s="124"/>
      <c r="D393" s="124" t="s">
        <v>51</v>
      </c>
      <c r="E393" s="124" t="s">
        <v>67</v>
      </c>
      <c r="F39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Name]]="UT",VLOOKUP(E393:E1402,UTList[],2,0),"")))))</f>
        <v>SC-OVN-001</v>
      </c>
      <c r="G393" s="124"/>
      <c r="H393" s="124" t="s">
        <v>33</v>
      </c>
      <c r="I393" s="125">
        <v>0.68055555555555547</v>
      </c>
      <c r="J393" s="125">
        <v>0.68402777777777779</v>
      </c>
      <c r="K393" s="126">
        <f>tbl_Failures_Record[[#This Row],[To]]-tbl_Failures_Record[[#This Row],[From]]</f>
        <v>3.4722222222223209E-3</v>
      </c>
      <c r="L393" s="7" t="s">
        <v>1001</v>
      </c>
      <c r="M393" s="7" t="s">
        <v>1002</v>
      </c>
      <c r="N393" s="7" t="s">
        <v>1003</v>
      </c>
      <c r="O393" s="124"/>
      <c r="P393" s="124"/>
      <c r="Q393" s="124"/>
      <c r="R393" s="124" t="s">
        <v>37</v>
      </c>
      <c r="S393" s="124" t="s">
        <v>71</v>
      </c>
      <c r="T393" s="124"/>
      <c r="U393" s="127"/>
      <c r="V393" s="124" t="s">
        <v>39</v>
      </c>
      <c r="W393" s="124"/>
      <c r="X393" s="128"/>
    </row>
    <row r="394" spans="2:24" ht="31.15">
      <c r="B394" s="131">
        <v>43821</v>
      </c>
      <c r="C394" s="124"/>
      <c r="D394" s="124" t="s">
        <v>72</v>
      </c>
      <c r="E394" s="124" t="s">
        <v>167</v>
      </c>
      <c r="F39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Name]]="UT",VLOOKUP(E394:E1403,UTList[],2,0),"")))))</f>
        <v>SA-ROV-001</v>
      </c>
      <c r="G394" s="124"/>
      <c r="H394" s="124" t="s">
        <v>57</v>
      </c>
      <c r="I394" s="125">
        <v>0.41319444444444442</v>
      </c>
      <c r="J394" s="125">
        <v>0.4201388888888889</v>
      </c>
      <c r="K394" s="126">
        <f>tbl_Failures_Record[[#This Row],[To]]-tbl_Failures_Record[[#This Row],[From]]</f>
        <v>6.9444444444444753E-3</v>
      </c>
      <c r="L394" s="7" t="s">
        <v>1004</v>
      </c>
      <c r="M394" s="7"/>
      <c r="N394" s="7" t="s">
        <v>1005</v>
      </c>
      <c r="O394" s="124"/>
      <c r="P394" s="124"/>
      <c r="Q394" s="124"/>
      <c r="R394" s="124" t="s">
        <v>43</v>
      </c>
      <c r="S394" s="124" t="s">
        <v>90</v>
      </c>
      <c r="T394" s="124" t="s">
        <v>78</v>
      </c>
      <c r="U394" s="127"/>
      <c r="V394" s="124" t="s">
        <v>78</v>
      </c>
      <c r="W394" s="124">
        <v>10</v>
      </c>
      <c r="X394" s="128"/>
    </row>
    <row r="395" spans="2:24" ht="46.9">
      <c r="B395" s="131">
        <v>43821</v>
      </c>
      <c r="C395" s="124"/>
      <c r="D395" s="124" t="s">
        <v>72</v>
      </c>
      <c r="E395" s="124" t="s">
        <v>170</v>
      </c>
      <c r="F39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Name]]="UT",VLOOKUP(E395:E1404,UTList[],2,0),"")))))</f>
        <v>SA-ROV-003</v>
      </c>
      <c r="G395" s="124"/>
      <c r="H395" s="124" t="s">
        <v>46</v>
      </c>
      <c r="I395" s="125">
        <v>0.19097222222222221</v>
      </c>
      <c r="J395" s="125">
        <v>0.19444444444444445</v>
      </c>
      <c r="K395" s="126">
        <f>tbl_Failures_Record[[#This Row],[To]]-tbl_Failures_Record[[#This Row],[From]]</f>
        <v>3.4722222222222376E-3</v>
      </c>
      <c r="L395" s="7" t="s">
        <v>1006</v>
      </c>
      <c r="M395" s="7" t="s">
        <v>1007</v>
      </c>
      <c r="N395" s="7" t="s">
        <v>1008</v>
      </c>
      <c r="O395" s="124"/>
      <c r="P395" s="124"/>
      <c r="Q395" s="124"/>
      <c r="R395" s="124" t="s">
        <v>43</v>
      </c>
      <c r="S395" s="124" t="s">
        <v>77</v>
      </c>
      <c r="T395" s="124" t="s">
        <v>78</v>
      </c>
      <c r="U395" s="127"/>
      <c r="V395" s="124" t="s">
        <v>78</v>
      </c>
      <c r="W395" s="124">
        <v>5</v>
      </c>
      <c r="X395" s="128"/>
    </row>
    <row r="396" spans="2:24" ht="46.9">
      <c r="B396" s="131">
        <v>43821</v>
      </c>
      <c r="C396" s="124"/>
      <c r="D396" s="124" t="s">
        <v>72</v>
      </c>
      <c r="E396" s="124" t="s">
        <v>170</v>
      </c>
      <c r="F39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Name]]="UT",VLOOKUP(E396:E1405,UTList[],2,0),"")))))</f>
        <v>SA-ROV-003</v>
      </c>
      <c r="G396" s="124"/>
      <c r="H396" s="124" t="s">
        <v>46</v>
      </c>
      <c r="I396" s="125">
        <v>0.2638888888888889</v>
      </c>
      <c r="J396" s="125">
        <v>0.2673611111111111</v>
      </c>
      <c r="K396" s="126">
        <f>tbl_Failures_Record[[#This Row],[To]]-tbl_Failures_Record[[#This Row],[From]]</f>
        <v>3.4722222222222099E-3</v>
      </c>
      <c r="L396" s="7" t="s">
        <v>1009</v>
      </c>
      <c r="M396" s="7" t="s">
        <v>1007</v>
      </c>
      <c r="N396" s="7" t="s">
        <v>660</v>
      </c>
      <c r="O396" s="124"/>
      <c r="P396" s="124"/>
      <c r="Q396" s="124"/>
      <c r="R396" s="124" t="s">
        <v>43</v>
      </c>
      <c r="S396" s="124" t="s">
        <v>77</v>
      </c>
      <c r="T396" s="124" t="s">
        <v>78</v>
      </c>
      <c r="U396" s="127"/>
      <c r="V396" s="124" t="s">
        <v>78</v>
      </c>
      <c r="W396" s="124">
        <v>5</v>
      </c>
      <c r="X396" s="128"/>
    </row>
    <row r="397" spans="2:24" ht="31.15">
      <c r="B397" s="131">
        <v>43821</v>
      </c>
      <c r="C397" s="124"/>
      <c r="D397" s="124" t="s">
        <v>72</v>
      </c>
      <c r="E397" s="124" t="s">
        <v>170</v>
      </c>
      <c r="F39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Name]]="UT",VLOOKUP(E397:E1406,UTList[],2,0),"")))))</f>
        <v>SA-ROV-003</v>
      </c>
      <c r="G397" s="124"/>
      <c r="H397" s="124" t="s">
        <v>57</v>
      </c>
      <c r="I397" s="125">
        <v>0.54513888888888895</v>
      </c>
      <c r="J397" s="125">
        <v>0.55555555555555558</v>
      </c>
      <c r="K397" s="126">
        <f>tbl_Failures_Record[[#This Row],[To]]-tbl_Failures_Record[[#This Row],[From]]</f>
        <v>1.041666666666663E-2</v>
      </c>
      <c r="L397" s="7" t="s">
        <v>1010</v>
      </c>
      <c r="M397" s="7" t="s">
        <v>1011</v>
      </c>
      <c r="N397" s="7" t="s">
        <v>1012</v>
      </c>
      <c r="O397" s="124"/>
      <c r="P397" s="124"/>
      <c r="Q397" s="124"/>
      <c r="R397" s="124" t="s">
        <v>43</v>
      </c>
      <c r="S397" s="124" t="s">
        <v>90</v>
      </c>
      <c r="T397" s="124" t="s">
        <v>78</v>
      </c>
      <c r="U397" s="127"/>
      <c r="V397" s="124" t="s">
        <v>78</v>
      </c>
      <c r="W397" s="124">
        <v>15</v>
      </c>
      <c r="X397" s="128"/>
    </row>
    <row r="398" spans="2:24" ht="31.15">
      <c r="B398" s="131">
        <v>43821</v>
      </c>
      <c r="C398" s="124"/>
      <c r="D398" s="124" t="s">
        <v>31</v>
      </c>
      <c r="E398" s="124" t="s">
        <v>429</v>
      </c>
      <c r="F39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Name]]="UT",VLOOKUP(E398:E1407,UTList[],2,0),"")))))</f>
        <v>EU-PCM-001</v>
      </c>
      <c r="G398" s="124"/>
      <c r="H398" s="124" t="s">
        <v>33</v>
      </c>
      <c r="I398" s="125">
        <v>0.70833333333333337</v>
      </c>
      <c r="J398" s="125">
        <v>0.71527777777777779</v>
      </c>
      <c r="K398" s="126">
        <f>tbl_Failures_Record[[#This Row],[To]]-tbl_Failures_Record[[#This Row],[From]]</f>
        <v>6.9444444444444198E-3</v>
      </c>
      <c r="L398" s="7" t="s">
        <v>1013</v>
      </c>
      <c r="M398" s="7" t="s">
        <v>1014</v>
      </c>
      <c r="N398" s="7" t="s">
        <v>1015</v>
      </c>
      <c r="O398" s="124"/>
      <c r="P398" s="124"/>
      <c r="Q398" s="124"/>
      <c r="R398" s="124" t="s">
        <v>37</v>
      </c>
      <c r="S398" s="124" t="s">
        <v>71</v>
      </c>
      <c r="T398" s="124"/>
      <c r="U398" s="127"/>
      <c r="V398" s="124" t="s">
        <v>78</v>
      </c>
      <c r="W398" s="124">
        <v>10</v>
      </c>
      <c r="X398" s="128"/>
    </row>
    <row r="399" spans="2:24" ht="31.15">
      <c r="B399" s="131">
        <v>43821</v>
      </c>
      <c r="C399" s="124"/>
      <c r="D399" s="124" t="s">
        <v>72</v>
      </c>
      <c r="E399" s="124" t="s">
        <v>95</v>
      </c>
      <c r="F39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Name]]="UT",VLOOKUP(E399:E1408,UTList[],2,0),"")))))</f>
        <v>SA-AIJ-001</v>
      </c>
      <c r="G399" s="124"/>
      <c r="H399" s="124" t="s">
        <v>46</v>
      </c>
      <c r="I399" s="125">
        <v>0.15625</v>
      </c>
      <c r="J399" s="125">
        <v>0.17152777777777775</v>
      </c>
      <c r="K399" s="126">
        <f>tbl_Failures_Record[[#This Row],[To]]-tbl_Failures_Record[[#This Row],[From]]</f>
        <v>1.5277777777777751E-2</v>
      </c>
      <c r="L399" s="7" t="s">
        <v>194</v>
      </c>
      <c r="M399" s="7" t="s">
        <v>1016</v>
      </c>
      <c r="N399" s="7" t="s">
        <v>1017</v>
      </c>
      <c r="O399" s="124"/>
      <c r="P399" s="124"/>
      <c r="Q399" s="124"/>
      <c r="R399" s="124" t="s">
        <v>37</v>
      </c>
      <c r="S399" s="124" t="s">
        <v>98</v>
      </c>
      <c r="T399" s="124" t="s">
        <v>78</v>
      </c>
      <c r="U399" s="127"/>
      <c r="V399" s="124" t="s">
        <v>78</v>
      </c>
      <c r="W399" s="124">
        <v>22</v>
      </c>
      <c r="X399" s="128"/>
    </row>
    <row r="400" spans="2:24" ht="15.6">
      <c r="B400" s="131">
        <v>43821</v>
      </c>
      <c r="C400" s="124"/>
      <c r="D400" s="124" t="s">
        <v>72</v>
      </c>
      <c r="E400" s="124" t="s">
        <v>95</v>
      </c>
      <c r="F40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Name]]="UT",VLOOKUP(E400:E1409,UTList[],2,0),"")))))</f>
        <v>SA-AIJ-001</v>
      </c>
      <c r="G400" s="124"/>
      <c r="H400" s="124" t="s">
        <v>46</v>
      </c>
      <c r="I400" s="125">
        <v>0.22569444444444445</v>
      </c>
      <c r="J400" s="125">
        <v>0.23263888888888887</v>
      </c>
      <c r="K400" s="126">
        <f>tbl_Failures_Record[[#This Row],[To]]-tbl_Failures_Record[[#This Row],[From]]</f>
        <v>6.9444444444444198E-3</v>
      </c>
      <c r="L400" s="7" t="s">
        <v>194</v>
      </c>
      <c r="M400" s="7" t="s">
        <v>1018</v>
      </c>
      <c r="N400" s="7" t="s">
        <v>138</v>
      </c>
      <c r="O400" s="124"/>
      <c r="P400" s="124"/>
      <c r="Q400" s="124"/>
      <c r="R400" s="124" t="s">
        <v>37</v>
      </c>
      <c r="S400" s="124" t="s">
        <v>56</v>
      </c>
      <c r="T400" s="124" t="s">
        <v>78</v>
      </c>
      <c r="U400" s="127"/>
      <c r="V400" s="124" t="s">
        <v>78</v>
      </c>
      <c r="W400" s="124">
        <v>10</v>
      </c>
      <c r="X400" s="128"/>
    </row>
    <row r="401" spans="2:24" ht="15.6">
      <c r="B401" s="131">
        <v>43821</v>
      </c>
      <c r="C401" s="124"/>
      <c r="D401" s="124" t="s">
        <v>72</v>
      </c>
      <c r="E401" s="124" t="s">
        <v>95</v>
      </c>
      <c r="F40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Name]]="UT",VLOOKUP(E401:E1410,UTList[],2,0),"")))))</f>
        <v>SA-AIJ-001</v>
      </c>
      <c r="G401" s="124"/>
      <c r="H401" s="124" t="s">
        <v>46</v>
      </c>
      <c r="I401" s="125">
        <v>9.8611111111111108E-2</v>
      </c>
      <c r="J401" s="125">
        <v>0.1111111111111111</v>
      </c>
      <c r="K401" s="126">
        <f>tbl_Failures_Record[[#This Row],[To]]-tbl_Failures_Record[[#This Row],[From]]</f>
        <v>1.2499999999999997E-2</v>
      </c>
      <c r="L401" s="7" t="s">
        <v>194</v>
      </c>
      <c r="M401" s="7" t="s">
        <v>1019</v>
      </c>
      <c r="N401" s="7" t="s">
        <v>1020</v>
      </c>
      <c r="O401" s="124"/>
      <c r="P401" s="124"/>
      <c r="Q401" s="124"/>
      <c r="R401" s="124" t="s">
        <v>37</v>
      </c>
      <c r="S401" s="124" t="s">
        <v>98</v>
      </c>
      <c r="T401" s="124" t="s">
        <v>78</v>
      </c>
      <c r="U401" s="127"/>
      <c r="V401" s="124" t="s">
        <v>78</v>
      </c>
      <c r="W401" s="124">
        <v>18</v>
      </c>
      <c r="X401" s="128"/>
    </row>
    <row r="402" spans="2:24" ht="31.15">
      <c r="B402" s="131">
        <v>43821</v>
      </c>
      <c r="C402" s="124"/>
      <c r="D402" s="124" t="s">
        <v>72</v>
      </c>
      <c r="E402" s="124" t="s">
        <v>95</v>
      </c>
      <c r="F40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Name]]="UT",VLOOKUP(E402:E1411,UTList[],2,0),"")))))</f>
        <v>SA-AIJ-001</v>
      </c>
      <c r="G402" s="124"/>
      <c r="H402" s="124" t="s">
        <v>46</v>
      </c>
      <c r="I402" s="125"/>
      <c r="J402" s="125"/>
      <c r="K402" s="126">
        <v>0.22291666666666665</v>
      </c>
      <c r="L402" s="7" t="s">
        <v>1021</v>
      </c>
      <c r="M402" s="7"/>
      <c r="N402" s="7" t="s">
        <v>1022</v>
      </c>
      <c r="O402" s="124"/>
      <c r="P402" s="124"/>
      <c r="Q402" s="124"/>
      <c r="R402" s="124" t="s">
        <v>43</v>
      </c>
      <c r="S402" s="124" t="s">
        <v>50</v>
      </c>
      <c r="T402" s="124" t="s">
        <v>78</v>
      </c>
      <c r="U402" s="127"/>
      <c r="V402" s="124" t="s">
        <v>39</v>
      </c>
      <c r="W402" s="124"/>
      <c r="X402" s="128"/>
    </row>
    <row r="403" spans="2:24" ht="31.15">
      <c r="B403" s="131">
        <v>43821</v>
      </c>
      <c r="C403" s="124"/>
      <c r="D403" s="124" t="s">
        <v>72</v>
      </c>
      <c r="E403" s="124" t="s">
        <v>95</v>
      </c>
      <c r="F40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Name]]="UT",VLOOKUP(E403:E1412,UTList[],2,0),"")))))</f>
        <v>SA-AIJ-001</v>
      </c>
      <c r="G403" s="124"/>
      <c r="H403" s="124" t="s">
        <v>57</v>
      </c>
      <c r="I403" s="125">
        <v>0.55902777777777779</v>
      </c>
      <c r="J403" s="125">
        <v>0.5625</v>
      </c>
      <c r="K403" s="126">
        <f>tbl_Failures_Record[[#This Row],[To]]-tbl_Failures_Record[[#This Row],[From]]</f>
        <v>3.4722222222222099E-3</v>
      </c>
      <c r="L403" s="7" t="s">
        <v>1023</v>
      </c>
      <c r="M403" s="7"/>
      <c r="N403" s="7" t="s">
        <v>433</v>
      </c>
      <c r="O403" s="124"/>
      <c r="P403" s="124"/>
      <c r="Q403" s="124"/>
      <c r="R403" s="124" t="s">
        <v>43</v>
      </c>
      <c r="S403" s="124" t="s">
        <v>90</v>
      </c>
      <c r="T403" s="124" t="s">
        <v>78</v>
      </c>
      <c r="U403" s="127"/>
      <c r="V403" s="124" t="s">
        <v>39</v>
      </c>
      <c r="W403" s="124"/>
      <c r="X403" s="128"/>
    </row>
    <row r="404" spans="2:24" ht="62.45">
      <c r="B404" s="131">
        <v>43821</v>
      </c>
      <c r="C404" s="124"/>
      <c r="D404" s="124" t="s">
        <v>72</v>
      </c>
      <c r="E404" s="124" t="s">
        <v>95</v>
      </c>
      <c r="F40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Name]]="UT",VLOOKUP(E404:E1413,UTList[],2,0),"")))))</f>
        <v>SA-AIJ-001</v>
      </c>
      <c r="G404" s="124"/>
      <c r="H404" s="124" t="s">
        <v>33</v>
      </c>
      <c r="I404" s="125">
        <v>0.87708333333333333</v>
      </c>
      <c r="J404" s="125">
        <v>0.93194444444444446</v>
      </c>
      <c r="K404" s="126">
        <f>tbl_Failures_Record[[#This Row],[To]]-tbl_Failures_Record[[#This Row],[From]]</f>
        <v>5.4861111111111138E-2</v>
      </c>
      <c r="L404" s="7" t="s">
        <v>136</v>
      </c>
      <c r="M404" s="7" t="s">
        <v>1024</v>
      </c>
      <c r="N404" s="7" t="s">
        <v>1025</v>
      </c>
      <c r="O404" s="124"/>
      <c r="P404" s="124"/>
      <c r="Q404" s="124"/>
      <c r="R404" s="124" t="s">
        <v>37</v>
      </c>
      <c r="S404" s="124" t="s">
        <v>71</v>
      </c>
      <c r="T404" s="124"/>
      <c r="U404" s="127"/>
      <c r="V404" s="124" t="s">
        <v>39</v>
      </c>
      <c r="W404" s="124"/>
      <c r="X404" s="128"/>
    </row>
    <row r="405" spans="2:24" ht="46.9">
      <c r="B405" s="131">
        <v>43821</v>
      </c>
      <c r="C405" s="124"/>
      <c r="D405" s="124" t="s">
        <v>72</v>
      </c>
      <c r="E405" s="124" t="s">
        <v>95</v>
      </c>
      <c r="F40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Name]]="UT",VLOOKUP(E405:E1414,UTList[],2,0),"")))))</f>
        <v>SA-AIJ-001</v>
      </c>
      <c r="G405" s="124"/>
      <c r="H405" s="124" t="s">
        <v>33</v>
      </c>
      <c r="I405" s="125">
        <v>0.91180555555555554</v>
      </c>
      <c r="J405" s="125">
        <v>0.93194444444444446</v>
      </c>
      <c r="K405" s="126">
        <f>tbl_Failures_Record[[#This Row],[To]]-tbl_Failures_Record[[#This Row],[From]]</f>
        <v>2.0138888888888928E-2</v>
      </c>
      <c r="L405" s="7" t="s">
        <v>222</v>
      </c>
      <c r="M405" s="7" t="s">
        <v>1026</v>
      </c>
      <c r="N405" s="7" t="s">
        <v>1027</v>
      </c>
      <c r="O405" s="124"/>
      <c r="P405" s="124"/>
      <c r="Q405" s="124"/>
      <c r="R405" s="124" t="s">
        <v>43</v>
      </c>
      <c r="S405" s="124" t="s">
        <v>105</v>
      </c>
      <c r="T405" s="124" t="s">
        <v>78</v>
      </c>
      <c r="U405" s="127"/>
      <c r="V405" s="124" t="s">
        <v>39</v>
      </c>
      <c r="W405" s="124"/>
      <c r="X405" s="128"/>
    </row>
    <row r="406" spans="2:24" ht="15.6">
      <c r="B406" s="131">
        <v>43821</v>
      </c>
      <c r="C406" s="124"/>
      <c r="D406" s="124" t="s">
        <v>31</v>
      </c>
      <c r="E406" s="124" t="s">
        <v>101</v>
      </c>
      <c r="F40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Name]]="UT",VLOOKUP(E406:E1415,UTList[],2,0),"")))))</f>
        <v>EU-PCM-003</v>
      </c>
      <c r="G406" s="124"/>
      <c r="H406" s="124" t="s">
        <v>57</v>
      </c>
      <c r="I406" s="125">
        <v>0.59722222222222221</v>
      </c>
      <c r="J406" s="125">
        <v>0.63194444444444442</v>
      </c>
      <c r="K406" s="126">
        <f>tbl_Failures_Record[[#This Row],[To]]-tbl_Failures_Record[[#This Row],[From]]</f>
        <v>3.472222222222221E-2</v>
      </c>
      <c r="L406" s="7" t="s">
        <v>1028</v>
      </c>
      <c r="M406" s="7" t="s">
        <v>452</v>
      </c>
      <c r="N406" s="7" t="s">
        <v>1029</v>
      </c>
      <c r="O406" s="124"/>
      <c r="P406" s="124"/>
      <c r="Q406" s="124"/>
      <c r="R406" s="124" t="s">
        <v>37</v>
      </c>
      <c r="S406" s="124" t="s">
        <v>166</v>
      </c>
      <c r="T406" s="124"/>
      <c r="U406" s="127"/>
      <c r="V406" s="124" t="s">
        <v>39</v>
      </c>
      <c r="W406" s="124"/>
      <c r="X406" s="128"/>
    </row>
    <row r="407" spans="2:24" ht="31.15">
      <c r="B407" s="131">
        <v>43821</v>
      </c>
      <c r="C407" s="124"/>
      <c r="D407" s="124" t="s">
        <v>31</v>
      </c>
      <c r="E407" s="124" t="s">
        <v>101</v>
      </c>
      <c r="F40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Name]]="UT",VLOOKUP(E407:E1416,UTList[],2,0),"")))))</f>
        <v>EU-PCM-003</v>
      </c>
      <c r="G407" s="124"/>
      <c r="H407" s="124" t="s">
        <v>33</v>
      </c>
      <c r="I407" s="125">
        <v>0.64583333333333337</v>
      </c>
      <c r="J407" s="125">
        <v>0.66666666666666663</v>
      </c>
      <c r="K407" s="126">
        <f>tbl_Failures_Record[[#This Row],[To]]-tbl_Failures_Record[[#This Row],[From]]</f>
        <v>2.0833333333333259E-2</v>
      </c>
      <c r="L407" s="7" t="s">
        <v>1030</v>
      </c>
      <c r="M407" s="7" t="s">
        <v>1000</v>
      </c>
      <c r="N407" s="7" t="s">
        <v>1031</v>
      </c>
      <c r="O407" s="124"/>
      <c r="P407" s="124"/>
      <c r="Q407" s="124"/>
      <c r="R407" s="124" t="s">
        <v>43</v>
      </c>
      <c r="S407" s="124" t="s">
        <v>105</v>
      </c>
      <c r="T407" s="124" t="s">
        <v>78</v>
      </c>
      <c r="U407" s="127"/>
      <c r="V407" s="124" t="s">
        <v>39</v>
      </c>
      <c r="W407" s="124"/>
      <c r="X407" s="128"/>
    </row>
    <row r="408" spans="2:24" ht="31.15">
      <c r="B408" s="131">
        <v>43821</v>
      </c>
      <c r="C408" s="124"/>
      <c r="D408" s="124" t="s">
        <v>72</v>
      </c>
      <c r="E408" s="124" t="s">
        <v>531</v>
      </c>
      <c r="F40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Name]]="UT",VLOOKUP(E408:E1417,UTList[],2,0),"")))))</f>
        <v>SA-BOX-001</v>
      </c>
      <c r="G408" s="124"/>
      <c r="H408" s="124" t="s">
        <v>57</v>
      </c>
      <c r="I408" s="125">
        <v>0.51041666666666663</v>
      </c>
      <c r="J408" s="125">
        <v>0.54166666666666663</v>
      </c>
      <c r="K408" s="126">
        <f>tbl_Failures_Record[[#This Row],[To]]-tbl_Failures_Record[[#This Row],[From]]</f>
        <v>3.125E-2</v>
      </c>
      <c r="L408" s="7" t="s">
        <v>1032</v>
      </c>
      <c r="M408" s="7" t="s">
        <v>1033</v>
      </c>
      <c r="N408" s="7" t="s">
        <v>1034</v>
      </c>
      <c r="O408" s="124"/>
      <c r="P408" s="124"/>
      <c r="Q408" s="124"/>
      <c r="R408" s="124" t="s">
        <v>37</v>
      </c>
      <c r="S408" s="124" t="s">
        <v>61</v>
      </c>
      <c r="T408" s="124"/>
      <c r="U408" s="127"/>
      <c r="V408" s="124" t="s">
        <v>39</v>
      </c>
      <c r="W408" s="124"/>
      <c r="X408" s="128"/>
    </row>
    <row r="409" spans="2:24" ht="31.15">
      <c r="B409" s="131">
        <v>43821</v>
      </c>
      <c r="C409" s="124"/>
      <c r="D409" s="124" t="s">
        <v>72</v>
      </c>
      <c r="E409" s="124" t="s">
        <v>531</v>
      </c>
      <c r="F40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Name]]="UT",VLOOKUP(E409:E1418,UTList[],2,0),"")))))</f>
        <v>SA-BOX-001</v>
      </c>
      <c r="G409" s="124"/>
      <c r="H409" s="124" t="s">
        <v>33</v>
      </c>
      <c r="I409" s="125">
        <v>0.65277777777777779</v>
      </c>
      <c r="J409" s="125">
        <v>0.65972222222222221</v>
      </c>
      <c r="K409" s="126">
        <f>tbl_Failures_Record[[#This Row],[To]]-tbl_Failures_Record[[#This Row],[From]]</f>
        <v>6.9444444444444198E-3</v>
      </c>
      <c r="L409" s="7" t="s">
        <v>532</v>
      </c>
      <c r="M409" s="7"/>
      <c r="N409" s="7" t="s">
        <v>1035</v>
      </c>
      <c r="O409" s="124"/>
      <c r="P409" s="124"/>
      <c r="Q409" s="124"/>
      <c r="R409" s="124" t="s">
        <v>37</v>
      </c>
      <c r="S409" s="124" t="s">
        <v>38</v>
      </c>
      <c r="T409" s="124"/>
      <c r="U409" s="127"/>
      <c r="V409" s="124" t="s">
        <v>39</v>
      </c>
      <c r="W409" s="124"/>
      <c r="X409" s="128"/>
    </row>
    <row r="410" spans="2:24" ht="46.9">
      <c r="B410" s="131">
        <v>43821</v>
      </c>
      <c r="C410" s="124"/>
      <c r="D410" s="124" t="s">
        <v>72</v>
      </c>
      <c r="E410" s="124" t="s">
        <v>109</v>
      </c>
      <c r="F41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Name]]="UT",VLOOKUP(E410:E1419,UTList[],2,0),"")))))</f>
        <v>SA-DCD-001</v>
      </c>
      <c r="G410" s="124"/>
      <c r="H410" s="124" t="s">
        <v>57</v>
      </c>
      <c r="I410" s="125">
        <v>0.5</v>
      </c>
      <c r="J410" s="125">
        <v>0.51388888888888895</v>
      </c>
      <c r="K410" s="126">
        <f>tbl_Failures_Record[[#This Row],[To]]-tbl_Failures_Record[[#This Row],[From]]</f>
        <v>1.3888888888888951E-2</v>
      </c>
      <c r="L410" s="7" t="s">
        <v>139</v>
      </c>
      <c r="M410" s="7" t="s">
        <v>1036</v>
      </c>
      <c r="N410" s="7" t="s">
        <v>1037</v>
      </c>
      <c r="O410" s="124"/>
      <c r="P410" s="124"/>
      <c r="Q410" s="124"/>
      <c r="R410" s="124" t="s">
        <v>37</v>
      </c>
      <c r="S410" s="124" t="s">
        <v>61</v>
      </c>
      <c r="T410" s="124"/>
      <c r="U410" s="127"/>
      <c r="V410" s="124" t="s">
        <v>78</v>
      </c>
      <c r="W410" s="124">
        <v>20</v>
      </c>
      <c r="X410" s="128"/>
    </row>
    <row r="411" spans="2:24" ht="46.9">
      <c r="B411" s="131">
        <v>43821</v>
      </c>
      <c r="C411" s="124"/>
      <c r="D411" s="124" t="s">
        <v>51</v>
      </c>
      <c r="E411" s="124" t="s">
        <v>118</v>
      </c>
      <c r="F41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Name]]="UT",VLOOKUP(E411:E1420,UTList[],2,0),"")))))</f>
        <v>SC-DRY-001</v>
      </c>
      <c r="G411" s="124"/>
      <c r="H411" s="124" t="s">
        <v>33</v>
      </c>
      <c r="I411" s="125">
        <v>0.84027777777777779</v>
      </c>
      <c r="J411" s="125">
        <v>0.85763888888888884</v>
      </c>
      <c r="K411" s="126">
        <f>tbl_Failures_Record[[#This Row],[To]]-tbl_Failures_Record[[#This Row],[From]]</f>
        <v>1.7361111111111049E-2</v>
      </c>
      <c r="L411" s="7" t="s">
        <v>335</v>
      </c>
      <c r="M411" s="7" t="s">
        <v>1038</v>
      </c>
      <c r="N411" s="7" t="s">
        <v>1039</v>
      </c>
      <c r="O411" s="124"/>
      <c r="P411" s="124"/>
      <c r="Q411" s="124"/>
      <c r="R411" s="124" t="s">
        <v>37</v>
      </c>
      <c r="S411" s="124" t="s">
        <v>38</v>
      </c>
      <c r="T411" s="124"/>
      <c r="U411" s="127"/>
      <c r="V411" s="124" t="s">
        <v>78</v>
      </c>
      <c r="W411" s="124">
        <v>25</v>
      </c>
      <c r="X411" s="128"/>
    </row>
    <row r="412" spans="2:24" ht="31.15">
      <c r="B412" s="131">
        <v>43822</v>
      </c>
      <c r="C412" s="124"/>
      <c r="D412" s="124" t="s">
        <v>31</v>
      </c>
      <c r="E412" s="124" t="s">
        <v>32</v>
      </c>
      <c r="F41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Name]]="UT",VLOOKUP(E412:E1421,UTList[],2,0),"")))))</f>
        <v>EU-PRF-002</v>
      </c>
      <c r="G412" s="124"/>
      <c r="H412" s="124" t="s">
        <v>46</v>
      </c>
      <c r="I412" s="125">
        <v>8.3333333333333329E-2</v>
      </c>
      <c r="J412" s="125">
        <v>8.6805555555555566E-2</v>
      </c>
      <c r="K412" s="126">
        <f>tbl_Failures_Record[[#This Row],[To]]-tbl_Failures_Record[[#This Row],[From]]</f>
        <v>3.4722222222222376E-3</v>
      </c>
      <c r="L412" s="7" t="s">
        <v>1040</v>
      </c>
      <c r="M412" s="7" t="s">
        <v>1041</v>
      </c>
      <c r="N412" s="7" t="s">
        <v>189</v>
      </c>
      <c r="O412" s="124"/>
      <c r="P412" s="124"/>
      <c r="Q412" s="124"/>
      <c r="R412" s="124" t="s">
        <v>37</v>
      </c>
      <c r="S412" s="124" t="s">
        <v>98</v>
      </c>
      <c r="T412" s="124"/>
      <c r="U412" s="127"/>
      <c r="V412" s="124" t="s">
        <v>39</v>
      </c>
      <c r="W412" s="124"/>
      <c r="X412" s="128"/>
    </row>
    <row r="413" spans="2:24" ht="31.15">
      <c r="B413" s="131">
        <v>43822</v>
      </c>
      <c r="C413" s="124"/>
      <c r="D413" s="124" t="s">
        <v>31</v>
      </c>
      <c r="E413" s="124" t="s">
        <v>32</v>
      </c>
      <c r="F41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Name]]="UT",VLOOKUP(E413:E1422,UTList[],2,0),"")))))</f>
        <v>EU-PRF-002</v>
      </c>
      <c r="G413" s="124"/>
      <c r="H413" s="124" t="s">
        <v>33</v>
      </c>
      <c r="I413" s="125">
        <v>0.69097222222222221</v>
      </c>
      <c r="J413" s="125">
        <v>0.69374999999999998</v>
      </c>
      <c r="K413" s="126">
        <f>tbl_Failures_Record[[#This Row],[To]]-tbl_Failures_Record[[#This Row],[From]]</f>
        <v>2.7777777777777679E-3</v>
      </c>
      <c r="L413" s="7" t="s">
        <v>1042</v>
      </c>
      <c r="M413" s="7" t="s">
        <v>1043</v>
      </c>
      <c r="N413" s="7" t="s">
        <v>1044</v>
      </c>
      <c r="O413" s="124"/>
      <c r="P413" s="124"/>
      <c r="Q413" s="124"/>
      <c r="R413" s="124" t="s">
        <v>37</v>
      </c>
      <c r="S413" s="124" t="s">
        <v>38</v>
      </c>
      <c r="T413" s="124" t="s">
        <v>78</v>
      </c>
      <c r="U413" s="127"/>
      <c r="V413" s="124" t="s">
        <v>78</v>
      </c>
      <c r="W413" s="124">
        <v>4</v>
      </c>
      <c r="X413" s="128"/>
    </row>
    <row r="414" spans="2:24" ht="46.9">
      <c r="B414" s="131">
        <v>43822</v>
      </c>
      <c r="C414" s="124"/>
      <c r="D414" s="124" t="s">
        <v>31</v>
      </c>
      <c r="E414" s="124" t="s">
        <v>32</v>
      </c>
      <c r="F41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Name]]="UT",VLOOKUP(E414:E1423,UTList[],2,0),"")))))</f>
        <v>EU-PRF-002</v>
      </c>
      <c r="G414" s="124"/>
      <c r="H414" s="124" t="s">
        <v>33</v>
      </c>
      <c r="I414" s="125">
        <v>0.70347222222222217</v>
      </c>
      <c r="J414" s="125">
        <v>0.70624999999999993</v>
      </c>
      <c r="K414" s="126">
        <f>tbl_Failures_Record[[#This Row],[To]]-tbl_Failures_Record[[#This Row],[From]]</f>
        <v>2.7777777777777679E-3</v>
      </c>
      <c r="L414" s="7" t="s">
        <v>1045</v>
      </c>
      <c r="M414" s="7" t="s">
        <v>1046</v>
      </c>
      <c r="N414" s="7" t="s">
        <v>1047</v>
      </c>
      <c r="O414" s="124"/>
      <c r="P414" s="124"/>
      <c r="Q414" s="124"/>
      <c r="R414" s="124" t="s">
        <v>43</v>
      </c>
      <c r="S414" s="124" t="s">
        <v>122</v>
      </c>
      <c r="T414" s="124" t="s">
        <v>78</v>
      </c>
      <c r="U414" s="127"/>
      <c r="V414" s="124" t="s">
        <v>78</v>
      </c>
      <c r="W414" s="124">
        <v>4</v>
      </c>
      <c r="X414" s="128"/>
    </row>
    <row r="415" spans="2:24" ht="31.15">
      <c r="B415" s="131">
        <v>43822</v>
      </c>
      <c r="C415" s="124"/>
      <c r="D415" s="124" t="s">
        <v>31</v>
      </c>
      <c r="E415" s="124" t="s">
        <v>1048</v>
      </c>
      <c r="F41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Name]]="UT",VLOOKUP(E415:E1424,UTList[],2,0),"")))))</f>
        <v>EU-SLO-004</v>
      </c>
      <c r="G415" s="124"/>
      <c r="H415" s="124" t="s">
        <v>33</v>
      </c>
      <c r="I415" s="125">
        <v>0.76041666666666663</v>
      </c>
      <c r="J415" s="125">
        <v>0.77083333333333337</v>
      </c>
      <c r="K415" s="126">
        <f>tbl_Failures_Record[[#This Row],[To]]-tbl_Failures_Record[[#This Row],[From]]</f>
        <v>1.0416666666666741E-2</v>
      </c>
      <c r="L415" s="7" t="s">
        <v>1049</v>
      </c>
      <c r="M415" s="7"/>
      <c r="N415" s="7" t="s">
        <v>1050</v>
      </c>
      <c r="O415" s="124"/>
      <c r="P415" s="124"/>
      <c r="Q415" s="124"/>
      <c r="R415" s="124" t="s">
        <v>43</v>
      </c>
      <c r="S415" s="124" t="s">
        <v>105</v>
      </c>
      <c r="T415" s="124" t="s">
        <v>78</v>
      </c>
      <c r="U415" s="127"/>
      <c r="V415" s="124" t="s">
        <v>39</v>
      </c>
      <c r="W415" s="124"/>
      <c r="X415" s="128"/>
    </row>
    <row r="416" spans="2:24" ht="31.15">
      <c r="B416" s="131">
        <v>43822</v>
      </c>
      <c r="C416" s="124"/>
      <c r="D416" s="124" t="s">
        <v>51</v>
      </c>
      <c r="E416" s="124" t="s">
        <v>67</v>
      </c>
      <c r="F41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Name]]="UT",VLOOKUP(E416:E1425,UTList[],2,0),"")))))</f>
        <v>SC-OVN-001</v>
      </c>
      <c r="G416" s="124"/>
      <c r="H416" s="124" t="s">
        <v>46</v>
      </c>
      <c r="I416" s="125">
        <v>0.98958333333333337</v>
      </c>
      <c r="J416" s="125">
        <v>1</v>
      </c>
      <c r="K416" s="126">
        <f>tbl_Failures_Record[[#This Row],[To]]-tbl_Failures_Record[[#This Row],[From]]</f>
        <v>1.041666666666663E-2</v>
      </c>
      <c r="L416" s="7" t="s">
        <v>610</v>
      </c>
      <c r="M416" s="7" t="s">
        <v>1051</v>
      </c>
      <c r="N416" s="7" t="s">
        <v>1052</v>
      </c>
      <c r="O416" s="124"/>
      <c r="P416" s="124"/>
      <c r="Q416" s="124"/>
      <c r="R416" s="124" t="s">
        <v>43</v>
      </c>
      <c r="S416" s="124" t="s">
        <v>77</v>
      </c>
      <c r="T416" s="124" t="s">
        <v>39</v>
      </c>
      <c r="U416" s="127"/>
      <c r="V416" s="124" t="s">
        <v>39</v>
      </c>
      <c r="W416" s="124"/>
      <c r="X416" s="128"/>
    </row>
    <row r="417" spans="2:24" ht="15.6">
      <c r="B417" s="131">
        <v>43822</v>
      </c>
      <c r="C417" s="124"/>
      <c r="D417" s="124" t="s">
        <v>72</v>
      </c>
      <c r="E417" s="124" t="s">
        <v>167</v>
      </c>
      <c r="F41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Name]]="UT",VLOOKUP(E417:E1426,UTList[],2,0),"")))))</f>
        <v>SA-ROV-001</v>
      </c>
      <c r="G417" s="124"/>
      <c r="H417" s="124" t="s">
        <v>33</v>
      </c>
      <c r="I417" s="125">
        <v>0.63541666666666663</v>
      </c>
      <c r="J417" s="125">
        <v>0.64236111111111105</v>
      </c>
      <c r="K417" s="126">
        <f>tbl_Failures_Record[[#This Row],[To]]-tbl_Failures_Record[[#This Row],[From]]</f>
        <v>6.9444444444444198E-3</v>
      </c>
      <c r="L417" s="7" t="s">
        <v>1009</v>
      </c>
      <c r="M417" s="7" t="s">
        <v>1053</v>
      </c>
      <c r="N417" s="7" t="s">
        <v>1054</v>
      </c>
      <c r="O417" s="124"/>
      <c r="P417" s="124"/>
      <c r="Q417" s="124"/>
      <c r="R417" s="124" t="s">
        <v>43</v>
      </c>
      <c r="S417" s="124" t="s">
        <v>122</v>
      </c>
      <c r="T417" s="124" t="s">
        <v>78</v>
      </c>
      <c r="U417" s="127"/>
      <c r="V417" s="124" t="s">
        <v>39</v>
      </c>
      <c r="W417" s="124"/>
      <c r="X417" s="128"/>
    </row>
    <row r="418" spans="2:24" ht="31.15">
      <c r="B418" s="131">
        <v>43822</v>
      </c>
      <c r="C418" s="124"/>
      <c r="D418" s="124" t="s">
        <v>72</v>
      </c>
      <c r="E418" s="124" t="s">
        <v>91</v>
      </c>
      <c r="F41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Name]]="UT",VLOOKUP(E418:E1427,UTList[],2,0),"")))))</f>
        <v>SA-PAC-001</v>
      </c>
      <c r="G418" s="124"/>
      <c r="H418" s="124" t="s">
        <v>57</v>
      </c>
      <c r="I418" s="125">
        <v>0.5</v>
      </c>
      <c r="J418" s="125">
        <v>0.50347222222222221</v>
      </c>
      <c r="K418" s="126">
        <f>tbl_Failures_Record[[#This Row],[To]]-tbl_Failures_Record[[#This Row],[From]]</f>
        <v>3.4722222222222099E-3</v>
      </c>
      <c r="L418" s="7" t="s">
        <v>1055</v>
      </c>
      <c r="M418" s="7" t="s">
        <v>1056</v>
      </c>
      <c r="N418" s="7" t="s">
        <v>1057</v>
      </c>
      <c r="O418" s="124"/>
      <c r="P418" s="124"/>
      <c r="Q418" s="124"/>
      <c r="R418" s="124" t="s">
        <v>43</v>
      </c>
      <c r="S418" s="124" t="s">
        <v>90</v>
      </c>
      <c r="T418" s="124" t="s">
        <v>78</v>
      </c>
      <c r="U418" s="127"/>
      <c r="V418" s="124" t="s">
        <v>78</v>
      </c>
      <c r="W418" s="124">
        <v>5</v>
      </c>
      <c r="X418" s="128"/>
    </row>
    <row r="419" spans="2:24" ht="78">
      <c r="B419" s="131">
        <v>43822</v>
      </c>
      <c r="C419" s="124"/>
      <c r="D419" s="124" t="s">
        <v>72</v>
      </c>
      <c r="E419" s="124" t="s">
        <v>183</v>
      </c>
      <c r="F41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Name]]="UT",VLOOKUP(E419:E1428,UTList[],2,0),"")))))</f>
        <v>SA-PAC-002</v>
      </c>
      <c r="G419" s="124"/>
      <c r="H419" s="124" t="s">
        <v>46</v>
      </c>
      <c r="I419" s="125">
        <v>0.97916666666666663</v>
      </c>
      <c r="J419" s="125">
        <v>0.99305555555555547</v>
      </c>
      <c r="K419" s="126">
        <f>tbl_Failures_Record[[#This Row],[To]]-tbl_Failures_Record[[#This Row],[From]]</f>
        <v>1.388888888888884E-2</v>
      </c>
      <c r="L419" s="7" t="s">
        <v>1058</v>
      </c>
      <c r="M419" s="7" t="s">
        <v>1059</v>
      </c>
      <c r="N419" s="7" t="s">
        <v>1060</v>
      </c>
      <c r="O419" s="124"/>
      <c r="P419" s="124"/>
      <c r="Q419" s="124"/>
      <c r="R419" s="124" t="s">
        <v>43</v>
      </c>
      <c r="S419" s="124" t="s">
        <v>50</v>
      </c>
      <c r="T419" s="124" t="s">
        <v>39</v>
      </c>
      <c r="U419" s="127"/>
      <c r="V419" s="124" t="s">
        <v>39</v>
      </c>
      <c r="W419" s="124"/>
      <c r="X419" s="128"/>
    </row>
    <row r="420" spans="2:24" ht="31.15">
      <c r="B420" s="131">
        <v>43822</v>
      </c>
      <c r="C420" s="124"/>
      <c r="D420" s="124" t="s">
        <v>72</v>
      </c>
      <c r="E420" s="124" t="s">
        <v>95</v>
      </c>
      <c r="F42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Name]]="UT",VLOOKUP(E420:E1429,UTList[],2,0),"")))))</f>
        <v>SA-AIJ-001</v>
      </c>
      <c r="G420" s="124"/>
      <c r="H420" s="124" t="s">
        <v>46</v>
      </c>
      <c r="I420" s="125">
        <v>7.9861111111111105E-2</v>
      </c>
      <c r="J420" s="125">
        <v>9.0277777777777776E-2</v>
      </c>
      <c r="K420" s="126">
        <f>tbl_Failures_Record[[#This Row],[To]]-tbl_Failures_Record[[#This Row],[From]]</f>
        <v>1.0416666666666671E-2</v>
      </c>
      <c r="L420" s="7" t="s">
        <v>1061</v>
      </c>
      <c r="M420" s="7" t="s">
        <v>1062</v>
      </c>
      <c r="N420" s="7" t="s">
        <v>1063</v>
      </c>
      <c r="O420" s="124"/>
      <c r="P420" s="124"/>
      <c r="Q420" s="124"/>
      <c r="R420" s="124" t="s">
        <v>37</v>
      </c>
      <c r="S420" s="124" t="s">
        <v>56</v>
      </c>
      <c r="T420" s="124"/>
      <c r="U420" s="127"/>
      <c r="V420" s="124" t="s">
        <v>39</v>
      </c>
      <c r="W420" s="124"/>
      <c r="X420" s="128"/>
    </row>
    <row r="421" spans="2:24" ht="31.15">
      <c r="B421" s="131">
        <v>43822</v>
      </c>
      <c r="C421" s="124"/>
      <c r="D421" s="124" t="s">
        <v>72</v>
      </c>
      <c r="E421" s="124" t="s">
        <v>95</v>
      </c>
      <c r="F42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Name]]="UT",VLOOKUP(E421:E1430,UTList[],2,0),"")))))</f>
        <v>SA-AIJ-001</v>
      </c>
      <c r="G421" s="124"/>
      <c r="H421" s="124" t="s">
        <v>57</v>
      </c>
      <c r="I421" s="125">
        <v>0.33333333333333331</v>
      </c>
      <c r="J421" s="125">
        <v>0.34027777777777773</v>
      </c>
      <c r="K421" s="126">
        <f>tbl_Failures_Record[[#This Row],[To]]-tbl_Failures_Record[[#This Row],[From]]</f>
        <v>6.9444444444444198E-3</v>
      </c>
      <c r="L421" s="7" t="s">
        <v>1064</v>
      </c>
      <c r="M421" s="7"/>
      <c r="N421" s="7" t="s">
        <v>433</v>
      </c>
      <c r="O421" s="124"/>
      <c r="P421" s="124"/>
      <c r="Q421" s="124"/>
      <c r="R421" s="124" t="s">
        <v>43</v>
      </c>
      <c r="S421" s="124" t="s">
        <v>90</v>
      </c>
      <c r="T421" s="124" t="s">
        <v>78</v>
      </c>
      <c r="U421" s="127"/>
      <c r="V421" s="124" t="s">
        <v>39</v>
      </c>
      <c r="W421" s="124"/>
      <c r="X421" s="128"/>
    </row>
    <row r="422" spans="2:24" ht="62.45">
      <c r="B422" s="131">
        <v>43822</v>
      </c>
      <c r="C422" s="124"/>
      <c r="D422" s="124" t="s">
        <v>72</v>
      </c>
      <c r="E422" s="124" t="s">
        <v>95</v>
      </c>
      <c r="F42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Name]]="UT",VLOOKUP(E422:E1431,UTList[],2,0),"")))))</f>
        <v>SA-AIJ-001</v>
      </c>
      <c r="G422" s="124"/>
      <c r="H422" s="124" t="s">
        <v>33</v>
      </c>
      <c r="I422" s="125">
        <v>0.67708333333333337</v>
      </c>
      <c r="J422" s="125">
        <v>0.69097222222222221</v>
      </c>
      <c r="K422" s="126">
        <f>tbl_Failures_Record[[#This Row],[To]]-tbl_Failures_Record[[#This Row],[From]]</f>
        <v>1.388888888888884E-2</v>
      </c>
      <c r="L422" s="7" t="s">
        <v>222</v>
      </c>
      <c r="M422" s="7" t="s">
        <v>1065</v>
      </c>
      <c r="N422" s="7" t="s">
        <v>1066</v>
      </c>
      <c r="O422" s="124"/>
      <c r="P422" s="124"/>
      <c r="Q422" s="124"/>
      <c r="R422" s="124" t="s">
        <v>37</v>
      </c>
      <c r="S422" s="124" t="s">
        <v>71</v>
      </c>
      <c r="T422" s="124" t="s">
        <v>78</v>
      </c>
      <c r="U422" s="127"/>
      <c r="V422" s="124" t="s">
        <v>78</v>
      </c>
      <c r="W422" s="124">
        <v>20</v>
      </c>
      <c r="X422" s="128"/>
    </row>
    <row r="423" spans="2:24" ht="46.9">
      <c r="B423" s="131">
        <v>43822</v>
      </c>
      <c r="C423" s="124"/>
      <c r="D423" s="124" t="s">
        <v>31</v>
      </c>
      <c r="E423" s="124" t="s">
        <v>101</v>
      </c>
      <c r="F42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Name]]="UT",VLOOKUP(E423:E1432,UTList[],2,0),"")))))</f>
        <v>EU-PCM-003</v>
      </c>
      <c r="G423" s="124"/>
      <c r="H423" s="124" t="s">
        <v>57</v>
      </c>
      <c r="I423" s="125">
        <v>0.34027777777777773</v>
      </c>
      <c r="J423" s="125">
        <v>0.35069444444444442</v>
      </c>
      <c r="K423" s="126">
        <f>tbl_Failures_Record[[#This Row],[To]]-tbl_Failures_Record[[#This Row],[From]]</f>
        <v>1.0416666666666685E-2</v>
      </c>
      <c r="L423" s="7" t="s">
        <v>669</v>
      </c>
      <c r="M423" s="7" t="s">
        <v>1067</v>
      </c>
      <c r="N423" s="7" t="s">
        <v>1068</v>
      </c>
      <c r="O423" s="124"/>
      <c r="P423" s="124"/>
      <c r="Q423" s="124"/>
      <c r="R423" s="124" t="s">
        <v>37</v>
      </c>
      <c r="S423" s="124" t="s">
        <v>166</v>
      </c>
      <c r="T423" s="124" t="s">
        <v>78</v>
      </c>
      <c r="U423" s="127"/>
      <c r="V423" s="124" t="s">
        <v>39</v>
      </c>
      <c r="W423" s="124"/>
      <c r="X423" s="128"/>
    </row>
    <row r="424" spans="2:24" ht="31.15">
      <c r="B424" s="131">
        <v>43822</v>
      </c>
      <c r="C424" s="124"/>
      <c r="D424" s="124" t="s">
        <v>31</v>
      </c>
      <c r="E424" s="124" t="s">
        <v>359</v>
      </c>
      <c r="F42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Name]]="UT",VLOOKUP(E424:E1433,UTList[],2,0),"")))))</f>
        <v>EU-SED-001</v>
      </c>
      <c r="G424" s="124"/>
      <c r="H424" s="124" t="s">
        <v>46</v>
      </c>
      <c r="I424" s="125">
        <v>0.20833333333333334</v>
      </c>
      <c r="J424" s="125">
        <v>0.21527777777777779</v>
      </c>
      <c r="K424" s="126">
        <f>tbl_Failures_Record[[#This Row],[To]]-tbl_Failures_Record[[#This Row],[From]]</f>
        <v>6.9444444444444475E-3</v>
      </c>
      <c r="L424" s="7" t="s">
        <v>1069</v>
      </c>
      <c r="M424" s="7" t="s">
        <v>1070</v>
      </c>
      <c r="N424" s="7" t="s">
        <v>1071</v>
      </c>
      <c r="O424" s="124"/>
      <c r="P424" s="124"/>
      <c r="Q424" s="124"/>
      <c r="R424" s="124" t="s">
        <v>43</v>
      </c>
      <c r="S424" s="124" t="s">
        <v>77</v>
      </c>
      <c r="T424" s="124" t="s">
        <v>78</v>
      </c>
      <c r="U424" s="127"/>
      <c r="V424" s="124" t="s">
        <v>39</v>
      </c>
      <c r="W424" s="124"/>
      <c r="X424" s="128"/>
    </row>
    <row r="425" spans="2:24" ht="31.15">
      <c r="B425" s="131">
        <v>43822</v>
      </c>
      <c r="C425" s="124"/>
      <c r="D425" s="124" t="s">
        <v>31</v>
      </c>
      <c r="E425" s="124" t="s">
        <v>359</v>
      </c>
      <c r="F42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Name]]="UT",VLOOKUP(E425:E1434,UTList[],2,0),"")))))</f>
        <v>EU-SED-001</v>
      </c>
      <c r="G425" s="124"/>
      <c r="H425" s="124" t="s">
        <v>33</v>
      </c>
      <c r="I425" s="125">
        <v>0.64583333333333337</v>
      </c>
      <c r="J425" s="125">
        <v>0.65277777777777779</v>
      </c>
      <c r="K425" s="126">
        <f>tbl_Failures_Record[[#This Row],[To]]-tbl_Failures_Record[[#This Row],[From]]</f>
        <v>6.9444444444444198E-3</v>
      </c>
      <c r="L425" s="7" t="s">
        <v>1072</v>
      </c>
      <c r="M425" s="7" t="s">
        <v>1073</v>
      </c>
      <c r="N425" s="7" t="s">
        <v>1074</v>
      </c>
      <c r="O425" s="124"/>
      <c r="P425" s="124"/>
      <c r="Q425" s="124"/>
      <c r="R425" s="124" t="s">
        <v>43</v>
      </c>
      <c r="S425" s="124" t="s">
        <v>105</v>
      </c>
      <c r="T425" s="124" t="s">
        <v>39</v>
      </c>
      <c r="U425" s="127"/>
      <c r="V425" s="124" t="s">
        <v>39</v>
      </c>
      <c r="W425" s="124"/>
      <c r="X425" s="128"/>
    </row>
    <row r="426" spans="2:24" ht="46.9">
      <c r="B426" s="131">
        <v>43822</v>
      </c>
      <c r="C426" s="124"/>
      <c r="D426" s="124" t="s">
        <v>51</v>
      </c>
      <c r="E426" s="124" t="s">
        <v>118</v>
      </c>
      <c r="F42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Name]]="UT",VLOOKUP(E426:E1435,UTList[],2,0),"")))))</f>
        <v>SC-DRY-001</v>
      </c>
      <c r="G426" s="124"/>
      <c r="H426" s="124" t="s">
        <v>46</v>
      </c>
      <c r="I426" s="125">
        <v>8.3333333333333329E-2</v>
      </c>
      <c r="J426" s="125">
        <v>0.125</v>
      </c>
      <c r="K426" s="126">
        <f>tbl_Failures_Record[[#This Row],[To]]-tbl_Failures_Record[[#This Row],[From]]</f>
        <v>4.1666666666666671E-2</v>
      </c>
      <c r="L426" s="7" t="s">
        <v>335</v>
      </c>
      <c r="M426" s="7" t="s">
        <v>641</v>
      </c>
      <c r="N426" s="7" t="s">
        <v>1075</v>
      </c>
      <c r="O426" s="124"/>
      <c r="P426" s="124"/>
      <c r="Q426" s="124"/>
      <c r="R426" s="124" t="s">
        <v>43</v>
      </c>
      <c r="S426" s="124" t="s">
        <v>50</v>
      </c>
      <c r="T426" s="124" t="s">
        <v>39</v>
      </c>
      <c r="U426" s="127"/>
      <c r="V426" s="124" t="s">
        <v>78</v>
      </c>
      <c r="W426" s="124"/>
      <c r="X426" s="128"/>
    </row>
    <row r="427" spans="2:24" ht="46.9">
      <c r="B427" s="131">
        <v>43822</v>
      </c>
      <c r="C427" s="124"/>
      <c r="D427" s="124" t="s">
        <v>31</v>
      </c>
      <c r="E427" s="124" t="s">
        <v>534</v>
      </c>
      <c r="F42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Name]]="UT",VLOOKUP(E427:E1436,UTList[],2,0),"")))))</f>
        <v>EU-MIX-002</v>
      </c>
      <c r="G427" s="124"/>
      <c r="H427" s="124" t="s">
        <v>57</v>
      </c>
      <c r="I427" s="125">
        <v>0.4826388888888889</v>
      </c>
      <c r="J427" s="125">
        <v>0.48958333333333331</v>
      </c>
      <c r="K427" s="126">
        <f>tbl_Failures_Record[[#This Row],[To]]-tbl_Failures_Record[[#This Row],[From]]</f>
        <v>6.9444444444444198E-3</v>
      </c>
      <c r="L427" s="7" t="s">
        <v>1076</v>
      </c>
      <c r="M427" s="7" t="s">
        <v>1077</v>
      </c>
      <c r="N427" s="7" t="s">
        <v>1078</v>
      </c>
      <c r="O427" s="124"/>
      <c r="P427" s="124"/>
      <c r="Q427" s="124"/>
      <c r="R427" s="124" t="s">
        <v>37</v>
      </c>
      <c r="S427" s="124" t="s">
        <v>182</v>
      </c>
      <c r="T427" s="124" t="s">
        <v>78</v>
      </c>
      <c r="U427" s="127"/>
      <c r="V427" s="124" t="s">
        <v>78</v>
      </c>
      <c r="W427" s="124">
        <v>10</v>
      </c>
      <c r="X427" s="128"/>
    </row>
    <row r="428" spans="2:24" ht="31.15">
      <c r="B428" s="131">
        <v>43823</v>
      </c>
      <c r="C428" s="124"/>
      <c r="D428" s="124" t="s">
        <v>31</v>
      </c>
      <c r="E428" s="124" t="s">
        <v>32</v>
      </c>
      <c r="F42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Name]]="UT",VLOOKUP(E428:E1437,UTList[],2,0),"")))))</f>
        <v>EU-PRF-002</v>
      </c>
      <c r="G428" s="124"/>
      <c r="H428" s="124" t="s">
        <v>46</v>
      </c>
      <c r="I428" s="125">
        <v>0.22222222222222221</v>
      </c>
      <c r="J428" s="125">
        <v>0.22847222222222222</v>
      </c>
      <c r="K428" s="126">
        <f>tbl_Failures_Record[[#This Row],[To]]-tbl_Failures_Record[[#This Row],[From]]</f>
        <v>6.2500000000000056E-3</v>
      </c>
      <c r="L428" s="7" t="s">
        <v>864</v>
      </c>
      <c r="M428" s="7" t="s">
        <v>643</v>
      </c>
      <c r="N428" s="7" t="s">
        <v>1079</v>
      </c>
      <c r="O428" s="124"/>
      <c r="P428" s="124"/>
      <c r="Q428" s="124"/>
      <c r="R428" s="124" t="s">
        <v>43</v>
      </c>
      <c r="S428" s="124" t="s">
        <v>77</v>
      </c>
      <c r="T428" s="124" t="s">
        <v>78</v>
      </c>
      <c r="U428" s="127"/>
      <c r="V428" s="124" t="s">
        <v>78</v>
      </c>
      <c r="W428" s="124">
        <v>5</v>
      </c>
      <c r="X428" s="128"/>
    </row>
    <row r="429" spans="2:24" ht="31.15">
      <c r="B429" s="131">
        <v>43823</v>
      </c>
      <c r="C429" s="124"/>
      <c r="D429" s="124" t="s">
        <v>31</v>
      </c>
      <c r="E429" s="124" t="s">
        <v>274</v>
      </c>
      <c r="F42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Name]]="UT",VLOOKUP(E429:E1438,UTList[],2,0),"")))))</f>
        <v>EU-DEP-001</v>
      </c>
      <c r="G429" s="124"/>
      <c r="H429" s="124" t="s">
        <v>33</v>
      </c>
      <c r="I429" s="125">
        <v>0.83333333333333337</v>
      </c>
      <c r="J429" s="125">
        <v>0.84375</v>
      </c>
      <c r="K429" s="126">
        <f>tbl_Failures_Record[[#This Row],[To]]-tbl_Failures_Record[[#This Row],[From]]</f>
        <v>1.041666666666663E-2</v>
      </c>
      <c r="L429" s="7" t="s">
        <v>1080</v>
      </c>
      <c r="M429" s="7" t="s">
        <v>1081</v>
      </c>
      <c r="N429" s="7" t="s">
        <v>1082</v>
      </c>
      <c r="O429" s="124"/>
      <c r="P429" s="124"/>
      <c r="Q429" s="124"/>
      <c r="R429" s="124" t="s">
        <v>43</v>
      </c>
      <c r="S429" s="124" t="s">
        <v>77</v>
      </c>
      <c r="T429" s="124" t="s">
        <v>78</v>
      </c>
      <c r="U429" s="127"/>
      <c r="V429" s="124" t="s">
        <v>39</v>
      </c>
      <c r="W429" s="124"/>
      <c r="X429" s="128"/>
    </row>
    <row r="430" spans="2:24" ht="31.15">
      <c r="B430" s="131">
        <v>43823</v>
      </c>
      <c r="C430" s="124"/>
      <c r="D430" s="124" t="s">
        <v>72</v>
      </c>
      <c r="E430" s="124" t="s">
        <v>277</v>
      </c>
      <c r="F43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Name]]="UT",VLOOKUP(E430:E1439,UTList[],2,0),"")))))</f>
        <v>SA-PRF-002</v>
      </c>
      <c r="G430" s="124"/>
      <c r="H430" s="124" t="s">
        <v>57</v>
      </c>
      <c r="I430" s="125">
        <v>0.5</v>
      </c>
      <c r="J430" s="125">
        <v>0.5625</v>
      </c>
      <c r="K430" s="126">
        <f>tbl_Failures_Record[[#This Row],[To]]-tbl_Failures_Record[[#This Row],[From]]</f>
        <v>6.25E-2</v>
      </c>
      <c r="L430" s="7" t="s">
        <v>1083</v>
      </c>
      <c r="M430" s="7" t="s">
        <v>1084</v>
      </c>
      <c r="N430" s="7" t="s">
        <v>1085</v>
      </c>
      <c r="O430" s="124"/>
      <c r="P430" s="124"/>
      <c r="Q430" s="124"/>
      <c r="R430" s="124" t="s">
        <v>37</v>
      </c>
      <c r="S430" s="124" t="s">
        <v>61</v>
      </c>
      <c r="T430" s="124" t="s">
        <v>78</v>
      </c>
      <c r="U430" s="127"/>
      <c r="V430" s="124" t="s">
        <v>78</v>
      </c>
      <c r="W430" s="124">
        <v>90</v>
      </c>
      <c r="X430" s="128">
        <v>50</v>
      </c>
    </row>
    <row r="431" spans="2:24" ht="31.15">
      <c r="B431" s="131">
        <v>43823</v>
      </c>
      <c r="C431" s="124"/>
      <c r="D431" s="124" t="s">
        <v>72</v>
      </c>
      <c r="E431" s="124" t="s">
        <v>277</v>
      </c>
      <c r="F43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Name]]="UT",VLOOKUP(E431:E1440,UTList[],2,0),"")))))</f>
        <v>SA-PRF-002</v>
      </c>
      <c r="G431" s="124"/>
      <c r="H431" s="124" t="s">
        <v>33</v>
      </c>
      <c r="I431" s="125">
        <v>0.64583333333333337</v>
      </c>
      <c r="J431" s="125">
        <v>0.72916666666666663</v>
      </c>
      <c r="K431" s="126">
        <f>tbl_Failures_Record[[#This Row],[To]]-tbl_Failures_Record[[#This Row],[From]]</f>
        <v>8.3333333333333259E-2</v>
      </c>
      <c r="L431" s="7" t="s">
        <v>1083</v>
      </c>
      <c r="M431" s="7" t="s">
        <v>1086</v>
      </c>
      <c r="N431" s="7" t="s">
        <v>1087</v>
      </c>
      <c r="O431" s="124"/>
      <c r="P431" s="124"/>
      <c r="Q431" s="124"/>
      <c r="R431" s="124" t="s">
        <v>37</v>
      </c>
      <c r="S431" s="124" t="s">
        <v>182</v>
      </c>
      <c r="T431" s="124" t="s">
        <v>78</v>
      </c>
      <c r="U431" s="127"/>
      <c r="V431" s="124" t="s">
        <v>78</v>
      </c>
      <c r="W431" s="124">
        <v>120</v>
      </c>
      <c r="X431" s="128">
        <v>260</v>
      </c>
    </row>
    <row r="432" spans="2:24" ht="31.15">
      <c r="B432" s="131">
        <v>43823</v>
      </c>
      <c r="C432" s="124"/>
      <c r="D432" s="124" t="s">
        <v>31</v>
      </c>
      <c r="E432" s="124" t="s">
        <v>218</v>
      </c>
      <c r="F43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Name]]="UT",VLOOKUP(E432:E1441,UTList[],2,0),"")))))</f>
        <v>EU-DVD-001</v>
      </c>
      <c r="G432" s="124"/>
      <c r="H432" s="124" t="s">
        <v>33</v>
      </c>
      <c r="I432" s="125">
        <v>0.72916666666666663</v>
      </c>
      <c r="J432" s="125">
        <v>0.73263888888888884</v>
      </c>
      <c r="K432" s="126">
        <f>tbl_Failures_Record[[#This Row],[To]]-tbl_Failures_Record[[#This Row],[From]]</f>
        <v>3.4722222222222099E-3</v>
      </c>
      <c r="L432" s="7" t="s">
        <v>1088</v>
      </c>
      <c r="M432" s="7" t="s">
        <v>1089</v>
      </c>
      <c r="N432" s="7" t="s">
        <v>1090</v>
      </c>
      <c r="O432" s="124"/>
      <c r="P432" s="124"/>
      <c r="Q432" s="124"/>
      <c r="R432" s="124" t="s">
        <v>43</v>
      </c>
      <c r="S432" s="124" t="s">
        <v>217</v>
      </c>
      <c r="T432" s="124" t="s">
        <v>78</v>
      </c>
      <c r="U432" s="127"/>
      <c r="V432" s="124" t="s">
        <v>78</v>
      </c>
      <c r="W432" s="124">
        <v>5</v>
      </c>
      <c r="X432" s="128"/>
    </row>
    <row r="433" spans="2:24" ht="15.6">
      <c r="B433" s="131">
        <v>43823</v>
      </c>
      <c r="C433" s="124"/>
      <c r="D433" s="124" t="s">
        <v>72</v>
      </c>
      <c r="E433" s="124" t="s">
        <v>135</v>
      </c>
      <c r="F43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Name]]="UT",VLOOKUP(E433:E1442,UTList[],2,0),"")))))</f>
        <v>SA-DVD-001</v>
      </c>
      <c r="G433" s="124"/>
      <c r="H433" s="124" t="s">
        <v>57</v>
      </c>
      <c r="I433" s="125">
        <v>0.34375</v>
      </c>
      <c r="J433" s="125">
        <v>0.35416666666666669</v>
      </c>
      <c r="K433" s="126">
        <f>tbl_Failures_Record[[#This Row],[To]]-tbl_Failures_Record[[#This Row],[From]]</f>
        <v>1.0416666666666685E-2</v>
      </c>
      <c r="L433" s="7" t="s">
        <v>1091</v>
      </c>
      <c r="M433" s="7" t="s">
        <v>1092</v>
      </c>
      <c r="N433" s="7" t="s">
        <v>1093</v>
      </c>
      <c r="O433" s="124"/>
      <c r="P433" s="124"/>
      <c r="Q433" s="124"/>
      <c r="R433" s="124" t="s">
        <v>43</v>
      </c>
      <c r="S433" s="124" t="s">
        <v>90</v>
      </c>
      <c r="T433" s="124" t="s">
        <v>78</v>
      </c>
      <c r="U433" s="127"/>
      <c r="V433" s="124" t="s">
        <v>39</v>
      </c>
      <c r="W433" s="124"/>
      <c r="X433" s="128"/>
    </row>
    <row r="434" spans="2:24" ht="31.15">
      <c r="B434" s="131">
        <v>43823</v>
      </c>
      <c r="C434" s="124"/>
      <c r="D434" s="124" t="s">
        <v>31</v>
      </c>
      <c r="E434" s="124" t="s">
        <v>230</v>
      </c>
      <c r="F43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Name]]="UT",VLOOKUP(E434:E1443,UTList[],2,0),"")))))</f>
        <v>EU-BSK-001</v>
      </c>
      <c r="G434" s="124"/>
      <c r="H434" s="124" t="s">
        <v>46</v>
      </c>
      <c r="I434" s="125">
        <v>0.2638888888888889</v>
      </c>
      <c r="J434" s="125">
        <v>0.27083333333333331</v>
      </c>
      <c r="K434" s="126">
        <f>tbl_Failures_Record[[#This Row],[To]]-tbl_Failures_Record[[#This Row],[From]]</f>
        <v>6.9444444444444198E-3</v>
      </c>
      <c r="L434" s="7" t="s">
        <v>509</v>
      </c>
      <c r="M434" s="7" t="s">
        <v>1094</v>
      </c>
      <c r="N434" s="7" t="s">
        <v>1095</v>
      </c>
      <c r="O434" s="124"/>
      <c r="P434" s="124"/>
      <c r="Q434" s="124"/>
      <c r="R434" s="124" t="s">
        <v>43</v>
      </c>
      <c r="S434" s="124" t="s">
        <v>50</v>
      </c>
      <c r="T434" s="124" t="s">
        <v>39</v>
      </c>
      <c r="U434" s="127"/>
      <c r="V434" s="124" t="s">
        <v>39</v>
      </c>
      <c r="W434" s="124"/>
      <c r="X434" s="128"/>
    </row>
    <row r="435" spans="2:24" ht="31.15">
      <c r="B435" s="131">
        <v>43823</v>
      </c>
      <c r="C435" s="124"/>
      <c r="D435" s="124" t="s">
        <v>62</v>
      </c>
      <c r="E435" s="124" t="s">
        <v>63</v>
      </c>
      <c r="F43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Name]]="UT",VLOOKUP(E435:E1444,UTList[],2,0),"")))))</f>
        <v>GE-GEN-001</v>
      </c>
      <c r="G435" s="124"/>
      <c r="H435" s="124" t="s">
        <v>57</v>
      </c>
      <c r="I435" s="125">
        <v>0.375</v>
      </c>
      <c r="J435" s="125">
        <v>0.625</v>
      </c>
      <c r="K435" s="126">
        <f>tbl_Failures_Record[[#This Row],[To]]-tbl_Failures_Record[[#This Row],[From]]</f>
        <v>0.25</v>
      </c>
      <c r="L435" s="7" t="s">
        <v>1096</v>
      </c>
      <c r="M435" s="7" t="s">
        <v>1097</v>
      </c>
      <c r="N435" s="7" t="s">
        <v>1098</v>
      </c>
      <c r="O435" s="124"/>
      <c r="P435" s="124"/>
      <c r="Q435" s="124"/>
      <c r="R435" s="124" t="s">
        <v>43</v>
      </c>
      <c r="S435" s="124" t="s">
        <v>44</v>
      </c>
      <c r="T435" s="124" t="s">
        <v>39</v>
      </c>
      <c r="U435" s="127"/>
      <c r="V435" s="124" t="s">
        <v>39</v>
      </c>
      <c r="W435" s="124"/>
      <c r="X435" s="128"/>
    </row>
    <row r="436" spans="2:24" ht="31.15">
      <c r="B436" s="131">
        <v>43823</v>
      </c>
      <c r="C436" s="124"/>
      <c r="D436" s="124" t="s">
        <v>51</v>
      </c>
      <c r="E436" s="124" t="s">
        <v>67</v>
      </c>
      <c r="F43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Name]]="UT",VLOOKUP(E436:E1445,UTList[],2,0),"")))))</f>
        <v>SC-OVN-001</v>
      </c>
      <c r="G436" s="124"/>
      <c r="H436" s="124" t="s">
        <v>57</v>
      </c>
      <c r="I436" s="125">
        <v>0.375</v>
      </c>
      <c r="J436" s="125">
        <v>0.38194444444444442</v>
      </c>
      <c r="K436" s="126">
        <f>tbl_Failures_Record[[#This Row],[To]]-tbl_Failures_Record[[#This Row],[From]]</f>
        <v>6.9444444444444198E-3</v>
      </c>
      <c r="L436" s="7" t="s">
        <v>397</v>
      </c>
      <c r="M436" s="7" t="s">
        <v>1099</v>
      </c>
      <c r="N436" s="7" t="s">
        <v>1100</v>
      </c>
      <c r="O436" s="124"/>
      <c r="P436" s="124"/>
      <c r="Q436" s="124"/>
      <c r="R436" s="124" t="s">
        <v>43</v>
      </c>
      <c r="S436" s="124" t="s">
        <v>105</v>
      </c>
      <c r="T436" s="124" t="s">
        <v>78</v>
      </c>
      <c r="U436" s="127"/>
      <c r="V436" s="124" t="s">
        <v>39</v>
      </c>
      <c r="W436" s="124"/>
      <c r="X436" s="128"/>
    </row>
    <row r="437" spans="2:24" ht="31.15">
      <c r="B437" s="131">
        <v>43823</v>
      </c>
      <c r="C437" s="124"/>
      <c r="D437" s="124" t="s">
        <v>51</v>
      </c>
      <c r="E437" s="124" t="s">
        <v>67</v>
      </c>
      <c r="F43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Name]]="UT",VLOOKUP(E437:E1446,UTList[],2,0),"")))))</f>
        <v>SC-OVN-001</v>
      </c>
      <c r="G437" s="124"/>
      <c r="H437" s="124" t="s">
        <v>57</v>
      </c>
      <c r="I437" s="125">
        <v>0.30208333333333331</v>
      </c>
      <c r="J437" s="125">
        <v>0.30902777777777779</v>
      </c>
      <c r="K437" s="126">
        <f>tbl_Failures_Record[[#This Row],[To]]-tbl_Failures_Record[[#This Row],[From]]</f>
        <v>6.9444444444444753E-3</v>
      </c>
      <c r="L437" s="7" t="s">
        <v>1101</v>
      </c>
      <c r="M437" s="7" t="s">
        <v>1102</v>
      </c>
      <c r="N437" s="7" t="s">
        <v>1103</v>
      </c>
      <c r="O437" s="124"/>
      <c r="P437" s="124"/>
      <c r="Q437" s="124"/>
      <c r="R437" s="124" t="s">
        <v>43</v>
      </c>
      <c r="S437" s="124" t="s">
        <v>105</v>
      </c>
      <c r="T437" s="124" t="s">
        <v>78</v>
      </c>
      <c r="U437" s="127"/>
      <c r="V437" s="124" t="s">
        <v>39</v>
      </c>
      <c r="W437" s="124"/>
      <c r="X437" s="128"/>
    </row>
    <row r="438" spans="2:24" ht="31.15">
      <c r="B438" s="131">
        <v>43823</v>
      </c>
      <c r="C438" s="124"/>
      <c r="D438" s="124" t="s">
        <v>72</v>
      </c>
      <c r="E438" s="124" t="s">
        <v>170</v>
      </c>
      <c r="F43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Name]]="UT",VLOOKUP(E438:E1447,UTList[],2,0),"")))))</f>
        <v>SA-ROV-003</v>
      </c>
      <c r="G438" s="124"/>
      <c r="H438" s="124" t="s">
        <v>33</v>
      </c>
      <c r="I438" s="125">
        <v>0.625</v>
      </c>
      <c r="J438" s="125">
        <v>0.67708333333333337</v>
      </c>
      <c r="K438" s="126">
        <f>tbl_Failures_Record[[#This Row],[To]]-tbl_Failures_Record[[#This Row],[From]]</f>
        <v>5.208333333333337E-2</v>
      </c>
      <c r="L438" s="7" t="s">
        <v>1104</v>
      </c>
      <c r="M438" s="7"/>
      <c r="N438" s="7" t="s">
        <v>1105</v>
      </c>
      <c r="O438" s="124"/>
      <c r="P438" s="124"/>
      <c r="Q438" s="124"/>
      <c r="R438" s="124" t="s">
        <v>43</v>
      </c>
      <c r="S438" s="124" t="s">
        <v>108</v>
      </c>
      <c r="T438" s="124" t="s">
        <v>78</v>
      </c>
      <c r="U438" s="127"/>
      <c r="V438" s="124" t="s">
        <v>78</v>
      </c>
      <c r="W438" s="124">
        <v>75</v>
      </c>
      <c r="X438" s="128"/>
    </row>
    <row r="439" spans="2:24" ht="31.15">
      <c r="B439" s="131">
        <v>43823</v>
      </c>
      <c r="C439" s="124"/>
      <c r="D439" s="124" t="s">
        <v>72</v>
      </c>
      <c r="E439" s="124" t="s">
        <v>91</v>
      </c>
      <c r="F43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Name]]="UT",VLOOKUP(E439:E1448,UTList[],2,0),"")))))</f>
        <v>SA-PAC-001</v>
      </c>
      <c r="G439" s="124"/>
      <c r="H439" s="124" t="s">
        <v>46</v>
      </c>
      <c r="I439" s="125">
        <v>4.8611111111111112E-2</v>
      </c>
      <c r="J439" s="125">
        <v>6.25E-2</v>
      </c>
      <c r="K439" s="126">
        <f>tbl_Failures_Record[[#This Row],[To]]-tbl_Failures_Record[[#This Row],[From]]</f>
        <v>1.3888888888888888E-2</v>
      </c>
      <c r="L439" s="7" t="s">
        <v>222</v>
      </c>
      <c r="M439" s="7" t="s">
        <v>1106</v>
      </c>
      <c r="N439" s="7" t="s">
        <v>1107</v>
      </c>
      <c r="O439" s="124"/>
      <c r="P439" s="124"/>
      <c r="Q439" s="124"/>
      <c r="R439" s="124" t="s">
        <v>43</v>
      </c>
      <c r="S439" s="124" t="s">
        <v>77</v>
      </c>
      <c r="T439" s="124" t="s">
        <v>78</v>
      </c>
      <c r="U439" s="127"/>
      <c r="V439" s="124" t="s">
        <v>78</v>
      </c>
      <c r="W439" s="124">
        <v>20</v>
      </c>
      <c r="X439" s="128"/>
    </row>
    <row r="440" spans="2:24" ht="31.15">
      <c r="B440" s="131">
        <v>43823</v>
      </c>
      <c r="C440" s="124"/>
      <c r="D440" s="124" t="s">
        <v>72</v>
      </c>
      <c r="E440" s="124" t="s">
        <v>183</v>
      </c>
      <c r="F44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Name]]="UT",VLOOKUP(E440:E1449,UTList[],2,0),"")))))</f>
        <v>SA-PAC-002</v>
      </c>
      <c r="G440" s="124"/>
      <c r="H440" s="124" t="s">
        <v>46</v>
      </c>
      <c r="I440" s="125">
        <v>0.1423611111111111</v>
      </c>
      <c r="J440" s="125">
        <v>0.15277777777777776</v>
      </c>
      <c r="K440" s="126">
        <f>tbl_Failures_Record[[#This Row],[To]]-tbl_Failures_Record[[#This Row],[From]]</f>
        <v>1.0416666666666657E-2</v>
      </c>
      <c r="L440" s="7" t="s">
        <v>222</v>
      </c>
      <c r="M440" s="7" t="s">
        <v>1108</v>
      </c>
      <c r="N440" s="7" t="s">
        <v>1109</v>
      </c>
      <c r="O440" s="124"/>
      <c r="P440" s="124"/>
      <c r="Q440" s="124"/>
      <c r="R440" s="124" t="s">
        <v>43</v>
      </c>
      <c r="S440" s="124" t="s">
        <v>50</v>
      </c>
      <c r="T440" s="124" t="s">
        <v>78</v>
      </c>
      <c r="U440" s="127"/>
      <c r="V440" s="124" t="s">
        <v>78</v>
      </c>
      <c r="W440" s="124">
        <v>15</v>
      </c>
      <c r="X440" s="128"/>
    </row>
    <row r="441" spans="2:24" ht="15.6">
      <c r="B441" s="131">
        <v>43823</v>
      </c>
      <c r="C441" s="124"/>
      <c r="D441" s="124" t="s">
        <v>72</v>
      </c>
      <c r="E441" s="124" t="s">
        <v>183</v>
      </c>
      <c r="F44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Name]]="UT",VLOOKUP(E441:E1450,UTList[],2,0),"")))))</f>
        <v>SA-PAC-002</v>
      </c>
      <c r="G441" s="124"/>
      <c r="H441" s="124" t="s">
        <v>57</v>
      </c>
      <c r="I441" s="125">
        <v>0.45833333333333331</v>
      </c>
      <c r="J441" s="125">
        <v>0.46875</v>
      </c>
      <c r="K441" s="126">
        <f>tbl_Failures_Record[[#This Row],[To]]-tbl_Failures_Record[[#This Row],[From]]</f>
        <v>1.0416666666666685E-2</v>
      </c>
      <c r="L441" s="7" t="s">
        <v>184</v>
      </c>
      <c r="M441" s="7"/>
      <c r="N441" s="7" t="s">
        <v>1110</v>
      </c>
      <c r="O441" s="124"/>
      <c r="P441" s="124"/>
      <c r="Q441" s="124"/>
      <c r="R441" s="124" t="s">
        <v>43</v>
      </c>
      <c r="S441" s="124" t="s">
        <v>90</v>
      </c>
      <c r="T441" s="124" t="s">
        <v>78</v>
      </c>
      <c r="U441" s="127"/>
      <c r="V441" s="124" t="s">
        <v>39</v>
      </c>
      <c r="W441" s="124"/>
      <c r="X441" s="128"/>
    </row>
    <row r="442" spans="2:24" ht="31.15">
      <c r="B442" s="131">
        <v>43823</v>
      </c>
      <c r="C442" s="124"/>
      <c r="D442" s="124" t="s">
        <v>72</v>
      </c>
      <c r="E442" s="124" t="s">
        <v>95</v>
      </c>
      <c r="F44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Name]]="UT",VLOOKUP(E442:E1451,UTList[],2,0),"")))))</f>
        <v>SA-AIJ-001</v>
      </c>
      <c r="G442" s="124"/>
      <c r="H442" s="124" t="s">
        <v>46</v>
      </c>
      <c r="I442" s="125">
        <v>1.0034722222222221</v>
      </c>
      <c r="J442" s="125">
        <v>1.0118055555555556</v>
      </c>
      <c r="K442" s="126">
        <f>tbl_Failures_Record[[#This Row],[To]]-tbl_Failures_Record[[#This Row],[From]]</f>
        <v>8.3333333333335258E-3</v>
      </c>
      <c r="L442" s="7" t="s">
        <v>1111</v>
      </c>
      <c r="M442" s="7"/>
      <c r="N442" s="7" t="s">
        <v>1112</v>
      </c>
      <c r="O442" s="124"/>
      <c r="P442" s="124"/>
      <c r="Q442" s="124"/>
      <c r="R442" s="124" t="s">
        <v>37</v>
      </c>
      <c r="S442" s="124" t="s">
        <v>71</v>
      </c>
      <c r="T442" s="124" t="s">
        <v>78</v>
      </c>
      <c r="U442" s="127"/>
      <c r="V442" s="124" t="s">
        <v>78</v>
      </c>
      <c r="W442" s="124">
        <v>12</v>
      </c>
      <c r="X442" s="128"/>
    </row>
    <row r="443" spans="2:24" ht="15.6">
      <c r="B443" s="131">
        <v>43823</v>
      </c>
      <c r="C443" s="124"/>
      <c r="D443" s="124" t="s">
        <v>72</v>
      </c>
      <c r="E443" s="124" t="s">
        <v>95</v>
      </c>
      <c r="F44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Name]]="UT",VLOOKUP(E443:E1452,UTList[],2,0),"")))))</f>
        <v>SA-AIJ-001</v>
      </c>
      <c r="G443" s="124"/>
      <c r="H443" s="124" t="s">
        <v>33</v>
      </c>
      <c r="I443" s="125">
        <v>0.66666666666666663</v>
      </c>
      <c r="J443" s="125">
        <v>0.67013888888888884</v>
      </c>
      <c r="K443" s="126">
        <f>tbl_Failures_Record[[#This Row],[To]]-tbl_Failures_Record[[#This Row],[From]]</f>
        <v>3.4722222222222099E-3</v>
      </c>
      <c r="L443" s="7" t="s">
        <v>222</v>
      </c>
      <c r="M443" s="7" t="s">
        <v>1113</v>
      </c>
      <c r="N443" s="7" t="s">
        <v>1114</v>
      </c>
      <c r="O443" s="124"/>
      <c r="P443" s="124"/>
      <c r="Q443" s="124"/>
      <c r="R443" s="124" t="s">
        <v>37</v>
      </c>
      <c r="S443" s="124" t="s">
        <v>166</v>
      </c>
      <c r="T443" s="124" t="s">
        <v>78</v>
      </c>
      <c r="U443" s="127"/>
      <c r="V443" s="124" t="s">
        <v>78</v>
      </c>
      <c r="W443" s="124">
        <v>5</v>
      </c>
      <c r="X443" s="128">
        <v>5</v>
      </c>
    </row>
    <row r="444" spans="2:24" ht="31.15">
      <c r="B444" s="131">
        <v>43823</v>
      </c>
      <c r="C444" s="124"/>
      <c r="D444" s="124" t="s">
        <v>51</v>
      </c>
      <c r="E444" s="124" t="s">
        <v>1115</v>
      </c>
      <c r="F44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Name]]="UT",VLOOKUP(E444:E1453,UTList[],2,0),"")))))</f>
        <v>SC-SHT-001</v>
      </c>
      <c r="G444" s="124"/>
      <c r="H444" s="124" t="s">
        <v>57</v>
      </c>
      <c r="I444" s="125">
        <v>0.39583333333333331</v>
      </c>
      <c r="J444" s="125">
        <v>0.39930555555555558</v>
      </c>
      <c r="K444" s="126">
        <f>tbl_Failures_Record[[#This Row],[To]]-tbl_Failures_Record[[#This Row],[From]]</f>
        <v>3.4722222222222654E-3</v>
      </c>
      <c r="L444" s="7" t="s">
        <v>1116</v>
      </c>
      <c r="M444" s="7" t="s">
        <v>1117</v>
      </c>
      <c r="N444" s="7" t="s">
        <v>1118</v>
      </c>
      <c r="O444" s="124"/>
      <c r="P444" s="124"/>
      <c r="Q444" s="124"/>
      <c r="R444" s="124" t="s">
        <v>43</v>
      </c>
      <c r="S444" s="124" t="s">
        <v>44</v>
      </c>
      <c r="T444" s="124" t="s">
        <v>78</v>
      </c>
      <c r="U444" s="127"/>
      <c r="V444" s="124" t="s">
        <v>39</v>
      </c>
      <c r="W444" s="124"/>
      <c r="X444" s="128"/>
    </row>
    <row r="445" spans="2:24" ht="46.9">
      <c r="B445" s="131">
        <v>43823</v>
      </c>
      <c r="C445" s="124"/>
      <c r="D445" s="124" t="s">
        <v>72</v>
      </c>
      <c r="E445" s="124" t="s">
        <v>445</v>
      </c>
      <c r="F44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Name]]="UT",VLOOKUP(E445:E1454,UTList[],2,0),"")))))</f>
        <v>SA-MIX-001</v>
      </c>
      <c r="G445" s="124"/>
      <c r="H445" s="124" t="s">
        <v>57</v>
      </c>
      <c r="I445" s="125">
        <v>0.32291666666666669</v>
      </c>
      <c r="J445" s="125">
        <v>0.3298611111111111</v>
      </c>
      <c r="K445" s="126">
        <f>tbl_Failures_Record[[#This Row],[To]]-tbl_Failures_Record[[#This Row],[From]]</f>
        <v>6.9444444444444198E-3</v>
      </c>
      <c r="L445" s="7" t="s">
        <v>1119</v>
      </c>
      <c r="M445" s="7" t="s">
        <v>1120</v>
      </c>
      <c r="N445" s="7" t="s">
        <v>1121</v>
      </c>
      <c r="O445" s="124"/>
      <c r="P445" s="124"/>
      <c r="Q445" s="124"/>
      <c r="R445" s="124" t="s">
        <v>43</v>
      </c>
      <c r="S445" s="124" t="s">
        <v>90</v>
      </c>
      <c r="T445" s="124" t="s">
        <v>78</v>
      </c>
      <c r="U445" s="127"/>
      <c r="V445" s="124" t="s">
        <v>78</v>
      </c>
      <c r="W445" s="124">
        <v>10</v>
      </c>
      <c r="X445" s="128"/>
    </row>
    <row r="446" spans="2:24" ht="46.9">
      <c r="B446" s="131">
        <v>43824</v>
      </c>
      <c r="C446" s="124"/>
      <c r="D446" s="124" t="s">
        <v>31</v>
      </c>
      <c r="E446" s="124" t="s">
        <v>274</v>
      </c>
      <c r="F44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Name]]="UT",VLOOKUP(E446:E1455,UTList[],2,0),"")))))</f>
        <v>EU-DEP-001</v>
      </c>
      <c r="G446" s="124"/>
      <c r="H446" s="124" t="s">
        <v>57</v>
      </c>
      <c r="I446" s="125">
        <v>0.3125</v>
      </c>
      <c r="J446" s="125">
        <v>0.31597222222222221</v>
      </c>
      <c r="K446" s="126">
        <f>tbl_Failures_Record[[#This Row],[To]]-tbl_Failures_Record[[#This Row],[From]]</f>
        <v>3.4722222222222099E-3</v>
      </c>
      <c r="L446" s="7" t="s">
        <v>1122</v>
      </c>
      <c r="M446" s="7" t="s">
        <v>1123</v>
      </c>
      <c r="N446" s="7" t="s">
        <v>1124</v>
      </c>
      <c r="O446" s="124"/>
      <c r="P446" s="124"/>
      <c r="Q446" s="124"/>
      <c r="R446" s="124" t="s">
        <v>43</v>
      </c>
      <c r="S446" s="124" t="s">
        <v>105</v>
      </c>
      <c r="T446" s="124" t="s">
        <v>78</v>
      </c>
      <c r="U446" s="127"/>
      <c r="V446" s="124" t="s">
        <v>78</v>
      </c>
      <c r="W446" s="124">
        <v>5</v>
      </c>
      <c r="X446" s="128"/>
    </row>
    <row r="447" spans="2:24" ht="46.9">
      <c r="B447" s="131">
        <v>43824</v>
      </c>
      <c r="C447" s="124"/>
      <c r="D447" s="124" t="s">
        <v>31</v>
      </c>
      <c r="E447" s="124" t="s">
        <v>1125</v>
      </c>
      <c r="F44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Name]]="UT",VLOOKUP(E447:E1456,UTList[],2,0),"")))))</f>
        <v>EU-PRN-001</v>
      </c>
      <c r="G447" s="124"/>
      <c r="H447" s="124" t="s">
        <v>33</v>
      </c>
      <c r="I447" s="125">
        <v>0.8125</v>
      </c>
      <c r="J447" s="125">
        <v>0.82291666666666663</v>
      </c>
      <c r="K447" s="126">
        <f>tbl_Failures_Record[[#This Row],[To]]-tbl_Failures_Record[[#This Row],[From]]</f>
        <v>1.041666666666663E-2</v>
      </c>
      <c r="L447" s="7" t="s">
        <v>1126</v>
      </c>
      <c r="M447" s="7" t="s">
        <v>1127</v>
      </c>
      <c r="N447" s="7" t="s">
        <v>1128</v>
      </c>
      <c r="O447" s="124"/>
      <c r="P447" s="124"/>
      <c r="Q447" s="124"/>
      <c r="R447" s="124" t="s">
        <v>43</v>
      </c>
      <c r="S447" s="124" t="s">
        <v>77</v>
      </c>
      <c r="T447" s="124" t="s">
        <v>78</v>
      </c>
      <c r="U447" s="127"/>
      <c r="V447" s="124" t="s">
        <v>39</v>
      </c>
      <c r="W447" s="124"/>
      <c r="X447" s="128"/>
    </row>
    <row r="448" spans="2:24" ht="31.15">
      <c r="B448" s="131">
        <v>43824</v>
      </c>
      <c r="C448" s="124"/>
      <c r="D448" s="124" t="s">
        <v>51</v>
      </c>
      <c r="E448" s="124" t="s">
        <v>1129</v>
      </c>
      <c r="F44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Name]]="UT",VLOOKUP(E448:E1457,UTList[],2,0),"")))))</f>
        <v>SC-BEL-002</v>
      </c>
      <c r="G448" s="124"/>
      <c r="H448" s="124" t="s">
        <v>33</v>
      </c>
      <c r="I448" s="125">
        <v>0.66666666666666663</v>
      </c>
      <c r="J448" s="125">
        <v>0.67013888888888884</v>
      </c>
      <c r="K448" s="126">
        <f>tbl_Failures_Record[[#This Row],[To]]-tbl_Failures_Record[[#This Row],[From]]</f>
        <v>3.4722222222222099E-3</v>
      </c>
      <c r="L448" s="7" t="s">
        <v>1130</v>
      </c>
      <c r="M448" s="7" t="s">
        <v>1131</v>
      </c>
      <c r="N448" s="7" t="s">
        <v>1132</v>
      </c>
      <c r="O448" s="124"/>
      <c r="P448" s="124"/>
      <c r="Q448" s="124"/>
      <c r="R448" s="124" t="s">
        <v>37</v>
      </c>
      <c r="S448" s="124" t="s">
        <v>71</v>
      </c>
      <c r="T448" s="124" t="s">
        <v>78</v>
      </c>
      <c r="U448" s="127"/>
      <c r="V448" s="124" t="s">
        <v>39</v>
      </c>
      <c r="W448" s="124"/>
      <c r="X448" s="128"/>
    </row>
    <row r="449" spans="2:24" ht="15.6">
      <c r="B449" s="131">
        <v>43824</v>
      </c>
      <c r="C449" s="124"/>
      <c r="D449" s="124" t="s">
        <v>51</v>
      </c>
      <c r="E449" s="124" t="s">
        <v>1129</v>
      </c>
      <c r="F44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Name]]="UT",VLOOKUP(E449:E1458,UTList[],2,0),"")))))</f>
        <v>SC-BEL-002</v>
      </c>
      <c r="G449" s="124"/>
      <c r="H449" s="124" t="s">
        <v>33</v>
      </c>
      <c r="I449" s="125">
        <v>0.76041666666666663</v>
      </c>
      <c r="J449" s="125">
        <v>0.77083333333333337</v>
      </c>
      <c r="K449" s="126">
        <f>tbl_Failures_Record[[#This Row],[To]]-tbl_Failures_Record[[#This Row],[From]]</f>
        <v>1.0416666666666741E-2</v>
      </c>
      <c r="L449" s="7" t="s">
        <v>1133</v>
      </c>
      <c r="M449" s="7"/>
      <c r="N449" s="7" t="s">
        <v>1134</v>
      </c>
      <c r="O449" s="124"/>
      <c r="P449" s="124"/>
      <c r="Q449" s="124"/>
      <c r="R449" s="124" t="s">
        <v>43</v>
      </c>
      <c r="S449" s="124" t="s">
        <v>217</v>
      </c>
      <c r="T449" s="124" t="s">
        <v>39</v>
      </c>
      <c r="U449" s="127"/>
      <c r="V449" s="124" t="s">
        <v>39</v>
      </c>
      <c r="W449" s="124"/>
      <c r="X449" s="128"/>
    </row>
    <row r="450" spans="2:24" ht="15.6">
      <c r="B450" s="131">
        <v>43824</v>
      </c>
      <c r="C450" s="124"/>
      <c r="D450" s="124" t="s">
        <v>31</v>
      </c>
      <c r="E450" s="124" t="s">
        <v>218</v>
      </c>
      <c r="F45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Name]]="UT",VLOOKUP(E450:E1459,UTList[],2,0),"")))))</f>
        <v>EU-DVD-001</v>
      </c>
      <c r="G450" s="124"/>
      <c r="H450" s="124" t="s">
        <v>33</v>
      </c>
      <c r="I450" s="125">
        <v>0.70833333333333337</v>
      </c>
      <c r="J450" s="125">
        <v>0.71875</v>
      </c>
      <c r="K450" s="126">
        <f>tbl_Failures_Record[[#This Row],[To]]-tbl_Failures_Record[[#This Row],[From]]</f>
        <v>1.041666666666663E-2</v>
      </c>
      <c r="L450" s="7" t="s">
        <v>369</v>
      </c>
      <c r="M450" s="7" t="s">
        <v>1135</v>
      </c>
      <c r="N450" s="7" t="s">
        <v>1136</v>
      </c>
      <c r="O450" s="124"/>
      <c r="P450" s="124"/>
      <c r="Q450" s="124"/>
      <c r="R450" s="124" t="s">
        <v>43</v>
      </c>
      <c r="S450" s="124" t="s">
        <v>108</v>
      </c>
      <c r="T450" s="124" t="s">
        <v>39</v>
      </c>
      <c r="U450" s="127"/>
      <c r="V450" s="124" t="s">
        <v>39</v>
      </c>
      <c r="W450" s="124"/>
      <c r="X450" s="128"/>
    </row>
    <row r="451" spans="2:24" ht="62.45">
      <c r="B451" s="131">
        <v>43824</v>
      </c>
      <c r="C451" s="124"/>
      <c r="D451" s="124" t="s">
        <v>72</v>
      </c>
      <c r="E451" s="124" t="s">
        <v>135</v>
      </c>
      <c r="F45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Name]]="UT",VLOOKUP(E451:E1460,UTList[],2,0),"")))))</f>
        <v>SA-DVD-001</v>
      </c>
      <c r="G451" s="124"/>
      <c r="H451" s="124" t="s">
        <v>46</v>
      </c>
      <c r="I451" s="125">
        <v>0.10416666666666667</v>
      </c>
      <c r="J451" s="125">
        <v>0.12986111111111112</v>
      </c>
      <c r="K451" s="126">
        <f>tbl_Failures_Record[[#This Row],[To]]-tbl_Failures_Record[[#This Row],[From]]</f>
        <v>2.569444444444445E-2</v>
      </c>
      <c r="L451" s="7" t="s">
        <v>222</v>
      </c>
      <c r="M451" s="7" t="s">
        <v>1137</v>
      </c>
      <c r="N451" s="7" t="s">
        <v>1138</v>
      </c>
      <c r="O451" s="124"/>
      <c r="P451" s="124"/>
      <c r="Q451" s="124"/>
      <c r="R451" s="124" t="s">
        <v>43</v>
      </c>
      <c r="S451" s="124" t="s">
        <v>50</v>
      </c>
      <c r="T451" s="124" t="s">
        <v>39</v>
      </c>
      <c r="U451" s="127"/>
      <c r="V451" s="124" t="s">
        <v>39</v>
      </c>
      <c r="W451" s="124"/>
      <c r="X451" s="128"/>
    </row>
    <row r="452" spans="2:24" ht="31.15">
      <c r="B452" s="131">
        <v>43824</v>
      </c>
      <c r="C452" s="124"/>
      <c r="D452" s="124" t="s">
        <v>72</v>
      </c>
      <c r="E452" s="124" t="s">
        <v>135</v>
      </c>
      <c r="F45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Name]]="UT",VLOOKUP(E452:E1461,UTList[],2,0),"")))))</f>
        <v>SA-DVD-001</v>
      </c>
      <c r="G452" s="124"/>
      <c r="H452" s="124" t="s">
        <v>57</v>
      </c>
      <c r="I452" s="125">
        <v>0.5</v>
      </c>
      <c r="J452" s="125">
        <v>0.51388888888888895</v>
      </c>
      <c r="K452" s="126">
        <f>tbl_Failures_Record[[#This Row],[To]]-tbl_Failures_Record[[#This Row],[From]]</f>
        <v>1.3888888888888951E-2</v>
      </c>
      <c r="L452" s="7" t="s">
        <v>915</v>
      </c>
      <c r="M452" s="7" t="s">
        <v>1139</v>
      </c>
      <c r="N452" s="7" t="s">
        <v>1140</v>
      </c>
      <c r="O452" s="124"/>
      <c r="P452" s="124"/>
      <c r="Q452" s="124"/>
      <c r="R452" s="124" t="s">
        <v>43</v>
      </c>
      <c r="S452" s="124" t="s">
        <v>90</v>
      </c>
      <c r="T452" s="124" t="s">
        <v>78</v>
      </c>
      <c r="U452" s="127"/>
      <c r="V452" s="124" t="s">
        <v>78</v>
      </c>
      <c r="W452" s="124">
        <v>20</v>
      </c>
      <c r="X452" s="128"/>
    </row>
    <row r="453" spans="2:24" ht="46.9">
      <c r="B453" s="131">
        <v>43824</v>
      </c>
      <c r="C453" s="124"/>
      <c r="D453" s="124" t="s">
        <v>31</v>
      </c>
      <c r="E453" s="124" t="s">
        <v>159</v>
      </c>
      <c r="F45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Name]]="UT",VLOOKUP(E453:E1462,UTList[],2,0),"")))))</f>
        <v>EU-PAC-001</v>
      </c>
      <c r="G453" s="124"/>
      <c r="H453" s="124" t="s">
        <v>46</v>
      </c>
      <c r="I453" s="125">
        <v>4.5138888888888888E-2</v>
      </c>
      <c r="J453" s="125">
        <v>4.7916666666666663E-2</v>
      </c>
      <c r="K453" s="126">
        <f>tbl_Failures_Record[[#This Row],[To]]-tbl_Failures_Record[[#This Row],[From]]</f>
        <v>2.7777777777777748E-3</v>
      </c>
      <c r="L453" s="7" t="s">
        <v>1141</v>
      </c>
      <c r="M453" s="7" t="s">
        <v>1142</v>
      </c>
      <c r="N453" s="7" t="s">
        <v>773</v>
      </c>
      <c r="O453" s="124"/>
      <c r="P453" s="124"/>
      <c r="Q453" s="124"/>
      <c r="R453" s="124" t="s">
        <v>43</v>
      </c>
      <c r="S453" s="124" t="s">
        <v>77</v>
      </c>
      <c r="T453" s="124" t="s">
        <v>78</v>
      </c>
      <c r="U453" s="127"/>
      <c r="V453" s="124" t="s">
        <v>39</v>
      </c>
      <c r="W453" s="124"/>
      <c r="X453" s="128"/>
    </row>
    <row r="454" spans="2:24" ht="15.6">
      <c r="B454" s="131">
        <v>43824</v>
      </c>
      <c r="C454" s="124"/>
      <c r="D454" s="124" t="s">
        <v>31</v>
      </c>
      <c r="E454" s="124" t="s">
        <v>159</v>
      </c>
      <c r="F45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Name]]="UT",VLOOKUP(E454:E1463,UTList[],2,0),"")))))</f>
        <v>EU-PAC-001</v>
      </c>
      <c r="G454" s="124"/>
      <c r="H454" s="124" t="s">
        <v>57</v>
      </c>
      <c r="I454" s="125">
        <v>0.32291666666666669</v>
      </c>
      <c r="J454" s="125">
        <v>0.3263888888888889</v>
      </c>
      <c r="K454" s="126">
        <f>tbl_Failures_Record[[#This Row],[To]]-tbl_Failures_Record[[#This Row],[From]]</f>
        <v>3.4722222222222099E-3</v>
      </c>
      <c r="L454" s="7" t="s">
        <v>902</v>
      </c>
      <c r="M454" s="7" t="s">
        <v>1143</v>
      </c>
      <c r="N454" s="7" t="s">
        <v>1144</v>
      </c>
      <c r="O454" s="124"/>
      <c r="P454" s="124"/>
      <c r="Q454" s="124"/>
      <c r="R454" s="124" t="s">
        <v>37</v>
      </c>
      <c r="S454" s="124" t="s">
        <v>166</v>
      </c>
      <c r="T454" s="124" t="s">
        <v>39</v>
      </c>
      <c r="U454" s="127"/>
      <c r="V454" s="124" t="s">
        <v>78</v>
      </c>
      <c r="W454" s="124">
        <v>5</v>
      </c>
      <c r="X454" s="128"/>
    </row>
    <row r="455" spans="2:24" ht="46.9">
      <c r="B455" s="131">
        <v>43824</v>
      </c>
      <c r="C455" s="124"/>
      <c r="D455" s="124" t="s">
        <v>31</v>
      </c>
      <c r="E455" s="124" t="s">
        <v>508</v>
      </c>
      <c r="F45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Name]]="UT",VLOOKUP(E455:E1464,UTList[],2,0),"")))))</f>
        <v>EU-PAC-002</v>
      </c>
      <c r="G455" s="124"/>
      <c r="H455" s="124" t="s">
        <v>57</v>
      </c>
      <c r="I455" s="125">
        <v>0.41666666666666669</v>
      </c>
      <c r="J455" s="125">
        <v>0.42708333333333331</v>
      </c>
      <c r="K455" s="126">
        <f>tbl_Failures_Record[[#This Row],[To]]-tbl_Failures_Record[[#This Row],[From]]</f>
        <v>1.041666666666663E-2</v>
      </c>
      <c r="L455" s="7" t="s">
        <v>1145</v>
      </c>
      <c r="M455" s="7" t="s">
        <v>1146</v>
      </c>
      <c r="N455" s="7" t="s">
        <v>1147</v>
      </c>
      <c r="O455" s="124"/>
      <c r="P455" s="124"/>
      <c r="Q455" s="124"/>
      <c r="R455" s="124" t="s">
        <v>43</v>
      </c>
      <c r="S455" s="124" t="s">
        <v>105</v>
      </c>
      <c r="T455" s="124" t="s">
        <v>78</v>
      </c>
      <c r="U455" s="127"/>
      <c r="V455" s="124" t="s">
        <v>39</v>
      </c>
      <c r="W455" s="124"/>
      <c r="X455" s="128"/>
    </row>
    <row r="456" spans="2:24" ht="31.15">
      <c r="B456" s="131">
        <v>43824</v>
      </c>
      <c r="C456" s="124"/>
      <c r="D456" s="124" t="s">
        <v>51</v>
      </c>
      <c r="E456" s="124" t="s">
        <v>67</v>
      </c>
      <c r="F45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Name]]="UT",VLOOKUP(E456:E1465,UTList[],2,0),"")))))</f>
        <v>SC-OVN-001</v>
      </c>
      <c r="G456" s="124"/>
      <c r="H456" s="124" t="s">
        <v>57</v>
      </c>
      <c r="I456" s="125">
        <v>0.30208333333333331</v>
      </c>
      <c r="J456" s="125">
        <v>0.3125</v>
      </c>
      <c r="K456" s="126">
        <f>tbl_Failures_Record[[#This Row],[To]]-tbl_Failures_Record[[#This Row],[From]]</f>
        <v>1.0416666666666685E-2</v>
      </c>
      <c r="L456" s="7" t="s">
        <v>509</v>
      </c>
      <c r="M456" s="7" t="s">
        <v>1148</v>
      </c>
      <c r="N456" s="7" t="s">
        <v>1149</v>
      </c>
      <c r="O456" s="124"/>
      <c r="P456" s="124"/>
      <c r="Q456" s="124"/>
      <c r="R456" s="124" t="s">
        <v>43</v>
      </c>
      <c r="S456" s="124" t="s">
        <v>44</v>
      </c>
      <c r="T456" s="124" t="s">
        <v>39</v>
      </c>
      <c r="U456" s="127"/>
      <c r="V456" s="124" t="s">
        <v>39</v>
      </c>
      <c r="W456" s="124"/>
      <c r="X456" s="128"/>
    </row>
    <row r="457" spans="2:24" ht="15.6">
      <c r="B457" s="131">
        <v>43824</v>
      </c>
      <c r="C457" s="124"/>
      <c r="D457" s="124" t="s">
        <v>72</v>
      </c>
      <c r="E457" s="124" t="s">
        <v>91</v>
      </c>
      <c r="F45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Name]]="UT",VLOOKUP(E457:E1466,UTList[],2,0),"")))))</f>
        <v>SA-PAC-001</v>
      </c>
      <c r="G457" s="124"/>
      <c r="H457" s="124" t="s">
        <v>57</v>
      </c>
      <c r="I457" s="125">
        <v>0.31944444444444448</v>
      </c>
      <c r="J457" s="125">
        <v>0.32291666666666669</v>
      </c>
      <c r="K457" s="126">
        <f>tbl_Failures_Record[[#This Row],[To]]-tbl_Failures_Record[[#This Row],[From]]</f>
        <v>3.4722222222222099E-3</v>
      </c>
      <c r="L457" s="7" t="s">
        <v>1150</v>
      </c>
      <c r="M457" s="7" t="s">
        <v>1151</v>
      </c>
      <c r="N457" s="7" t="s">
        <v>1152</v>
      </c>
      <c r="O457" s="124"/>
      <c r="P457" s="124"/>
      <c r="Q457" s="124"/>
      <c r="R457" s="124" t="s">
        <v>43</v>
      </c>
      <c r="S457" s="124" t="s">
        <v>90</v>
      </c>
      <c r="T457" s="124" t="s">
        <v>78</v>
      </c>
      <c r="U457" s="127"/>
      <c r="V457" s="124" t="s">
        <v>78</v>
      </c>
      <c r="W457" s="124">
        <v>5</v>
      </c>
      <c r="X457" s="128"/>
    </row>
    <row r="458" spans="2:24" ht="31.15">
      <c r="B458" s="131">
        <v>43824</v>
      </c>
      <c r="C458" s="124"/>
      <c r="D458" s="124" t="s">
        <v>72</v>
      </c>
      <c r="E458" s="124" t="s">
        <v>95</v>
      </c>
      <c r="F45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Name]]="UT",VLOOKUP(E458:E1467,UTList[],2,0),"")))))</f>
        <v>SA-AIJ-001</v>
      </c>
      <c r="G458" s="124"/>
      <c r="H458" s="124" t="s">
        <v>46</v>
      </c>
      <c r="I458" s="125">
        <v>0.20138888888888887</v>
      </c>
      <c r="J458" s="125">
        <v>0.21527777777777779</v>
      </c>
      <c r="K458" s="126">
        <f>tbl_Failures_Record[[#This Row],[To]]-tbl_Failures_Record[[#This Row],[From]]</f>
        <v>1.3888888888888923E-2</v>
      </c>
      <c r="L458" s="7" t="s">
        <v>222</v>
      </c>
      <c r="M458" s="7" t="s">
        <v>1153</v>
      </c>
      <c r="N458" s="7" t="s">
        <v>1154</v>
      </c>
      <c r="O458" s="124"/>
      <c r="P458" s="124"/>
      <c r="Q458" s="124"/>
      <c r="R458" s="124" t="s">
        <v>43</v>
      </c>
      <c r="S458" s="124" t="s">
        <v>77</v>
      </c>
      <c r="T458" s="124" t="s">
        <v>78</v>
      </c>
      <c r="U458" s="127"/>
      <c r="V458" s="124" t="s">
        <v>78</v>
      </c>
      <c r="W458" s="124">
        <v>20</v>
      </c>
      <c r="X458" s="128"/>
    </row>
    <row r="459" spans="2:24" ht="15.6">
      <c r="B459" s="131">
        <v>43824</v>
      </c>
      <c r="C459" s="124"/>
      <c r="D459" s="124" t="s">
        <v>72</v>
      </c>
      <c r="E459" s="124" t="s">
        <v>95</v>
      </c>
      <c r="F45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Name]]="UT",VLOOKUP(E459:E1468,UTList[],2,0),"")))))</f>
        <v>SA-AIJ-001</v>
      </c>
      <c r="G459" s="124"/>
      <c r="H459" s="124" t="s">
        <v>46</v>
      </c>
      <c r="I459" s="125">
        <v>0.10416666666666667</v>
      </c>
      <c r="J459" s="125">
        <v>0.1076388888888889</v>
      </c>
      <c r="K459" s="126">
        <f>tbl_Failures_Record[[#This Row],[To]]-tbl_Failures_Record[[#This Row],[From]]</f>
        <v>3.4722222222222238E-3</v>
      </c>
      <c r="L459" s="7" t="s">
        <v>194</v>
      </c>
      <c r="M459" s="7" t="s">
        <v>1155</v>
      </c>
      <c r="N459" s="7" t="s">
        <v>1156</v>
      </c>
      <c r="O459" s="124"/>
      <c r="P459" s="124"/>
      <c r="Q459" s="124"/>
      <c r="R459" s="124" t="s">
        <v>37</v>
      </c>
      <c r="S459" s="124" t="s">
        <v>56</v>
      </c>
      <c r="T459" s="124" t="s">
        <v>39</v>
      </c>
      <c r="U459" s="127"/>
      <c r="V459" s="124" t="s">
        <v>39</v>
      </c>
      <c r="W459" s="124"/>
      <c r="X459" s="128"/>
    </row>
    <row r="460" spans="2:24" ht="15.6">
      <c r="B460" s="131">
        <v>43824</v>
      </c>
      <c r="C460" s="124"/>
      <c r="D460" s="124" t="s">
        <v>72</v>
      </c>
      <c r="E460" s="124" t="s">
        <v>95</v>
      </c>
      <c r="F46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Name]]="UT",VLOOKUP(E460:E1469,UTList[],2,0),"")))))</f>
        <v>SA-AIJ-001</v>
      </c>
      <c r="G460" s="124"/>
      <c r="H460" s="124" t="s">
        <v>57</v>
      </c>
      <c r="I460" s="125">
        <v>0.30902777777777779</v>
      </c>
      <c r="J460" s="125">
        <v>0.3125</v>
      </c>
      <c r="K460" s="126">
        <f>tbl_Failures_Record[[#This Row],[To]]-tbl_Failures_Record[[#This Row],[From]]</f>
        <v>3.4722222222222099E-3</v>
      </c>
      <c r="L460" s="7" t="s">
        <v>707</v>
      </c>
      <c r="M460" s="7"/>
      <c r="N460" s="7" t="s">
        <v>1157</v>
      </c>
      <c r="O460" s="124"/>
      <c r="P460" s="124"/>
      <c r="Q460" s="124"/>
      <c r="R460" s="124" t="s">
        <v>43</v>
      </c>
      <c r="S460" s="124" t="s">
        <v>90</v>
      </c>
      <c r="T460" s="124" t="s">
        <v>78</v>
      </c>
      <c r="U460" s="127"/>
      <c r="V460" s="124" t="s">
        <v>78</v>
      </c>
      <c r="W460" s="124">
        <v>5</v>
      </c>
      <c r="X460" s="128"/>
    </row>
    <row r="461" spans="2:24" ht="31.15">
      <c r="B461" s="131">
        <v>43824</v>
      </c>
      <c r="C461" s="124"/>
      <c r="D461" s="124" t="s">
        <v>72</v>
      </c>
      <c r="E461" s="124" t="s">
        <v>95</v>
      </c>
      <c r="F46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Name]]="UT",VLOOKUP(E461:E1470,UTList[],2,0),"")))))</f>
        <v>SA-AIJ-001</v>
      </c>
      <c r="G461" s="124"/>
      <c r="H461" s="124" t="s">
        <v>57</v>
      </c>
      <c r="I461" s="125">
        <v>0.3611111111111111</v>
      </c>
      <c r="J461" s="125">
        <v>0.36458333333333331</v>
      </c>
      <c r="K461" s="126">
        <f>tbl_Failures_Record[[#This Row],[To]]-tbl_Failures_Record[[#This Row],[From]]</f>
        <v>3.4722222222222099E-3</v>
      </c>
      <c r="L461" s="7" t="s">
        <v>1158</v>
      </c>
      <c r="M461" s="7"/>
      <c r="N461" s="7" t="s">
        <v>1159</v>
      </c>
      <c r="O461" s="124"/>
      <c r="P461" s="124"/>
      <c r="Q461" s="124"/>
      <c r="R461" s="124" t="s">
        <v>37</v>
      </c>
      <c r="S461" s="124" t="s">
        <v>182</v>
      </c>
      <c r="T461" s="124" t="s">
        <v>78</v>
      </c>
      <c r="U461" s="127"/>
      <c r="V461" s="124" t="s">
        <v>39</v>
      </c>
      <c r="W461" s="124"/>
      <c r="X461" s="128"/>
    </row>
    <row r="462" spans="2:24" ht="31.15">
      <c r="B462" s="131">
        <v>43824</v>
      </c>
      <c r="C462" s="124"/>
      <c r="D462" s="124" t="s">
        <v>72</v>
      </c>
      <c r="E462" s="124" t="s">
        <v>95</v>
      </c>
      <c r="F46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Name]]="UT",VLOOKUP(E462:E1471,UTList[],2,0),"")))))</f>
        <v>SA-AIJ-001</v>
      </c>
      <c r="G462" s="124"/>
      <c r="H462" s="124" t="s">
        <v>57</v>
      </c>
      <c r="I462" s="125">
        <v>0.36805555555555558</v>
      </c>
      <c r="J462" s="125">
        <v>0.375</v>
      </c>
      <c r="K462" s="126">
        <f>tbl_Failures_Record[[#This Row],[To]]-tbl_Failures_Record[[#This Row],[From]]</f>
        <v>6.9444444444444198E-3</v>
      </c>
      <c r="L462" s="7" t="s">
        <v>1064</v>
      </c>
      <c r="M462" s="7"/>
      <c r="N462" s="7" t="s">
        <v>1160</v>
      </c>
      <c r="O462" s="124"/>
      <c r="P462" s="124"/>
      <c r="Q462" s="124"/>
      <c r="R462" s="124" t="s">
        <v>43</v>
      </c>
      <c r="S462" s="124" t="s">
        <v>90</v>
      </c>
      <c r="T462" s="124" t="s">
        <v>78</v>
      </c>
      <c r="U462" s="127"/>
      <c r="V462" s="124" t="s">
        <v>78</v>
      </c>
      <c r="W462" s="124">
        <v>10</v>
      </c>
      <c r="X462" s="128"/>
    </row>
    <row r="463" spans="2:24" ht="31.15">
      <c r="B463" s="131">
        <v>43825</v>
      </c>
      <c r="C463" s="124"/>
      <c r="D463" s="124" t="s">
        <v>31</v>
      </c>
      <c r="E463" s="124" t="s">
        <v>32</v>
      </c>
      <c r="F46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Name]]="UT",VLOOKUP(E463:E1472,UTList[],2,0),"")))))</f>
        <v>EU-PRF-002</v>
      </c>
      <c r="G463" s="124"/>
      <c r="H463" s="124" t="s">
        <v>33</v>
      </c>
      <c r="I463" s="125">
        <v>0.82291666666666663</v>
      </c>
      <c r="J463" s="125">
        <v>0.83333333333333337</v>
      </c>
      <c r="K463" s="126">
        <f>tbl_Failures_Record[[#This Row],[To]]-tbl_Failures_Record[[#This Row],[From]]</f>
        <v>1.0416666666666741E-2</v>
      </c>
      <c r="L463" s="7" t="s">
        <v>1161</v>
      </c>
      <c r="M463" s="7" t="s">
        <v>1092</v>
      </c>
      <c r="N463" s="7" t="s">
        <v>1162</v>
      </c>
      <c r="O463" s="124"/>
      <c r="P463" s="124"/>
      <c r="Q463" s="124"/>
      <c r="R463" s="124" t="s">
        <v>43</v>
      </c>
      <c r="S463" s="124" t="s">
        <v>217</v>
      </c>
      <c r="T463" s="124" t="s">
        <v>78</v>
      </c>
      <c r="U463" s="127"/>
      <c r="V463" s="124" t="s">
        <v>39</v>
      </c>
      <c r="W463" s="124"/>
      <c r="X463" s="128"/>
    </row>
    <row r="464" spans="2:24" ht="31.15">
      <c r="B464" s="131">
        <v>43825</v>
      </c>
      <c r="C464" s="124"/>
      <c r="D464" s="124" t="s">
        <v>31</v>
      </c>
      <c r="E464" s="124" t="s">
        <v>218</v>
      </c>
      <c r="F46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Name]]="UT",VLOOKUP(E464:E1473,UTList[],2,0),"")))))</f>
        <v>EU-DVD-001</v>
      </c>
      <c r="G464" s="124"/>
      <c r="H464" s="124" t="s">
        <v>46</v>
      </c>
      <c r="I464" s="125">
        <v>0.1111111111111111</v>
      </c>
      <c r="J464" s="125">
        <v>0.11458333333333333</v>
      </c>
      <c r="K464" s="126">
        <f>tbl_Failures_Record[[#This Row],[To]]-tbl_Failures_Record[[#This Row],[From]]</f>
        <v>3.4722222222222238E-3</v>
      </c>
      <c r="L464" s="7" t="s">
        <v>1163</v>
      </c>
      <c r="M464" s="7" t="s">
        <v>228</v>
      </c>
      <c r="N464" s="7" t="s">
        <v>1164</v>
      </c>
      <c r="O464" s="124"/>
      <c r="P464" s="124"/>
      <c r="Q464" s="124"/>
      <c r="R464" s="124" t="s">
        <v>43</v>
      </c>
      <c r="S464" s="124" t="s">
        <v>77</v>
      </c>
      <c r="T464" s="124" t="s">
        <v>78</v>
      </c>
      <c r="U464" s="127"/>
      <c r="V464" s="124" t="s">
        <v>39</v>
      </c>
      <c r="W464" s="124"/>
      <c r="X464" s="128"/>
    </row>
    <row r="465" spans="2:24" ht="46.9">
      <c r="B465" s="131">
        <v>43825</v>
      </c>
      <c r="C465" s="124"/>
      <c r="D465" s="124" t="s">
        <v>72</v>
      </c>
      <c r="E465" s="124" t="s">
        <v>135</v>
      </c>
      <c r="F46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Name]]="UT",VLOOKUP(E465:E1474,UTList[],2,0),"")))))</f>
        <v>SA-DVD-001</v>
      </c>
      <c r="G465" s="124"/>
      <c r="H465" s="124" t="s">
        <v>33</v>
      </c>
      <c r="I465" s="125">
        <v>0.8125</v>
      </c>
      <c r="J465" s="125">
        <v>0.82291666666666663</v>
      </c>
      <c r="K465" s="126">
        <f>tbl_Failures_Record[[#This Row],[To]]-tbl_Failures_Record[[#This Row],[From]]</f>
        <v>1.041666666666663E-2</v>
      </c>
      <c r="L465" s="7" t="s">
        <v>1165</v>
      </c>
      <c r="M465" s="7" t="s">
        <v>1166</v>
      </c>
      <c r="N465" s="7" t="s">
        <v>1167</v>
      </c>
      <c r="O465" s="124"/>
      <c r="P465" s="124"/>
      <c r="Q465" s="124"/>
      <c r="R465" s="124" t="s">
        <v>43</v>
      </c>
      <c r="S465" s="124" t="s">
        <v>105</v>
      </c>
      <c r="T465" s="124" t="s">
        <v>78</v>
      </c>
      <c r="U465" s="127"/>
      <c r="V465" s="124" t="s">
        <v>39</v>
      </c>
      <c r="W465" s="124"/>
      <c r="X465" s="128"/>
    </row>
    <row r="466" spans="2:24" ht="31.15">
      <c r="B466" s="131">
        <v>43825</v>
      </c>
      <c r="C466" s="124"/>
      <c r="D466" s="124" t="s">
        <v>72</v>
      </c>
      <c r="E466" s="124" t="s">
        <v>135</v>
      </c>
      <c r="F46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Name]]="UT",VLOOKUP(E466:E1475,UTList[],2,0),"")))))</f>
        <v>SA-DVD-001</v>
      </c>
      <c r="G466" s="124"/>
      <c r="H466" s="124" t="s">
        <v>33</v>
      </c>
      <c r="I466" s="125">
        <v>0.85416666666666663</v>
      </c>
      <c r="J466" s="125">
        <v>0.875</v>
      </c>
      <c r="K466" s="126">
        <f>tbl_Failures_Record[[#This Row],[To]]-tbl_Failures_Record[[#This Row],[From]]</f>
        <v>2.083333333333337E-2</v>
      </c>
      <c r="L466" s="7" t="s">
        <v>369</v>
      </c>
      <c r="M466" s="7" t="s">
        <v>1168</v>
      </c>
      <c r="N466" s="7" t="s">
        <v>1169</v>
      </c>
      <c r="O466" s="124"/>
      <c r="P466" s="124"/>
      <c r="Q466" s="124"/>
      <c r="R466" s="124" t="s">
        <v>43</v>
      </c>
      <c r="S466" s="124" t="s">
        <v>105</v>
      </c>
      <c r="T466" s="124" t="s">
        <v>78</v>
      </c>
      <c r="U466" s="127"/>
      <c r="V466" s="124" t="s">
        <v>39</v>
      </c>
      <c r="W466" s="124"/>
      <c r="X466" s="128"/>
    </row>
    <row r="467" spans="2:24" ht="78">
      <c r="B467" s="131">
        <v>43825</v>
      </c>
      <c r="C467" s="124"/>
      <c r="D467" s="124" t="s">
        <v>72</v>
      </c>
      <c r="E467" s="124" t="s">
        <v>135</v>
      </c>
      <c r="F46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Name]]="UT",VLOOKUP(E467:E1476,UTList[],2,0),"")))))</f>
        <v>SA-DVD-001</v>
      </c>
      <c r="G467" s="124"/>
      <c r="H467" s="124" t="s">
        <v>33</v>
      </c>
      <c r="I467" s="125">
        <v>0.84722222222222221</v>
      </c>
      <c r="J467" s="125">
        <v>0.95833333333333337</v>
      </c>
      <c r="K467" s="126">
        <f>tbl_Failures_Record[[#This Row],[To]]-tbl_Failures_Record[[#This Row],[From]]</f>
        <v>0.11111111111111116</v>
      </c>
      <c r="L467" s="7" t="s">
        <v>1170</v>
      </c>
      <c r="M467" s="7" t="s">
        <v>529</v>
      </c>
      <c r="N467" s="7" t="s">
        <v>1171</v>
      </c>
      <c r="O467" s="124"/>
      <c r="P467" s="124"/>
      <c r="Q467" s="124"/>
      <c r="R467" s="124" t="s">
        <v>43</v>
      </c>
      <c r="S467" s="124" t="s">
        <v>217</v>
      </c>
      <c r="T467" s="124" t="s">
        <v>78</v>
      </c>
      <c r="U467" s="127"/>
      <c r="V467" s="124" t="s">
        <v>78</v>
      </c>
      <c r="W467" s="124">
        <f>2*60+40</f>
        <v>160</v>
      </c>
      <c r="X467" s="112" t="s">
        <v>1172</v>
      </c>
    </row>
    <row r="468" spans="2:24" ht="15.6">
      <c r="B468" s="131">
        <v>43825</v>
      </c>
      <c r="C468" s="124"/>
      <c r="D468" s="124" t="s">
        <v>31</v>
      </c>
      <c r="E468" s="124" t="s">
        <v>230</v>
      </c>
      <c r="F46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Name]]="UT",VLOOKUP(E468:E1477,UTList[],2,0),"")))))</f>
        <v>EU-BSK-001</v>
      </c>
      <c r="G468" s="124"/>
      <c r="H468" s="124" t="s">
        <v>33</v>
      </c>
      <c r="I468" s="125">
        <v>0.77777777777777779</v>
      </c>
      <c r="J468" s="125">
        <v>0.79166666666666663</v>
      </c>
      <c r="K468" s="126">
        <f>tbl_Failures_Record[[#This Row],[To]]-tbl_Failures_Record[[#This Row],[From]]</f>
        <v>1.388888888888884E-2</v>
      </c>
      <c r="L468" s="7" t="s">
        <v>509</v>
      </c>
      <c r="M468" s="7" t="s">
        <v>804</v>
      </c>
      <c r="N468" s="7" t="s">
        <v>1173</v>
      </c>
      <c r="O468" s="124"/>
      <c r="P468" s="124"/>
      <c r="Q468" s="124"/>
      <c r="R468" s="124" t="s">
        <v>43</v>
      </c>
      <c r="S468" s="124" t="s">
        <v>105</v>
      </c>
      <c r="T468" s="124" t="s">
        <v>78</v>
      </c>
      <c r="U468" s="127"/>
      <c r="V468" s="124" t="s">
        <v>78</v>
      </c>
      <c r="W468" s="124">
        <v>20</v>
      </c>
      <c r="X468" s="128"/>
    </row>
    <row r="469" spans="2:24" ht="78">
      <c r="B469" s="131">
        <v>43825</v>
      </c>
      <c r="C469" s="124"/>
      <c r="D469" s="124" t="s">
        <v>31</v>
      </c>
      <c r="E469" s="124" t="s">
        <v>230</v>
      </c>
      <c r="F46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Name]]="UT",VLOOKUP(E469:E1478,UTList[],2,0),"")))))</f>
        <v>EU-BSK-001</v>
      </c>
      <c r="G469" s="124"/>
      <c r="H469" s="124" t="s">
        <v>33</v>
      </c>
      <c r="I469" s="125">
        <v>0.625</v>
      </c>
      <c r="J469" s="125">
        <v>0.63194444444444442</v>
      </c>
      <c r="K469" s="126">
        <f>tbl_Failures_Record[[#This Row],[To]]-tbl_Failures_Record[[#This Row],[From]]</f>
        <v>6.9444444444444198E-3</v>
      </c>
      <c r="L469" s="7" t="s">
        <v>1174</v>
      </c>
      <c r="M469" s="7" t="s">
        <v>1175</v>
      </c>
      <c r="N469" s="7" t="s">
        <v>1176</v>
      </c>
      <c r="O469" s="124"/>
      <c r="P469" s="124"/>
      <c r="Q469" s="124"/>
      <c r="R469" s="124" t="s">
        <v>43</v>
      </c>
      <c r="S469" s="124" t="s">
        <v>105</v>
      </c>
      <c r="T469" s="124" t="s">
        <v>78</v>
      </c>
      <c r="U469" s="127"/>
      <c r="V469" s="124" t="s">
        <v>39</v>
      </c>
      <c r="W469" s="124"/>
      <c r="X469" s="128"/>
    </row>
    <row r="470" spans="2:24" ht="31.15">
      <c r="B470" s="131">
        <v>43825</v>
      </c>
      <c r="C470" s="124"/>
      <c r="D470" s="124" t="s">
        <v>31</v>
      </c>
      <c r="E470" s="124" t="s">
        <v>67</v>
      </c>
      <c r="F47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Name]]="UT",VLOOKUP(E470:E1479,UTList[],2,0),"")))))</f>
        <v>EU-OVN-001</v>
      </c>
      <c r="G470" s="124"/>
      <c r="H470" s="124" t="s">
        <v>33</v>
      </c>
      <c r="I470" s="125">
        <v>0.75</v>
      </c>
      <c r="J470" s="125">
        <v>0.75694444444444453</v>
      </c>
      <c r="K470" s="126">
        <f>tbl_Failures_Record[[#This Row],[To]]-tbl_Failures_Record[[#This Row],[From]]</f>
        <v>6.9444444444445308E-3</v>
      </c>
      <c r="L470" s="7" t="s">
        <v>1177</v>
      </c>
      <c r="M470" s="7"/>
      <c r="N470" s="7" t="s">
        <v>1178</v>
      </c>
      <c r="O470" s="124"/>
      <c r="P470" s="124"/>
      <c r="Q470" s="124"/>
      <c r="R470" s="124" t="s">
        <v>37</v>
      </c>
      <c r="S470" s="124" t="s">
        <v>71</v>
      </c>
      <c r="T470" s="124" t="s">
        <v>78</v>
      </c>
      <c r="U470" s="127"/>
      <c r="V470" s="124" t="s">
        <v>39</v>
      </c>
      <c r="W470" s="124"/>
      <c r="X470" s="128"/>
    </row>
    <row r="471" spans="2:24" ht="31.15">
      <c r="B471" s="131">
        <v>43825</v>
      </c>
      <c r="C471" s="124"/>
      <c r="D471" s="124" t="s">
        <v>51</v>
      </c>
      <c r="E471" s="124" t="s">
        <v>67</v>
      </c>
      <c r="F47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Name]]="UT",VLOOKUP(E471:E1480,UTList[],2,0),"")))))</f>
        <v>SC-OVN-001</v>
      </c>
      <c r="G471" s="124"/>
      <c r="H471" s="124" t="s">
        <v>46</v>
      </c>
      <c r="I471" s="125">
        <v>0.97916666666666663</v>
      </c>
      <c r="J471" s="125">
        <v>0.98611111111111116</v>
      </c>
      <c r="K471" s="126">
        <f>tbl_Failures_Record[[#This Row],[To]]-tbl_Failures_Record[[#This Row],[From]]</f>
        <v>6.9444444444445308E-3</v>
      </c>
      <c r="L471" s="7" t="s">
        <v>1179</v>
      </c>
      <c r="M471" s="7" t="s">
        <v>1180</v>
      </c>
      <c r="N471" s="7" t="s">
        <v>1181</v>
      </c>
      <c r="O471" s="124"/>
      <c r="P471" s="124"/>
      <c r="Q471" s="124"/>
      <c r="R471" s="124" t="s">
        <v>43</v>
      </c>
      <c r="S471" s="124" t="s">
        <v>50</v>
      </c>
      <c r="T471" s="124" t="s">
        <v>78</v>
      </c>
      <c r="U471" s="127"/>
      <c r="V471" s="124" t="s">
        <v>39</v>
      </c>
      <c r="W471" s="124"/>
      <c r="X471" s="128"/>
    </row>
    <row r="472" spans="2:24" ht="78">
      <c r="B472" s="131">
        <v>43825</v>
      </c>
      <c r="C472" s="124"/>
      <c r="D472" s="124" t="s">
        <v>51</v>
      </c>
      <c r="E472" s="124" t="s">
        <v>67</v>
      </c>
      <c r="F47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Name]]="UT",VLOOKUP(E472:E1481,UTList[],2,0),"")))))</f>
        <v>SC-OVN-001</v>
      </c>
      <c r="G472" s="124"/>
      <c r="H472" s="124" t="s">
        <v>46</v>
      </c>
      <c r="I472" s="125">
        <v>8.3333333333333329E-2</v>
      </c>
      <c r="J472" s="125">
        <v>0.125</v>
      </c>
      <c r="K472" s="126">
        <f>tbl_Failures_Record[[#This Row],[To]]-tbl_Failures_Record[[#This Row],[From]]</f>
        <v>4.1666666666666671E-2</v>
      </c>
      <c r="L472" s="7" t="s">
        <v>1182</v>
      </c>
      <c r="M472" s="7" t="s">
        <v>1183</v>
      </c>
      <c r="N472" s="7" t="s">
        <v>1184</v>
      </c>
      <c r="O472" s="124"/>
      <c r="P472" s="124"/>
      <c r="Q472" s="124"/>
      <c r="R472" s="124" t="s">
        <v>43</v>
      </c>
      <c r="S472" s="124" t="s">
        <v>77</v>
      </c>
      <c r="T472" s="124" t="s">
        <v>78</v>
      </c>
      <c r="U472" s="127"/>
      <c r="V472" s="124" t="s">
        <v>78</v>
      </c>
      <c r="W472" s="124">
        <v>60</v>
      </c>
      <c r="X472" s="128"/>
    </row>
    <row r="473" spans="2:24" ht="31.15">
      <c r="B473" s="131">
        <v>43825</v>
      </c>
      <c r="C473" s="124"/>
      <c r="D473" s="124" t="s">
        <v>51</v>
      </c>
      <c r="E473" s="124" t="s">
        <v>67</v>
      </c>
      <c r="F47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Name]]="UT",VLOOKUP(E473:E1482,UTList[],2,0),"")))))</f>
        <v>SC-OVN-001</v>
      </c>
      <c r="G473" s="124"/>
      <c r="H473" s="124" t="s">
        <v>33</v>
      </c>
      <c r="I473" s="125">
        <v>0.65625</v>
      </c>
      <c r="J473" s="125">
        <v>0.68055555555555547</v>
      </c>
      <c r="K473" s="126">
        <f>tbl_Failures_Record[[#This Row],[To]]-tbl_Failures_Record[[#This Row],[From]]</f>
        <v>2.4305555555555469E-2</v>
      </c>
      <c r="L473" s="7" t="s">
        <v>1185</v>
      </c>
      <c r="M473" s="7" t="s">
        <v>1186</v>
      </c>
      <c r="N473" s="7" t="s">
        <v>1187</v>
      </c>
      <c r="O473" s="124"/>
      <c r="P473" s="124"/>
      <c r="Q473" s="124"/>
      <c r="R473" s="124" t="s">
        <v>37</v>
      </c>
      <c r="S473" s="124" t="s">
        <v>182</v>
      </c>
      <c r="T473" s="124" t="s">
        <v>78</v>
      </c>
      <c r="U473" s="127"/>
      <c r="V473" s="124" t="s">
        <v>78</v>
      </c>
      <c r="W473" s="124">
        <v>35</v>
      </c>
      <c r="X473" s="128"/>
    </row>
    <row r="474" spans="2:24" ht="31.15">
      <c r="B474" s="131">
        <v>43825</v>
      </c>
      <c r="C474" s="124"/>
      <c r="D474" s="124" t="s">
        <v>72</v>
      </c>
      <c r="E474" s="124" t="s">
        <v>95</v>
      </c>
      <c r="F47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Name]]="UT",VLOOKUP(E474:E1483,UTList[],2,0),"")))))</f>
        <v>SA-AIJ-001</v>
      </c>
      <c r="G474" s="124"/>
      <c r="H474" s="124" t="s">
        <v>46</v>
      </c>
      <c r="I474" s="125">
        <v>0.26041666666666669</v>
      </c>
      <c r="J474" s="125">
        <v>0.28125</v>
      </c>
      <c r="K474" s="126">
        <f>tbl_Failures_Record[[#This Row],[To]]-tbl_Failures_Record[[#This Row],[From]]</f>
        <v>2.0833333333333315E-2</v>
      </c>
      <c r="L474" s="7" t="s">
        <v>1188</v>
      </c>
      <c r="M474" s="7"/>
      <c r="N474" s="7" t="s">
        <v>1189</v>
      </c>
      <c r="O474" s="124"/>
      <c r="P474" s="124"/>
      <c r="Q474" s="124"/>
      <c r="R474" s="124" t="s">
        <v>37</v>
      </c>
      <c r="S474" s="124" t="s">
        <v>98</v>
      </c>
      <c r="T474" s="124" t="s">
        <v>39</v>
      </c>
      <c r="U474" s="127"/>
      <c r="V474" s="124" t="s">
        <v>39</v>
      </c>
      <c r="W474" s="124"/>
      <c r="X474" s="128"/>
    </row>
    <row r="475" spans="2:24" ht="62.45">
      <c r="B475" s="131">
        <v>43825</v>
      </c>
      <c r="C475" s="124"/>
      <c r="D475" s="124" t="s">
        <v>51</v>
      </c>
      <c r="E475" s="124" t="s">
        <v>1190</v>
      </c>
      <c r="F47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Name]]="UT",VLOOKUP(E475:E1484,UTList[],2,0),"")))))</f>
        <v>SC-WEL-001</v>
      </c>
      <c r="G475" s="124"/>
      <c r="H475" s="124" t="s">
        <v>46</v>
      </c>
      <c r="I475" s="125">
        <v>0.21875</v>
      </c>
      <c r="J475" s="125">
        <v>0.22569444444444445</v>
      </c>
      <c r="K475" s="126">
        <f>tbl_Failures_Record[[#This Row],[To]]-tbl_Failures_Record[[#This Row],[From]]</f>
        <v>6.9444444444444475E-3</v>
      </c>
      <c r="L475" s="7" t="s">
        <v>1191</v>
      </c>
      <c r="M475" s="7"/>
      <c r="N475" s="7" t="s">
        <v>1192</v>
      </c>
      <c r="O475" s="124"/>
      <c r="P475" s="124"/>
      <c r="Q475" s="124"/>
      <c r="R475" s="124" t="s">
        <v>37</v>
      </c>
      <c r="S475" s="124" t="s">
        <v>56</v>
      </c>
      <c r="T475" s="124" t="s">
        <v>78</v>
      </c>
      <c r="U475" s="127"/>
      <c r="V475" s="124" t="s">
        <v>39</v>
      </c>
      <c r="W475" s="124"/>
      <c r="X475" s="128"/>
    </row>
    <row r="476" spans="2:24" ht="78">
      <c r="B476" s="131">
        <v>43826</v>
      </c>
      <c r="C476" s="124"/>
      <c r="D476" s="124" t="s">
        <v>72</v>
      </c>
      <c r="E476" s="124" t="s">
        <v>135</v>
      </c>
      <c r="F47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Name]]="UT",VLOOKUP(E476:E1485,UTList[],2,0),"")))))</f>
        <v>SA-DVD-001</v>
      </c>
      <c r="G476" s="124"/>
      <c r="H476" s="124" t="s">
        <v>46</v>
      </c>
      <c r="I476" s="125">
        <v>1</v>
      </c>
      <c r="J476" s="125">
        <v>1.2083333333333333</v>
      </c>
      <c r="K476" s="126">
        <f>tbl_Failures_Record[[#This Row],[To]]-tbl_Failures_Record[[#This Row],[From]]</f>
        <v>0.20833333333333326</v>
      </c>
      <c r="L476" s="7" t="s">
        <v>1170</v>
      </c>
      <c r="M476" s="7" t="s">
        <v>1193</v>
      </c>
      <c r="N476" s="7" t="s">
        <v>1194</v>
      </c>
      <c r="O476" s="124"/>
      <c r="P476" s="124"/>
      <c r="Q476" s="124"/>
      <c r="R476" s="124" t="s">
        <v>43</v>
      </c>
      <c r="S476" s="124" t="s">
        <v>217</v>
      </c>
      <c r="T476" s="124" t="s">
        <v>78</v>
      </c>
      <c r="U476" s="127"/>
      <c r="V476" s="124" t="s">
        <v>78</v>
      </c>
      <c r="W476" s="124">
        <f>5*60</f>
        <v>300</v>
      </c>
      <c r="X476" s="128" t="s">
        <v>1195</v>
      </c>
    </row>
    <row r="477" spans="2:24" ht="62.45">
      <c r="B477" s="131">
        <v>43826</v>
      </c>
      <c r="C477" s="124"/>
      <c r="D477" s="124" t="s">
        <v>72</v>
      </c>
      <c r="E477" s="124" t="s">
        <v>135</v>
      </c>
      <c r="F47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Name]]="UT",VLOOKUP(E477:E1486,UTList[],2,0),"")))))</f>
        <v>SA-DVD-001</v>
      </c>
      <c r="G477" s="124"/>
      <c r="H477" s="124" t="s">
        <v>57</v>
      </c>
      <c r="I477" s="125">
        <v>0.32291666666666669</v>
      </c>
      <c r="J477" s="125">
        <v>0.33333333333333331</v>
      </c>
      <c r="K477" s="126">
        <f>tbl_Failures_Record[[#This Row],[To]]-tbl_Failures_Record[[#This Row],[From]]</f>
        <v>1.041666666666663E-2</v>
      </c>
      <c r="L477" s="7" t="s">
        <v>140</v>
      </c>
      <c r="M477" s="7"/>
      <c r="N477" s="7" t="s">
        <v>1196</v>
      </c>
      <c r="O477" s="124"/>
      <c r="P477" s="124"/>
      <c r="Q477" s="124"/>
      <c r="R477" s="124" t="s">
        <v>43</v>
      </c>
      <c r="S477" s="124" t="s">
        <v>90</v>
      </c>
      <c r="T477" s="124" t="s">
        <v>78</v>
      </c>
      <c r="U477" s="127"/>
      <c r="V477" s="124" t="s">
        <v>39</v>
      </c>
      <c r="W477" s="124"/>
      <c r="X477" s="128"/>
    </row>
    <row r="478" spans="2:24" ht="62.45">
      <c r="B478" s="131">
        <v>43826</v>
      </c>
      <c r="C478" s="124"/>
      <c r="D478" s="124" t="s">
        <v>72</v>
      </c>
      <c r="E478" s="124" t="s">
        <v>135</v>
      </c>
      <c r="F47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Name]]="UT",VLOOKUP(E478:E1487,UTList[],2,0),"")))))</f>
        <v>SA-DVD-001</v>
      </c>
      <c r="G478" s="124"/>
      <c r="H478" s="124" t="s">
        <v>33</v>
      </c>
      <c r="I478" s="125">
        <v>0.625</v>
      </c>
      <c r="J478" s="125">
        <v>0.91666666666666663</v>
      </c>
      <c r="K478" s="126">
        <f>tbl_Failures_Record[[#This Row],[To]]-tbl_Failures_Record[[#This Row],[From]]</f>
        <v>0.29166666666666663</v>
      </c>
      <c r="L478" s="7" t="s">
        <v>222</v>
      </c>
      <c r="M478" s="7" t="s">
        <v>140</v>
      </c>
      <c r="N478" s="7" t="s">
        <v>1197</v>
      </c>
      <c r="O478" s="124"/>
      <c r="P478" s="124"/>
      <c r="Q478" s="124"/>
      <c r="R478" s="124" t="s">
        <v>43</v>
      </c>
      <c r="S478" s="124" t="s">
        <v>44</v>
      </c>
      <c r="T478" s="124" t="s">
        <v>78</v>
      </c>
      <c r="U478" s="127"/>
      <c r="V478" s="124" t="s">
        <v>39</v>
      </c>
      <c r="W478" s="124"/>
      <c r="X478" s="128"/>
    </row>
    <row r="479" spans="2:24" ht="124.9">
      <c r="B479" s="131">
        <v>43826</v>
      </c>
      <c r="C479" s="124"/>
      <c r="D479" s="124" t="s">
        <v>31</v>
      </c>
      <c r="E479" s="124" t="s">
        <v>230</v>
      </c>
      <c r="F47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Name]]="UT",VLOOKUP(E479:E1488,UTList[],2,0),"")))))</f>
        <v>EU-BSK-001</v>
      </c>
      <c r="G479" s="124"/>
      <c r="H479" s="124" t="s">
        <v>57</v>
      </c>
      <c r="I479" s="125">
        <v>0.30902777777777779</v>
      </c>
      <c r="J479" s="125">
        <v>0.31597222222222221</v>
      </c>
      <c r="K479" s="126">
        <f>tbl_Failures_Record[[#This Row],[To]]-tbl_Failures_Record[[#This Row],[From]]</f>
        <v>6.9444444444444198E-3</v>
      </c>
      <c r="L479" s="7" t="s">
        <v>1198</v>
      </c>
      <c r="M479" s="7" t="s">
        <v>1199</v>
      </c>
      <c r="N479" s="7" t="s">
        <v>1200</v>
      </c>
      <c r="O479" s="124"/>
      <c r="P479" s="124"/>
      <c r="Q479" s="124"/>
      <c r="R479" s="124" t="s">
        <v>43</v>
      </c>
      <c r="S479" s="124" t="s">
        <v>105</v>
      </c>
      <c r="T479" s="124" t="s">
        <v>78</v>
      </c>
      <c r="U479" s="127"/>
      <c r="V479" s="124" t="s">
        <v>39</v>
      </c>
      <c r="W479" s="124"/>
      <c r="X479" s="128"/>
    </row>
    <row r="480" spans="2:24" ht="31.15">
      <c r="B480" s="131">
        <v>43826</v>
      </c>
      <c r="C480" s="124"/>
      <c r="D480" s="124" t="s">
        <v>31</v>
      </c>
      <c r="E480" s="124" t="s">
        <v>159</v>
      </c>
      <c r="F48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Name]]="UT",VLOOKUP(E480:E1489,UTList[],2,0),"")))))</f>
        <v>EU-PAC-001</v>
      </c>
      <c r="G480" s="124"/>
      <c r="H480" s="124" t="s">
        <v>33</v>
      </c>
      <c r="I480" s="125">
        <v>0.72916666666666663</v>
      </c>
      <c r="J480" s="125">
        <v>0.73263888888888884</v>
      </c>
      <c r="K480" s="126">
        <f>tbl_Failures_Record[[#This Row],[To]]-tbl_Failures_Record[[#This Row],[From]]</f>
        <v>3.4722222222222099E-3</v>
      </c>
      <c r="L480" s="7" t="s">
        <v>1201</v>
      </c>
      <c r="M480" s="7" t="s">
        <v>1202</v>
      </c>
      <c r="N480" s="7" t="s">
        <v>1203</v>
      </c>
      <c r="O480" s="124"/>
      <c r="P480" s="124"/>
      <c r="Q480" s="124"/>
      <c r="R480" s="124" t="s">
        <v>37</v>
      </c>
      <c r="S480" s="124" t="s">
        <v>61</v>
      </c>
      <c r="T480" s="124" t="s">
        <v>78</v>
      </c>
      <c r="U480" s="127"/>
      <c r="V480" s="124" t="s">
        <v>78</v>
      </c>
      <c r="W480" s="124">
        <v>5</v>
      </c>
      <c r="X480" s="128">
        <v>40</v>
      </c>
    </row>
    <row r="481" spans="2:24" ht="46.9">
      <c r="B481" s="131">
        <v>43826</v>
      </c>
      <c r="C481" s="124"/>
      <c r="D481" s="124" t="s">
        <v>31</v>
      </c>
      <c r="E481" s="124" t="s">
        <v>67</v>
      </c>
      <c r="F48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Name]]="UT",VLOOKUP(E481:E1490,UTList[],2,0),"")))))</f>
        <v>EU-OVN-001</v>
      </c>
      <c r="G481" s="124"/>
      <c r="H481" s="124" t="s">
        <v>46</v>
      </c>
      <c r="I481" s="125">
        <v>0.14583333333333334</v>
      </c>
      <c r="J481" s="125">
        <v>0.25</v>
      </c>
      <c r="K481" s="126">
        <f>tbl_Failures_Record[[#This Row],[To]]-tbl_Failures_Record[[#This Row],[From]]</f>
        <v>0.10416666666666666</v>
      </c>
      <c r="L481" s="7" t="s">
        <v>607</v>
      </c>
      <c r="M481" s="7" t="s">
        <v>1204</v>
      </c>
      <c r="N481" s="7" t="s">
        <v>1205</v>
      </c>
      <c r="O481" s="124"/>
      <c r="P481" s="124"/>
      <c r="Q481" s="124"/>
      <c r="R481" s="124" t="s">
        <v>43</v>
      </c>
      <c r="S481" s="124" t="s">
        <v>105</v>
      </c>
      <c r="T481" s="124" t="s">
        <v>78</v>
      </c>
      <c r="U481" s="127"/>
      <c r="V481" s="124" t="s">
        <v>39</v>
      </c>
      <c r="W481" s="124"/>
      <c r="X481" s="128"/>
    </row>
    <row r="482" spans="2:24" ht="46.9">
      <c r="B482" s="131">
        <v>43826</v>
      </c>
      <c r="C482" s="124"/>
      <c r="D482" s="124" t="s">
        <v>31</v>
      </c>
      <c r="E482" s="124" t="s">
        <v>67</v>
      </c>
      <c r="F48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Name]]="UT",VLOOKUP(E482:E1491,UTList[],2,0),"")))))</f>
        <v>EU-OVN-001</v>
      </c>
      <c r="G482" s="124"/>
      <c r="H482" s="124" t="s">
        <v>46</v>
      </c>
      <c r="I482" s="125">
        <v>0.16666666666666666</v>
      </c>
      <c r="J482" s="125">
        <v>0.22916666666666666</v>
      </c>
      <c r="K482" s="126">
        <f>tbl_Failures_Record[[#This Row],[To]]-tbl_Failures_Record[[#This Row],[From]]</f>
        <v>6.25E-2</v>
      </c>
      <c r="L482" s="7" t="s">
        <v>1131</v>
      </c>
      <c r="M482" s="7" t="s">
        <v>1206</v>
      </c>
      <c r="N482" s="7" t="s">
        <v>1207</v>
      </c>
      <c r="O482" s="124"/>
      <c r="P482" s="124"/>
      <c r="Q482" s="124"/>
      <c r="R482" s="124" t="s">
        <v>37</v>
      </c>
      <c r="S482" s="124" t="s">
        <v>98</v>
      </c>
      <c r="T482" s="124" t="s">
        <v>39</v>
      </c>
      <c r="U482" s="127"/>
      <c r="V482" s="124" t="s">
        <v>39</v>
      </c>
      <c r="W482" s="124"/>
      <c r="X482" s="128"/>
    </row>
    <row r="483" spans="2:24" ht="31.15">
      <c r="B483" s="131">
        <v>43826</v>
      </c>
      <c r="C483" s="124"/>
      <c r="D483" s="124" t="s">
        <v>51</v>
      </c>
      <c r="E483" s="124" t="s">
        <v>67</v>
      </c>
      <c r="F48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Name]]="UT",VLOOKUP(E483:E1492,UTList[],2,0),"")))))</f>
        <v>SC-OVN-001</v>
      </c>
      <c r="G483" s="124"/>
      <c r="H483" s="124" t="s">
        <v>33</v>
      </c>
      <c r="I483" s="125">
        <v>0.64583333333333337</v>
      </c>
      <c r="J483" s="125">
        <v>0.66666666666666663</v>
      </c>
      <c r="K483" s="126">
        <f>tbl_Failures_Record[[#This Row],[To]]-tbl_Failures_Record[[#This Row],[From]]</f>
        <v>2.0833333333333259E-2</v>
      </c>
      <c r="L483" s="7" t="s">
        <v>920</v>
      </c>
      <c r="M483" s="7" t="s">
        <v>348</v>
      </c>
      <c r="N483" s="7" t="s">
        <v>49</v>
      </c>
      <c r="O483" s="124"/>
      <c r="P483" s="124"/>
      <c r="Q483" s="124"/>
      <c r="R483" s="124" t="s">
        <v>43</v>
      </c>
      <c r="S483" s="124" t="s">
        <v>208</v>
      </c>
      <c r="T483" s="124" t="s">
        <v>39</v>
      </c>
      <c r="U483" s="127"/>
      <c r="V483" s="124" t="s">
        <v>39</v>
      </c>
      <c r="W483" s="124"/>
      <c r="X483" s="128"/>
    </row>
    <row r="484" spans="2:24" ht="31.15">
      <c r="B484" s="131">
        <v>43826</v>
      </c>
      <c r="C484" s="124"/>
      <c r="D484" s="124" t="s">
        <v>31</v>
      </c>
      <c r="E484" s="124" t="s">
        <v>176</v>
      </c>
      <c r="F48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Name]]="UT",VLOOKUP(E484:E1493,UTList[],2,0),"")))))</f>
        <v>EU-DCD-001</v>
      </c>
      <c r="G484" s="124"/>
      <c r="H484" s="124" t="s">
        <v>57</v>
      </c>
      <c r="I484" s="125">
        <v>0.29166666666666669</v>
      </c>
      <c r="J484" s="125">
        <v>0.35416666666666669</v>
      </c>
      <c r="K484" s="126">
        <f>tbl_Failures_Record[[#This Row],[To]]-tbl_Failures_Record[[#This Row],[From]]</f>
        <v>6.25E-2</v>
      </c>
      <c r="L484" s="7" t="s">
        <v>1208</v>
      </c>
      <c r="M484" s="7" t="s">
        <v>1209</v>
      </c>
      <c r="N484" s="7" t="s">
        <v>1210</v>
      </c>
      <c r="O484" s="124"/>
      <c r="P484" s="124"/>
      <c r="Q484" s="124"/>
      <c r="R484" s="124" t="s">
        <v>37</v>
      </c>
      <c r="S484" s="124" t="s">
        <v>56</v>
      </c>
      <c r="T484" s="124" t="s">
        <v>39</v>
      </c>
      <c r="U484" s="127"/>
      <c r="V484" s="124" t="s">
        <v>39</v>
      </c>
      <c r="W484" s="124"/>
      <c r="X484" s="128"/>
    </row>
    <row r="485" spans="2:24" ht="15.6">
      <c r="B485" s="131">
        <v>43826</v>
      </c>
      <c r="C485" s="124"/>
      <c r="D485" s="124" t="s">
        <v>72</v>
      </c>
      <c r="E485" s="124" t="s">
        <v>79</v>
      </c>
      <c r="F48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Name]]="UT",VLOOKUP(E485:E1494,UTList[],2,0),"")))))</f>
        <v>SA-DCD-002</v>
      </c>
      <c r="G485" s="124"/>
      <c r="H485" s="124" t="s">
        <v>46</v>
      </c>
      <c r="I485" s="125">
        <v>8.3333333333333329E-2</v>
      </c>
      <c r="J485" s="125">
        <v>9.0277777777777776E-2</v>
      </c>
      <c r="K485" s="126">
        <f>tbl_Failures_Record[[#This Row],[To]]-tbl_Failures_Record[[#This Row],[From]]</f>
        <v>6.9444444444444475E-3</v>
      </c>
      <c r="L485" s="7" t="s">
        <v>1108</v>
      </c>
      <c r="M485" s="7"/>
      <c r="N485" s="7" t="s">
        <v>673</v>
      </c>
      <c r="O485" s="124"/>
      <c r="P485" s="124"/>
      <c r="Q485" s="124"/>
      <c r="R485" s="124" t="s">
        <v>43</v>
      </c>
      <c r="S485" s="124" t="s">
        <v>90</v>
      </c>
      <c r="T485" s="124" t="s">
        <v>78</v>
      </c>
      <c r="U485" s="127"/>
      <c r="V485" s="124" t="s">
        <v>39</v>
      </c>
      <c r="W485" s="124"/>
      <c r="X485" s="128"/>
    </row>
    <row r="486" spans="2:24" ht="15.6">
      <c r="B486" s="131">
        <v>43826</v>
      </c>
      <c r="C486" s="124"/>
      <c r="D486" s="124" t="s">
        <v>72</v>
      </c>
      <c r="E486" s="124" t="s">
        <v>95</v>
      </c>
      <c r="F48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Name]]="UT",VLOOKUP(E486:E1495,UTList[],2,0),"")))))</f>
        <v>SA-AIJ-001</v>
      </c>
      <c r="G486" s="124"/>
      <c r="H486" s="124" t="s">
        <v>46</v>
      </c>
      <c r="I486" s="125">
        <v>0.13541666666666666</v>
      </c>
      <c r="J486" s="125">
        <v>0.14583333333333334</v>
      </c>
      <c r="K486" s="126">
        <f>tbl_Failures_Record[[#This Row],[To]]-tbl_Failures_Record[[#This Row],[From]]</f>
        <v>1.0416666666666685E-2</v>
      </c>
      <c r="L486" s="7" t="s">
        <v>1211</v>
      </c>
      <c r="M486" s="7"/>
      <c r="N486" s="7" t="s">
        <v>1212</v>
      </c>
      <c r="O486" s="124"/>
      <c r="P486" s="124"/>
      <c r="Q486" s="124"/>
      <c r="R486" s="124" t="s">
        <v>43</v>
      </c>
      <c r="S486" s="124" t="s">
        <v>90</v>
      </c>
      <c r="T486" s="124" t="s">
        <v>78</v>
      </c>
      <c r="U486" s="127"/>
      <c r="V486" s="124" t="s">
        <v>39</v>
      </c>
      <c r="W486" s="124"/>
      <c r="X486" s="128"/>
    </row>
    <row r="487" spans="2:24" ht="46.9">
      <c r="B487" s="131">
        <v>43826</v>
      </c>
      <c r="C487" s="124"/>
      <c r="D487" s="124" t="s">
        <v>31</v>
      </c>
      <c r="E487" s="124" t="s">
        <v>101</v>
      </c>
      <c r="F48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Name]]="UT",VLOOKUP(E487:E1496,UTList[],2,0),"")))))</f>
        <v>EU-PCM-003</v>
      </c>
      <c r="G487" s="124"/>
      <c r="H487" s="124" t="s">
        <v>46</v>
      </c>
      <c r="I487" s="125">
        <v>0.97916666666666663</v>
      </c>
      <c r="J487" s="125">
        <v>1</v>
      </c>
      <c r="K487" s="126">
        <f>tbl_Failures_Record[[#This Row],[To]]-tbl_Failures_Record[[#This Row],[From]]</f>
        <v>2.083333333333337E-2</v>
      </c>
      <c r="L487" s="7" t="s">
        <v>1213</v>
      </c>
      <c r="M487" s="7" t="s">
        <v>1214</v>
      </c>
      <c r="N487" s="7" t="s">
        <v>1215</v>
      </c>
      <c r="O487" s="124"/>
      <c r="P487" s="124"/>
      <c r="Q487" s="124"/>
      <c r="R487" s="124" t="s">
        <v>37</v>
      </c>
      <c r="S487" s="124" t="s">
        <v>56</v>
      </c>
      <c r="T487" s="124" t="s">
        <v>39</v>
      </c>
      <c r="U487" s="127"/>
      <c r="V487" s="124" t="s">
        <v>39</v>
      </c>
      <c r="W487" s="124"/>
      <c r="X487" s="128"/>
    </row>
    <row r="488" spans="2:24" ht="31.15">
      <c r="B488" s="131">
        <v>43826</v>
      </c>
      <c r="C488" s="124"/>
      <c r="D488" s="124" t="s">
        <v>31</v>
      </c>
      <c r="E488" s="124" t="s">
        <v>101</v>
      </c>
      <c r="F48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Name]]="UT",VLOOKUP(E488:E1497,UTList[],2,0),"")))))</f>
        <v>EU-PCM-003</v>
      </c>
      <c r="G488" s="124"/>
      <c r="H488" s="124" t="s">
        <v>33</v>
      </c>
      <c r="I488" s="125">
        <v>0.83680555555555547</v>
      </c>
      <c r="J488" s="125">
        <v>0.84722222222222221</v>
      </c>
      <c r="K488" s="126">
        <f>tbl_Failures_Record[[#This Row],[To]]-tbl_Failures_Record[[#This Row],[From]]</f>
        <v>1.0416666666666741E-2</v>
      </c>
      <c r="L488" s="7" t="s">
        <v>1216</v>
      </c>
      <c r="M488" s="7" t="s">
        <v>1217</v>
      </c>
      <c r="N488" s="7" t="s">
        <v>1218</v>
      </c>
      <c r="O488" s="124"/>
      <c r="P488" s="124"/>
      <c r="Q488" s="124"/>
      <c r="R488" s="124" t="s">
        <v>37</v>
      </c>
      <c r="S488" s="124" t="s">
        <v>182</v>
      </c>
      <c r="T488" s="124" t="s">
        <v>78</v>
      </c>
      <c r="U488" s="127"/>
      <c r="V488" s="124" t="s">
        <v>39</v>
      </c>
      <c r="W488" s="124"/>
      <c r="X488" s="128"/>
    </row>
    <row r="489" spans="2:24" ht="31.15">
      <c r="B489" s="131">
        <v>43826</v>
      </c>
      <c r="C489" s="124"/>
      <c r="D489" s="124" t="s">
        <v>31</v>
      </c>
      <c r="E489" s="124" t="s">
        <v>359</v>
      </c>
      <c r="F48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Name]]="UT",VLOOKUP(E489:E1498,UTList[],2,0),"")))))</f>
        <v>EU-SED-001</v>
      </c>
      <c r="G489" s="124"/>
      <c r="H489" s="124" t="s">
        <v>57</v>
      </c>
      <c r="I489" s="125">
        <v>0.375</v>
      </c>
      <c r="J489" s="125">
        <v>0.38194444444444442</v>
      </c>
      <c r="K489" s="126">
        <f>tbl_Failures_Record[[#This Row],[To]]-tbl_Failures_Record[[#This Row],[From]]</f>
        <v>6.9444444444444198E-3</v>
      </c>
      <c r="L489" s="7" t="s">
        <v>1219</v>
      </c>
      <c r="M489" s="7" t="s">
        <v>1220</v>
      </c>
      <c r="N489" s="7" t="s">
        <v>1221</v>
      </c>
      <c r="O489" s="124"/>
      <c r="P489" s="124"/>
      <c r="Q489" s="124"/>
      <c r="R489" s="124" t="s">
        <v>43</v>
      </c>
      <c r="S489" s="124" t="s">
        <v>77</v>
      </c>
      <c r="T489" s="124" t="s">
        <v>78</v>
      </c>
      <c r="U489" s="127"/>
      <c r="V489" s="124" t="s">
        <v>78</v>
      </c>
      <c r="W489" s="124">
        <v>10</v>
      </c>
      <c r="X489" s="128"/>
    </row>
    <row r="490" spans="2:24" ht="31.15">
      <c r="B490" s="131">
        <v>43826</v>
      </c>
      <c r="C490" s="124"/>
      <c r="D490" s="124" t="s">
        <v>31</v>
      </c>
      <c r="E490" s="124" t="s">
        <v>359</v>
      </c>
      <c r="F49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Name]]="UT",VLOOKUP(E490:E1499,UTList[],2,0),"")))))</f>
        <v>EU-SED-001</v>
      </c>
      <c r="G490" s="124"/>
      <c r="H490" s="124" t="s">
        <v>33</v>
      </c>
      <c r="I490" s="125">
        <v>0.85416666666666663</v>
      </c>
      <c r="J490" s="125">
        <v>0.86458333333333337</v>
      </c>
      <c r="K490" s="126">
        <f>tbl_Failures_Record[[#This Row],[To]]-tbl_Failures_Record[[#This Row],[From]]</f>
        <v>1.0416666666666741E-2</v>
      </c>
      <c r="L490" s="7" t="s">
        <v>1222</v>
      </c>
      <c r="M490" s="7"/>
      <c r="N490" s="7" t="s">
        <v>1223</v>
      </c>
      <c r="O490" s="124"/>
      <c r="P490" s="124"/>
      <c r="Q490" s="124"/>
      <c r="R490" s="124" t="s">
        <v>43</v>
      </c>
      <c r="S490" s="124" t="s">
        <v>208</v>
      </c>
      <c r="T490" s="124" t="s">
        <v>78</v>
      </c>
      <c r="U490" s="127"/>
      <c r="V490" s="124" t="s">
        <v>39</v>
      </c>
      <c r="W490" s="124"/>
      <c r="X490" s="128"/>
    </row>
    <row r="491" spans="2:24" ht="31.15">
      <c r="B491" s="131">
        <v>43827</v>
      </c>
      <c r="C491" s="124"/>
      <c r="D491" s="124" t="s">
        <v>31</v>
      </c>
      <c r="E491" s="124" t="s">
        <v>32</v>
      </c>
      <c r="F49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Name]]="UT",VLOOKUP(E491:E1500,UTList[],2,0),"")))))</f>
        <v>EU-PRF-002</v>
      </c>
      <c r="G491" s="124"/>
      <c r="H491" s="124" t="s">
        <v>46</v>
      </c>
      <c r="I491" s="125">
        <v>7.9861111111111105E-2</v>
      </c>
      <c r="J491" s="125">
        <v>8.1944444444444445E-2</v>
      </c>
      <c r="K491" s="126">
        <f>tbl_Failures_Record[[#This Row],[To]]-tbl_Failures_Record[[#This Row],[From]]</f>
        <v>2.0833333333333398E-3</v>
      </c>
      <c r="L491" s="7" t="s">
        <v>1224</v>
      </c>
      <c r="M491" s="7" t="s">
        <v>1225</v>
      </c>
      <c r="N491" s="7" t="s">
        <v>1226</v>
      </c>
      <c r="O491" s="124"/>
      <c r="P491" s="124"/>
      <c r="Q491" s="124"/>
      <c r="R491" s="124" t="s">
        <v>43</v>
      </c>
      <c r="S491" s="124" t="s">
        <v>217</v>
      </c>
      <c r="T491" s="124" t="s">
        <v>39</v>
      </c>
      <c r="U491" s="127"/>
      <c r="V491" s="124" t="s">
        <v>78</v>
      </c>
      <c r="W491" s="124">
        <v>3</v>
      </c>
      <c r="X491" s="128"/>
    </row>
    <row r="492" spans="2:24" ht="78">
      <c r="B492" s="131">
        <v>43827</v>
      </c>
      <c r="C492" s="124"/>
      <c r="D492" s="124" t="s">
        <v>31</v>
      </c>
      <c r="E492" s="124" t="s">
        <v>32</v>
      </c>
      <c r="F49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Name]]="UT",VLOOKUP(E492:E1501,UTList[],2,0),"")))))</f>
        <v>EU-PRF-002</v>
      </c>
      <c r="G492" s="124"/>
      <c r="H492" s="124" t="s">
        <v>46</v>
      </c>
      <c r="I492" s="125">
        <v>8.3333333333333329E-2</v>
      </c>
      <c r="J492" s="125">
        <v>9.375E-2</v>
      </c>
      <c r="K492" s="126">
        <f>tbl_Failures_Record[[#This Row],[To]]-tbl_Failures_Record[[#This Row],[From]]</f>
        <v>1.0416666666666671E-2</v>
      </c>
      <c r="L492" s="7" t="s">
        <v>1227</v>
      </c>
      <c r="M492" s="7" t="s">
        <v>1228</v>
      </c>
      <c r="N492" s="7" t="s">
        <v>1229</v>
      </c>
      <c r="O492" s="124"/>
      <c r="P492" s="124"/>
      <c r="Q492" s="124"/>
      <c r="R492" s="124" t="s">
        <v>37</v>
      </c>
      <c r="S492" s="124" t="s">
        <v>38</v>
      </c>
      <c r="T492" s="124" t="s">
        <v>39</v>
      </c>
      <c r="U492" s="127"/>
      <c r="V492" s="124" t="s">
        <v>39</v>
      </c>
      <c r="W492" s="124"/>
      <c r="X492" s="128"/>
    </row>
    <row r="493" spans="2:24" ht="31.15">
      <c r="B493" s="131">
        <v>43827</v>
      </c>
      <c r="C493" s="124"/>
      <c r="D493" s="124" t="s">
        <v>31</v>
      </c>
      <c r="E493" s="124" t="s">
        <v>32</v>
      </c>
      <c r="F49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Name]]="UT",VLOOKUP(E493:E1502,UTList[],2,0),"")))))</f>
        <v>EU-PRF-002</v>
      </c>
      <c r="G493" s="124"/>
      <c r="H493" s="124" t="s">
        <v>57</v>
      </c>
      <c r="I493" s="125">
        <v>0.3263888888888889</v>
      </c>
      <c r="J493" s="125">
        <v>0.33194444444444443</v>
      </c>
      <c r="K493" s="126">
        <f>tbl_Failures_Record[[#This Row],[To]]-tbl_Failures_Record[[#This Row],[From]]</f>
        <v>5.5555555555555358E-3</v>
      </c>
      <c r="L493" s="7" t="s">
        <v>1230</v>
      </c>
      <c r="M493" s="7" t="s">
        <v>1231</v>
      </c>
      <c r="N493" s="7" t="s">
        <v>1232</v>
      </c>
      <c r="O493" s="124"/>
      <c r="P493" s="124"/>
      <c r="Q493" s="124"/>
      <c r="R493" s="124" t="s">
        <v>43</v>
      </c>
      <c r="S493" s="124" t="s">
        <v>44</v>
      </c>
      <c r="T493" s="124" t="s">
        <v>78</v>
      </c>
      <c r="U493" s="127"/>
      <c r="V493" s="124" t="s">
        <v>39</v>
      </c>
      <c r="W493" s="124"/>
      <c r="X493" s="128"/>
    </row>
    <row r="494" spans="2:24" ht="15.6">
      <c r="B494" s="131">
        <v>43827</v>
      </c>
      <c r="C494" s="124"/>
      <c r="D494" s="124" t="s">
        <v>31</v>
      </c>
      <c r="E494" s="124" t="s">
        <v>32</v>
      </c>
      <c r="F49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Name]]="UT",VLOOKUP(E494:E1503,UTList[],2,0),"")))))</f>
        <v>EU-PRF-002</v>
      </c>
      <c r="G494" s="124"/>
      <c r="H494" s="124" t="s">
        <v>57</v>
      </c>
      <c r="I494" s="125">
        <v>0.54722222222222217</v>
      </c>
      <c r="J494" s="125">
        <v>0.54999999999999993</v>
      </c>
      <c r="K494" s="126">
        <f>tbl_Failures_Record[[#This Row],[To]]-tbl_Failures_Record[[#This Row],[From]]</f>
        <v>2.7777777777777679E-3</v>
      </c>
      <c r="L494" s="7" t="s">
        <v>1233</v>
      </c>
      <c r="M494" s="7" t="s">
        <v>390</v>
      </c>
      <c r="N494" s="7" t="s">
        <v>582</v>
      </c>
      <c r="O494" s="124"/>
      <c r="P494" s="124"/>
      <c r="Q494" s="124"/>
      <c r="R494" s="124" t="s">
        <v>43</v>
      </c>
      <c r="S494" s="124" t="s">
        <v>208</v>
      </c>
      <c r="T494" s="124" t="s">
        <v>78</v>
      </c>
      <c r="U494" s="127"/>
      <c r="V494" s="124" t="s">
        <v>78</v>
      </c>
      <c r="W494" s="124">
        <v>4</v>
      </c>
      <c r="X494" s="128"/>
    </row>
    <row r="495" spans="2:24" ht="31.15">
      <c r="B495" s="131">
        <v>43827</v>
      </c>
      <c r="C495" s="124"/>
      <c r="D495" s="124" t="s">
        <v>72</v>
      </c>
      <c r="E495" s="124" t="s">
        <v>135</v>
      </c>
      <c r="F49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Name]]="UT",VLOOKUP(E495:E1504,UTList[],2,0),"")))))</f>
        <v>SA-DVD-001</v>
      </c>
      <c r="G495" s="124"/>
      <c r="H495" s="124" t="s">
        <v>46</v>
      </c>
      <c r="I495" s="125">
        <v>0.26041666666666669</v>
      </c>
      <c r="J495" s="125">
        <v>0.29166666666666669</v>
      </c>
      <c r="K495" s="126">
        <f>tbl_Failures_Record[[#This Row],[To]]-tbl_Failures_Record[[#This Row],[From]]</f>
        <v>3.125E-2</v>
      </c>
      <c r="L495" s="7" t="s">
        <v>1234</v>
      </c>
      <c r="M495" s="7" t="s">
        <v>804</v>
      </c>
      <c r="N495" s="7" t="s">
        <v>1235</v>
      </c>
      <c r="O495" s="124"/>
      <c r="P495" s="124"/>
      <c r="Q495" s="124"/>
      <c r="R495" s="124" t="s">
        <v>43</v>
      </c>
      <c r="S495" s="124" t="s">
        <v>122</v>
      </c>
      <c r="T495" s="124" t="s">
        <v>78</v>
      </c>
      <c r="U495" s="127"/>
      <c r="V495" s="124" t="s">
        <v>39</v>
      </c>
      <c r="W495" s="124"/>
      <c r="X495" s="128"/>
    </row>
    <row r="496" spans="2:24" ht="78">
      <c r="B496" s="131">
        <v>43827</v>
      </c>
      <c r="C496" s="124"/>
      <c r="D496" s="124" t="s">
        <v>72</v>
      </c>
      <c r="E496" s="124" t="s">
        <v>135</v>
      </c>
      <c r="F49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Name]]="UT",VLOOKUP(E496:E1505,UTList[],2,0),"")))))</f>
        <v>SA-DVD-001</v>
      </c>
      <c r="G496" s="124"/>
      <c r="H496" s="124" t="s">
        <v>33</v>
      </c>
      <c r="I496" s="125">
        <v>0.83333333333333337</v>
      </c>
      <c r="J496" s="125">
        <v>1.0833333333333333</v>
      </c>
      <c r="K496" s="126">
        <f>tbl_Failures_Record[[#This Row],[To]]-tbl_Failures_Record[[#This Row],[From]]</f>
        <v>0.24999999999999989</v>
      </c>
      <c r="L496" s="7" t="s">
        <v>1236</v>
      </c>
      <c r="M496" s="7"/>
      <c r="N496" s="7" t="s">
        <v>1237</v>
      </c>
      <c r="O496" s="124"/>
      <c r="P496" s="124"/>
      <c r="Q496" s="124"/>
      <c r="R496" s="124" t="s">
        <v>43</v>
      </c>
      <c r="S496" s="124" t="s">
        <v>122</v>
      </c>
      <c r="T496" s="124" t="s">
        <v>78</v>
      </c>
      <c r="U496" s="127"/>
      <c r="V496" s="124" t="s">
        <v>39</v>
      </c>
      <c r="W496" s="124"/>
      <c r="X496" s="128"/>
    </row>
    <row r="497" spans="2:24" ht="31.15">
      <c r="B497" s="131">
        <v>43827</v>
      </c>
      <c r="C497" s="124"/>
      <c r="D497" s="124" t="s">
        <v>72</v>
      </c>
      <c r="E497" s="124" t="s">
        <v>135</v>
      </c>
      <c r="F49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Name]]="UT",VLOOKUP(E497:E1506,UTList[],2,0),"")))))</f>
        <v>SA-DVD-001</v>
      </c>
      <c r="G497" s="124"/>
      <c r="H497" s="124" t="s">
        <v>33</v>
      </c>
      <c r="I497" s="125">
        <v>0.625</v>
      </c>
      <c r="J497" s="125">
        <v>0.97916666666666663</v>
      </c>
      <c r="K497" s="126">
        <f>tbl_Failures_Record[[#This Row],[To]]-tbl_Failures_Record[[#This Row],[From]]</f>
        <v>0.35416666666666663</v>
      </c>
      <c r="L497" s="7" t="s">
        <v>1238</v>
      </c>
      <c r="M497" s="7" t="s">
        <v>1239</v>
      </c>
      <c r="N497" s="7" t="s">
        <v>1240</v>
      </c>
      <c r="O497" s="124"/>
      <c r="P497" s="124"/>
      <c r="Q497" s="124"/>
      <c r="R497" s="124" t="s">
        <v>43</v>
      </c>
      <c r="S497" s="124" t="s">
        <v>122</v>
      </c>
      <c r="T497" s="124" t="s">
        <v>78</v>
      </c>
      <c r="U497" s="127"/>
      <c r="V497" s="124" t="s">
        <v>39</v>
      </c>
      <c r="W497" s="124"/>
      <c r="X497" s="128"/>
    </row>
    <row r="498" spans="2:24" ht="31.15">
      <c r="B498" s="131">
        <v>43827</v>
      </c>
      <c r="C498" s="124"/>
      <c r="D498" s="124" t="s">
        <v>31</v>
      </c>
      <c r="E498" s="124" t="s">
        <v>159</v>
      </c>
      <c r="F49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Name]]="UT",VLOOKUP(E498:E1507,UTList[],2,0),"")))))</f>
        <v>EU-PAC-001</v>
      </c>
      <c r="G498" s="124"/>
      <c r="H498" s="124" t="s">
        <v>57</v>
      </c>
      <c r="I498" s="125">
        <v>0.53333333333333333</v>
      </c>
      <c r="J498" s="125">
        <v>0.54166666666666663</v>
      </c>
      <c r="K498" s="126">
        <f>tbl_Failures_Record[[#This Row],[To]]-tbl_Failures_Record[[#This Row],[From]]</f>
        <v>8.3333333333333037E-3</v>
      </c>
      <c r="L498" s="7" t="s">
        <v>1241</v>
      </c>
      <c r="M498" s="7" t="s">
        <v>1242</v>
      </c>
      <c r="N498" s="7" t="s">
        <v>1243</v>
      </c>
      <c r="O498" s="124"/>
      <c r="P498" s="124"/>
      <c r="Q498" s="124"/>
      <c r="R498" s="124" t="s">
        <v>43</v>
      </c>
      <c r="S498" s="124" t="s">
        <v>208</v>
      </c>
      <c r="T498" s="124" t="s">
        <v>78</v>
      </c>
      <c r="U498" s="127"/>
      <c r="V498" s="124" t="s">
        <v>78</v>
      </c>
      <c r="W498" s="124">
        <v>12</v>
      </c>
      <c r="X498" s="128"/>
    </row>
    <row r="499" spans="2:24" ht="46.9">
      <c r="B499" s="131">
        <v>43827</v>
      </c>
      <c r="C499" s="124"/>
      <c r="D499" s="124" t="s">
        <v>31</v>
      </c>
      <c r="E499" s="124" t="s">
        <v>67</v>
      </c>
      <c r="F49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Name]]="UT",VLOOKUP(E499:E1508,UTList[],2,0),"")))))</f>
        <v>EU-OVN-001</v>
      </c>
      <c r="G499" s="124"/>
      <c r="H499" s="124" t="s">
        <v>57</v>
      </c>
      <c r="I499" s="125">
        <v>0.45833333333333331</v>
      </c>
      <c r="J499" s="125">
        <v>0.46527777777777773</v>
      </c>
      <c r="K499" s="126">
        <f>tbl_Failures_Record[[#This Row],[To]]-tbl_Failures_Record[[#This Row],[From]]</f>
        <v>6.9444444444444198E-3</v>
      </c>
      <c r="L499" s="7" t="s">
        <v>1244</v>
      </c>
      <c r="M499" s="7" t="s">
        <v>1245</v>
      </c>
      <c r="N499" s="7" t="s">
        <v>1246</v>
      </c>
      <c r="O499" s="124"/>
      <c r="P499" s="124"/>
      <c r="Q499" s="124"/>
      <c r="R499" s="124" t="s">
        <v>37</v>
      </c>
      <c r="S499" s="124" t="s">
        <v>98</v>
      </c>
      <c r="T499" s="124" t="s">
        <v>39</v>
      </c>
      <c r="U499" s="127"/>
      <c r="V499" s="124" t="s">
        <v>39</v>
      </c>
      <c r="W499" s="124"/>
      <c r="X499" s="128"/>
    </row>
    <row r="500" spans="2:24" ht="31.15">
      <c r="B500" s="131">
        <v>43827</v>
      </c>
      <c r="C500" s="124"/>
      <c r="D500" s="124" t="s">
        <v>51</v>
      </c>
      <c r="E500" s="124" t="s">
        <v>67</v>
      </c>
      <c r="F50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Name]]="UT",VLOOKUP(E500:E1509,UTList[],2,0),"")))))</f>
        <v>SC-OVN-001</v>
      </c>
      <c r="G500" s="124"/>
      <c r="H500" s="124" t="s">
        <v>33</v>
      </c>
      <c r="I500" s="125">
        <v>0.83333333333333337</v>
      </c>
      <c r="J500" s="125">
        <v>0.85416666666666663</v>
      </c>
      <c r="K500" s="126">
        <f>tbl_Failures_Record[[#This Row],[To]]-tbl_Failures_Record[[#This Row],[From]]</f>
        <v>2.0833333333333259E-2</v>
      </c>
      <c r="L500" s="7" t="s">
        <v>920</v>
      </c>
      <c r="M500" s="7" t="s">
        <v>1247</v>
      </c>
      <c r="N500" s="7" t="s">
        <v>1248</v>
      </c>
      <c r="O500" s="124"/>
      <c r="P500" s="124"/>
      <c r="Q500" s="124"/>
      <c r="R500" s="124" t="s">
        <v>43</v>
      </c>
      <c r="S500" s="124" t="s">
        <v>105</v>
      </c>
      <c r="T500" s="124" t="s">
        <v>78</v>
      </c>
      <c r="U500" s="127"/>
      <c r="V500" s="124" t="s">
        <v>39</v>
      </c>
      <c r="W500" s="124"/>
      <c r="X500" s="128"/>
    </row>
    <row r="501" spans="2:24" ht="31.15">
      <c r="B501" s="131">
        <v>43827</v>
      </c>
      <c r="C501" s="124"/>
      <c r="D501" s="124" t="s">
        <v>31</v>
      </c>
      <c r="E501" s="124" t="s">
        <v>176</v>
      </c>
      <c r="F50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Name]]="UT",VLOOKUP(E501:E1510,UTList[],2,0),"")))))</f>
        <v>EU-DCD-001</v>
      </c>
      <c r="G501" s="124"/>
      <c r="H501" s="124" t="s">
        <v>33</v>
      </c>
      <c r="I501" s="125">
        <v>0.83333333333333337</v>
      </c>
      <c r="J501" s="125">
        <v>0.875</v>
      </c>
      <c r="K501" s="126">
        <f>tbl_Failures_Record[[#This Row],[To]]-tbl_Failures_Record[[#This Row],[From]]</f>
        <v>4.166666666666663E-2</v>
      </c>
      <c r="L501" s="7" t="s">
        <v>194</v>
      </c>
      <c r="M501" s="7" t="s">
        <v>1249</v>
      </c>
      <c r="N501" s="7" t="s">
        <v>1250</v>
      </c>
      <c r="O501" s="124"/>
      <c r="P501" s="124"/>
      <c r="Q501" s="124"/>
      <c r="R501" s="124" t="s">
        <v>37</v>
      </c>
      <c r="S501" s="124" t="s">
        <v>182</v>
      </c>
      <c r="T501" s="124" t="s">
        <v>78</v>
      </c>
      <c r="U501" s="127"/>
      <c r="V501" s="124" t="s">
        <v>39</v>
      </c>
      <c r="W501" s="124"/>
      <c r="X501" s="128"/>
    </row>
    <row r="502" spans="2:24" ht="46.9">
      <c r="B502" s="131">
        <v>43827</v>
      </c>
      <c r="C502" s="124"/>
      <c r="D502" s="124" t="s">
        <v>72</v>
      </c>
      <c r="E502" s="124" t="s">
        <v>91</v>
      </c>
      <c r="F50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Name]]="UT",VLOOKUP(E502:E1511,UTList[],2,0),"")))))</f>
        <v>SA-PAC-001</v>
      </c>
      <c r="G502" s="124"/>
      <c r="H502" s="124" t="s">
        <v>46</v>
      </c>
      <c r="I502" s="125">
        <v>0.98611111111111116</v>
      </c>
      <c r="J502" s="125">
        <v>1</v>
      </c>
      <c r="K502" s="126">
        <f>tbl_Failures_Record[[#This Row],[To]]-tbl_Failures_Record[[#This Row],[From]]</f>
        <v>1.388888888888884E-2</v>
      </c>
      <c r="L502" s="7" t="s">
        <v>222</v>
      </c>
      <c r="M502" s="7" t="s">
        <v>1251</v>
      </c>
      <c r="N502" s="7" t="s">
        <v>1252</v>
      </c>
      <c r="O502" s="124"/>
      <c r="P502" s="124"/>
      <c r="Q502" s="124"/>
      <c r="R502" s="124" t="s">
        <v>37</v>
      </c>
      <c r="S502" s="124" t="s">
        <v>38</v>
      </c>
      <c r="T502" s="124" t="s">
        <v>78</v>
      </c>
      <c r="U502" s="127"/>
      <c r="V502" s="124" t="s">
        <v>78</v>
      </c>
      <c r="W502" s="124">
        <v>20</v>
      </c>
      <c r="X502" s="128"/>
    </row>
    <row r="503" spans="2:24" ht="31.15">
      <c r="B503" s="131">
        <v>43827</v>
      </c>
      <c r="C503" s="124"/>
      <c r="D503" s="124" t="s">
        <v>72</v>
      </c>
      <c r="E503" s="124" t="s">
        <v>183</v>
      </c>
      <c r="F50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Name]]="UT",VLOOKUP(E503:E1512,UTList[],2,0),"")))))</f>
        <v>SA-PAC-002</v>
      </c>
      <c r="G503" s="124"/>
      <c r="H503" s="124" t="s">
        <v>57</v>
      </c>
      <c r="I503" s="125">
        <v>0.4826388888888889</v>
      </c>
      <c r="J503" s="125">
        <v>0.50694444444444442</v>
      </c>
      <c r="K503" s="126">
        <f>tbl_Failures_Record[[#This Row],[To]]-tbl_Failures_Record[[#This Row],[From]]</f>
        <v>2.4305555555555525E-2</v>
      </c>
      <c r="L503" s="7" t="s">
        <v>184</v>
      </c>
      <c r="M503" s="7"/>
      <c r="N503" s="7" t="s">
        <v>1253</v>
      </c>
      <c r="O503" s="124"/>
      <c r="P503" s="124"/>
      <c r="Q503" s="124"/>
      <c r="R503" s="124" t="s">
        <v>43</v>
      </c>
      <c r="S503" s="124" t="s">
        <v>90</v>
      </c>
      <c r="T503" s="124" t="s">
        <v>78</v>
      </c>
      <c r="U503" s="127"/>
      <c r="V503" s="124" t="s">
        <v>78</v>
      </c>
      <c r="W503" s="124">
        <v>35</v>
      </c>
      <c r="X503" s="128"/>
    </row>
    <row r="504" spans="2:24" ht="93.6">
      <c r="B504" s="131">
        <v>43827</v>
      </c>
      <c r="C504" s="124"/>
      <c r="D504" s="124" t="s">
        <v>72</v>
      </c>
      <c r="E504" s="124" t="s">
        <v>183</v>
      </c>
      <c r="F50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Name]]="UT",VLOOKUP(E504:E1513,UTList[],2,0),"")))))</f>
        <v>SA-PAC-002</v>
      </c>
      <c r="G504" s="124"/>
      <c r="H504" s="124" t="s">
        <v>33</v>
      </c>
      <c r="I504" s="125">
        <v>0.77777777777777779</v>
      </c>
      <c r="J504" s="125">
        <v>0.79513888888888884</v>
      </c>
      <c r="K504" s="126">
        <f>tbl_Failures_Record[[#This Row],[To]]-tbl_Failures_Record[[#This Row],[From]]</f>
        <v>1.7361111111111049E-2</v>
      </c>
      <c r="L504" s="7" t="s">
        <v>781</v>
      </c>
      <c r="M504" s="7" t="s">
        <v>1254</v>
      </c>
      <c r="N504" s="7" t="s">
        <v>1255</v>
      </c>
      <c r="O504" s="124"/>
      <c r="P504" s="124"/>
      <c r="Q504" s="124"/>
      <c r="R504" s="124" t="s">
        <v>37</v>
      </c>
      <c r="S504" s="124" t="s">
        <v>61</v>
      </c>
      <c r="T504" s="124" t="s">
        <v>39</v>
      </c>
      <c r="U504" s="127"/>
      <c r="V504" s="124" t="s">
        <v>78</v>
      </c>
      <c r="W504" s="124">
        <v>25</v>
      </c>
      <c r="X504" s="128">
        <v>415</v>
      </c>
    </row>
    <row r="505" spans="2:24" ht="15.6">
      <c r="B505" s="131">
        <v>43827</v>
      </c>
      <c r="C505" s="124"/>
      <c r="D505" s="124" t="s">
        <v>31</v>
      </c>
      <c r="E505" s="124" t="s">
        <v>359</v>
      </c>
      <c r="F50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Name]]="UT",VLOOKUP(E505:E1514,UTList[],2,0),"")))))</f>
        <v>EU-SED-001</v>
      </c>
      <c r="G505" s="124"/>
      <c r="H505" s="124" t="s">
        <v>57</v>
      </c>
      <c r="I505" s="125">
        <v>0.4375</v>
      </c>
      <c r="J505" s="125">
        <v>0.44444444444444442</v>
      </c>
      <c r="K505" s="126">
        <f>tbl_Failures_Record[[#This Row],[To]]-tbl_Failures_Record[[#This Row],[From]]</f>
        <v>6.9444444444444198E-3</v>
      </c>
      <c r="L505" s="7" t="s">
        <v>1256</v>
      </c>
      <c r="M505" s="7" t="s">
        <v>1257</v>
      </c>
      <c r="N505" s="7" t="s">
        <v>1258</v>
      </c>
      <c r="O505" s="124"/>
      <c r="P505" s="124"/>
      <c r="Q505" s="124"/>
      <c r="R505" s="124" t="s">
        <v>43</v>
      </c>
      <c r="S505" s="124" t="s">
        <v>44</v>
      </c>
      <c r="T505" s="124" t="s">
        <v>78</v>
      </c>
      <c r="U505" s="127"/>
      <c r="V505" s="124" t="s">
        <v>78</v>
      </c>
      <c r="W505" s="124">
        <v>10</v>
      </c>
      <c r="X505" s="128"/>
    </row>
    <row r="506" spans="2:24" ht="62.45">
      <c r="B506" s="131">
        <v>43827</v>
      </c>
      <c r="C506" s="124"/>
      <c r="D506" s="124" t="s">
        <v>72</v>
      </c>
      <c r="E506" s="124" t="s">
        <v>445</v>
      </c>
      <c r="F50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Name]]="UT",VLOOKUP(E506:E1515,UTList[],2,0),"")))))</f>
        <v>SA-MIX-001</v>
      </c>
      <c r="G506" s="124"/>
      <c r="H506" s="124" t="s">
        <v>46</v>
      </c>
      <c r="I506" s="125">
        <v>0.98263888888888884</v>
      </c>
      <c r="J506" s="125">
        <v>0.98958333333333337</v>
      </c>
      <c r="K506" s="126">
        <f>tbl_Failures_Record[[#This Row],[To]]-tbl_Failures_Record[[#This Row],[From]]</f>
        <v>6.9444444444445308E-3</v>
      </c>
      <c r="L506" s="7" t="s">
        <v>449</v>
      </c>
      <c r="M506" s="7" t="s">
        <v>1259</v>
      </c>
      <c r="N506" s="7" t="s">
        <v>138</v>
      </c>
      <c r="O506" s="124"/>
      <c r="P506" s="124"/>
      <c r="Q506" s="124"/>
      <c r="R506" s="124" t="s">
        <v>37</v>
      </c>
      <c r="S506" s="124" t="s">
        <v>71</v>
      </c>
      <c r="T506" s="124" t="s">
        <v>78</v>
      </c>
      <c r="U506" s="127"/>
      <c r="V506" s="124" t="s">
        <v>78</v>
      </c>
      <c r="W506" s="124">
        <v>10</v>
      </c>
      <c r="X506" s="128"/>
    </row>
    <row r="507" spans="2:24" ht="31.15">
      <c r="B507" s="131">
        <v>43827</v>
      </c>
      <c r="C507" s="124"/>
      <c r="D507" s="124" t="s">
        <v>72</v>
      </c>
      <c r="E507" s="124" t="s">
        <v>123</v>
      </c>
      <c r="F50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Name]]="UT",VLOOKUP(E507:E1516,UTList[],2,0),"")))))</f>
        <v>SA-MIX-002</v>
      </c>
      <c r="G507" s="124"/>
      <c r="H507" s="124" t="s">
        <v>46</v>
      </c>
      <c r="I507" s="125">
        <v>1.0034722222222221</v>
      </c>
      <c r="J507" s="125">
        <v>1.0069444444444444</v>
      </c>
      <c r="K507" s="126">
        <f>tbl_Failures_Record[[#This Row],[To]]-tbl_Failures_Record[[#This Row],[From]]</f>
        <v>3.4722222222223209E-3</v>
      </c>
      <c r="L507" s="7" t="s">
        <v>1260</v>
      </c>
      <c r="M507" s="7" t="s">
        <v>1261</v>
      </c>
      <c r="N507" s="7" t="s">
        <v>1262</v>
      </c>
      <c r="O507" s="124"/>
      <c r="P507" s="124"/>
      <c r="Q507" s="124"/>
      <c r="R507" s="124" t="s">
        <v>43</v>
      </c>
      <c r="S507" s="124" t="s">
        <v>217</v>
      </c>
      <c r="T507" s="124" t="s">
        <v>78</v>
      </c>
      <c r="U507" s="127"/>
      <c r="V507" s="124" t="s">
        <v>78</v>
      </c>
      <c r="W507" s="124">
        <v>5</v>
      </c>
      <c r="X507" s="128"/>
    </row>
    <row r="508" spans="2:24" ht="31.15">
      <c r="B508" s="131">
        <v>43827</v>
      </c>
      <c r="C508" s="124"/>
      <c r="D508" s="124" t="s">
        <v>72</v>
      </c>
      <c r="E508" s="124" t="s">
        <v>123</v>
      </c>
      <c r="F50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Name]]="UT",VLOOKUP(E508:E1517,UTList[],2,0),"")))))</f>
        <v>SA-MIX-002</v>
      </c>
      <c r="G508" s="124"/>
      <c r="H508" s="124" t="s">
        <v>46</v>
      </c>
      <c r="I508" s="125">
        <v>0.11805555555555557</v>
      </c>
      <c r="J508" s="125">
        <v>0.1388888888888889</v>
      </c>
      <c r="K508" s="126">
        <f>tbl_Failures_Record[[#This Row],[To]]-tbl_Failures_Record[[#This Row],[From]]</f>
        <v>2.0833333333333329E-2</v>
      </c>
      <c r="L508" s="7" t="s">
        <v>1263</v>
      </c>
      <c r="M508" s="7" t="s">
        <v>1264</v>
      </c>
      <c r="N508" s="7" t="s">
        <v>1265</v>
      </c>
      <c r="O508" s="124"/>
      <c r="P508" s="124"/>
      <c r="Q508" s="124"/>
      <c r="R508" s="124" t="s">
        <v>43</v>
      </c>
      <c r="S508" s="124" t="s">
        <v>122</v>
      </c>
      <c r="T508" s="124" t="s">
        <v>78</v>
      </c>
      <c r="U508" s="127"/>
      <c r="V508" s="124" t="s">
        <v>78</v>
      </c>
      <c r="W508" s="124">
        <v>30</v>
      </c>
      <c r="X508" s="128"/>
    </row>
    <row r="509" spans="2:24" ht="46.9">
      <c r="B509" s="131">
        <v>43827</v>
      </c>
      <c r="C509" s="124"/>
      <c r="D509" s="124" t="s">
        <v>72</v>
      </c>
      <c r="E509" s="124" t="s">
        <v>123</v>
      </c>
      <c r="F50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Name]]="UT",VLOOKUP(E509:E1518,UTList[],2,0),"")))))</f>
        <v>SA-MIX-002</v>
      </c>
      <c r="G509" s="124"/>
      <c r="H509" s="124" t="s">
        <v>46</v>
      </c>
      <c r="I509" s="125">
        <v>0.14930555555555555</v>
      </c>
      <c r="J509" s="125">
        <v>0.15972222222222224</v>
      </c>
      <c r="K509" s="126">
        <f>tbl_Failures_Record[[#This Row],[To]]-tbl_Failures_Record[[#This Row],[From]]</f>
        <v>1.0416666666666685E-2</v>
      </c>
      <c r="L509" s="7" t="s">
        <v>1266</v>
      </c>
      <c r="M509" s="7" t="s">
        <v>1267</v>
      </c>
      <c r="N509" s="7" t="s">
        <v>1268</v>
      </c>
      <c r="O509" s="124"/>
      <c r="P509" s="124"/>
      <c r="Q509" s="124"/>
      <c r="R509" s="124" t="s">
        <v>37</v>
      </c>
      <c r="S509" s="124" t="s">
        <v>71</v>
      </c>
      <c r="T509" s="124" t="s">
        <v>39</v>
      </c>
      <c r="U509" s="127"/>
      <c r="V509" s="124" t="s">
        <v>78</v>
      </c>
      <c r="W509" s="124">
        <v>15</v>
      </c>
      <c r="X509" s="128"/>
    </row>
    <row r="510" spans="2:24" ht="62.45">
      <c r="B510" s="131">
        <v>43828</v>
      </c>
      <c r="C510" s="124"/>
      <c r="D510" s="124" t="s">
        <v>31</v>
      </c>
      <c r="E510" s="124" t="s">
        <v>274</v>
      </c>
      <c r="F51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Name]]="UT",VLOOKUP(E510:E1519,UTList[],2,0),"")))))</f>
        <v>EU-DEP-001</v>
      </c>
      <c r="G510" s="124"/>
      <c r="H510" s="124" t="s">
        <v>33</v>
      </c>
      <c r="I510" s="125">
        <v>0.85416666666666663</v>
      </c>
      <c r="J510" s="125">
        <v>0.875</v>
      </c>
      <c r="K510" s="126">
        <f>tbl_Failures_Record[[#This Row],[To]]-tbl_Failures_Record[[#This Row],[From]]</f>
        <v>2.083333333333337E-2</v>
      </c>
      <c r="L510" s="7" t="s">
        <v>1269</v>
      </c>
      <c r="M510" s="7" t="s">
        <v>1099</v>
      </c>
      <c r="N510" s="7" t="s">
        <v>1270</v>
      </c>
      <c r="O510" s="124"/>
      <c r="P510" s="124"/>
      <c r="Q510" s="124"/>
      <c r="R510" s="124" t="s">
        <v>43</v>
      </c>
      <c r="S510" s="124" t="s">
        <v>44</v>
      </c>
      <c r="T510" s="124" t="s">
        <v>39</v>
      </c>
      <c r="U510" s="127"/>
      <c r="V510" s="124" t="s">
        <v>39</v>
      </c>
      <c r="W510" s="124"/>
      <c r="X510" s="128"/>
    </row>
    <row r="511" spans="2:24" ht="31.15">
      <c r="B511" s="131">
        <v>43828</v>
      </c>
      <c r="C511" s="124"/>
      <c r="D511" s="124" t="s">
        <v>31</v>
      </c>
      <c r="E511" s="124" t="s">
        <v>159</v>
      </c>
      <c r="F51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Name]]="UT",VLOOKUP(E511:E1520,UTList[],2,0),"")))))</f>
        <v>EU-PAC-001</v>
      </c>
      <c r="G511" s="124"/>
      <c r="H511" s="124" t="s">
        <v>57</v>
      </c>
      <c r="I511" s="125">
        <v>0.58333333333333337</v>
      </c>
      <c r="J511" s="125">
        <v>0.60416666666666663</v>
      </c>
      <c r="K511" s="126">
        <f>tbl_Failures_Record[[#This Row],[To]]-tbl_Failures_Record[[#This Row],[From]]</f>
        <v>2.0833333333333259E-2</v>
      </c>
      <c r="L511" s="7" t="s">
        <v>1271</v>
      </c>
      <c r="M511" s="7"/>
      <c r="N511" s="7" t="s">
        <v>1272</v>
      </c>
      <c r="O511" s="124"/>
      <c r="P511" s="124"/>
      <c r="Q511" s="124"/>
      <c r="R511" s="124" t="s">
        <v>43</v>
      </c>
      <c r="S511" s="124" t="s">
        <v>208</v>
      </c>
      <c r="T511" s="124" t="s">
        <v>39</v>
      </c>
      <c r="U511" s="127"/>
      <c r="V511" s="124" t="s">
        <v>39</v>
      </c>
      <c r="W511" s="124"/>
      <c r="X511" s="128"/>
    </row>
    <row r="512" spans="2:24" ht="31.15">
      <c r="B512" s="131">
        <v>43828</v>
      </c>
      <c r="C512" s="124"/>
      <c r="D512" s="124" t="s">
        <v>31</v>
      </c>
      <c r="E512" s="124" t="s">
        <v>159</v>
      </c>
      <c r="F51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Name]]="UT",VLOOKUP(E512:E1521,UTList[],2,0),"")))))</f>
        <v>EU-PAC-001</v>
      </c>
      <c r="G512" s="124"/>
      <c r="H512" s="124" t="s">
        <v>33</v>
      </c>
      <c r="I512" s="125">
        <v>0.83333333333333337</v>
      </c>
      <c r="J512" s="125">
        <v>0.85416666666666663</v>
      </c>
      <c r="K512" s="126">
        <f>tbl_Failures_Record[[#This Row],[To]]-tbl_Failures_Record[[#This Row],[From]]</f>
        <v>2.0833333333333259E-2</v>
      </c>
      <c r="L512" s="7" t="s">
        <v>1273</v>
      </c>
      <c r="M512" s="7" t="s">
        <v>1274</v>
      </c>
      <c r="N512" s="7" t="s">
        <v>1275</v>
      </c>
      <c r="O512" s="124"/>
      <c r="P512" s="124"/>
      <c r="Q512" s="124"/>
      <c r="R512" s="124" t="s">
        <v>43</v>
      </c>
      <c r="S512" s="124" t="s">
        <v>105</v>
      </c>
      <c r="T512" s="124" t="s">
        <v>39</v>
      </c>
      <c r="U512" s="127"/>
      <c r="V512" s="124" t="s">
        <v>39</v>
      </c>
      <c r="W512" s="124"/>
      <c r="X512" s="128"/>
    </row>
    <row r="513" spans="2:24" ht="31.15">
      <c r="B513" s="131">
        <v>43828</v>
      </c>
      <c r="C513" s="124"/>
      <c r="D513" s="124" t="s">
        <v>31</v>
      </c>
      <c r="E513" s="124" t="s">
        <v>159</v>
      </c>
      <c r="F51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Name]]="UT",VLOOKUP(E513:E1522,UTList[],2,0),"")))))</f>
        <v>EU-PAC-001</v>
      </c>
      <c r="G513" s="124"/>
      <c r="H513" s="124" t="s">
        <v>33</v>
      </c>
      <c r="I513" s="125">
        <v>0.91666666666666663</v>
      </c>
      <c r="J513" s="125">
        <v>0.92708333333333337</v>
      </c>
      <c r="K513" s="126">
        <f>tbl_Failures_Record[[#This Row],[To]]-tbl_Failures_Record[[#This Row],[From]]</f>
        <v>1.0416666666666741E-2</v>
      </c>
      <c r="L513" s="7" t="s">
        <v>1276</v>
      </c>
      <c r="M513" s="7" t="s">
        <v>1277</v>
      </c>
      <c r="N513" s="7" t="s">
        <v>1278</v>
      </c>
      <c r="O513" s="124"/>
      <c r="P513" s="124"/>
      <c r="Q513" s="124"/>
      <c r="R513" s="124" t="s">
        <v>43</v>
      </c>
      <c r="S513" s="124" t="s">
        <v>44</v>
      </c>
      <c r="T513" s="124" t="s">
        <v>39</v>
      </c>
      <c r="U513" s="127"/>
      <c r="V513" s="124" t="s">
        <v>39</v>
      </c>
      <c r="W513" s="124"/>
      <c r="X513" s="128"/>
    </row>
    <row r="514" spans="2:24" ht="31.15">
      <c r="B514" s="131">
        <v>43828</v>
      </c>
      <c r="C514" s="124"/>
      <c r="D514" s="124" t="s">
        <v>31</v>
      </c>
      <c r="E514" s="124" t="s">
        <v>67</v>
      </c>
      <c r="F51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Name]]="UT",VLOOKUP(E514:E1523,UTList[],2,0),"")))))</f>
        <v>EU-OVN-001</v>
      </c>
      <c r="G514" s="124"/>
      <c r="H514" s="124" t="s">
        <v>57</v>
      </c>
      <c r="I514" s="125">
        <v>0.57291666666666663</v>
      </c>
      <c r="J514" s="125">
        <v>0.58333333333333337</v>
      </c>
      <c r="K514" s="126">
        <f>tbl_Failures_Record[[#This Row],[To]]-tbl_Failures_Record[[#This Row],[From]]</f>
        <v>1.0416666666666741E-2</v>
      </c>
      <c r="L514" s="7" t="s">
        <v>1227</v>
      </c>
      <c r="M514" s="7" t="s">
        <v>1279</v>
      </c>
      <c r="N514" s="7" t="s">
        <v>189</v>
      </c>
      <c r="O514" s="124"/>
      <c r="P514" s="124"/>
      <c r="Q514" s="124"/>
      <c r="R514" s="124" t="s">
        <v>37</v>
      </c>
      <c r="S514" s="124" t="s">
        <v>56</v>
      </c>
      <c r="T514" s="124" t="s">
        <v>78</v>
      </c>
      <c r="U514" s="127"/>
      <c r="V514" s="124" t="s">
        <v>78</v>
      </c>
      <c r="W514" s="124">
        <v>15</v>
      </c>
      <c r="X514" s="128"/>
    </row>
    <row r="515" spans="2:24" ht="15.6">
      <c r="B515" s="131">
        <v>43828</v>
      </c>
      <c r="C515" s="124"/>
      <c r="D515" s="124" t="s">
        <v>51</v>
      </c>
      <c r="E515" s="124" t="s">
        <v>67</v>
      </c>
      <c r="F51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Name]]="UT",VLOOKUP(E515:E1524,UTList[],2,0),"")))))</f>
        <v>SC-OVN-001</v>
      </c>
      <c r="G515" s="124"/>
      <c r="H515" s="124" t="s">
        <v>46</v>
      </c>
      <c r="I515" s="125">
        <v>0.125</v>
      </c>
      <c r="J515" s="125">
        <v>0.13541666666666666</v>
      </c>
      <c r="K515" s="126">
        <f>tbl_Failures_Record[[#This Row],[To]]-tbl_Failures_Record[[#This Row],[From]]</f>
        <v>1.0416666666666657E-2</v>
      </c>
      <c r="L515" s="7" t="s">
        <v>920</v>
      </c>
      <c r="M515" s="7"/>
      <c r="N515" s="7" t="s">
        <v>1280</v>
      </c>
      <c r="O515" s="124"/>
      <c r="P515" s="124"/>
      <c r="Q515" s="124"/>
      <c r="R515" s="124" t="s">
        <v>43</v>
      </c>
      <c r="S515" s="124" t="s">
        <v>217</v>
      </c>
      <c r="T515" s="124" t="s">
        <v>78</v>
      </c>
      <c r="U515" s="127"/>
      <c r="V515" s="124" t="s">
        <v>39</v>
      </c>
      <c r="W515" s="124"/>
      <c r="X515" s="128"/>
    </row>
    <row r="516" spans="2:24" ht="93.6">
      <c r="B516" s="131">
        <v>43828</v>
      </c>
      <c r="C516" s="124"/>
      <c r="D516" s="124" t="s">
        <v>31</v>
      </c>
      <c r="E516" s="124" t="s">
        <v>429</v>
      </c>
      <c r="F51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Name]]="UT",VLOOKUP(E516:E1525,UTList[],2,0),"")))))</f>
        <v>EU-PCM-001</v>
      </c>
      <c r="G516" s="124"/>
      <c r="H516" s="124" t="s">
        <v>33</v>
      </c>
      <c r="I516" s="125">
        <v>0.875</v>
      </c>
      <c r="J516" s="125">
        <v>0.91666666666666663</v>
      </c>
      <c r="K516" s="126">
        <f>tbl_Failures_Record[[#This Row],[To]]-tbl_Failures_Record[[#This Row],[From]]</f>
        <v>4.166666666666663E-2</v>
      </c>
      <c r="L516" s="7" t="s">
        <v>1281</v>
      </c>
      <c r="M516" s="7" t="s">
        <v>1282</v>
      </c>
      <c r="N516" s="7" t="s">
        <v>1283</v>
      </c>
      <c r="O516" s="124"/>
      <c r="P516" s="124"/>
      <c r="Q516" s="124"/>
      <c r="R516" s="124" t="s">
        <v>43</v>
      </c>
      <c r="S516" s="124" t="s">
        <v>105</v>
      </c>
      <c r="T516" s="124" t="s">
        <v>39</v>
      </c>
      <c r="U516" s="127"/>
      <c r="V516" s="124" t="s">
        <v>39</v>
      </c>
      <c r="W516" s="124"/>
      <c r="X516" s="128"/>
    </row>
    <row r="517" spans="2:24" ht="46.9">
      <c r="B517" s="131">
        <v>43828</v>
      </c>
      <c r="C517" s="124"/>
      <c r="D517" s="124" t="s">
        <v>31</v>
      </c>
      <c r="E517" s="124" t="s">
        <v>101</v>
      </c>
      <c r="F51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Name]]="UT",VLOOKUP(E517:E1526,UTList[],2,0),"")))))</f>
        <v>EU-PCM-003</v>
      </c>
      <c r="G517" s="124"/>
      <c r="H517" s="124" t="s">
        <v>46</v>
      </c>
      <c r="I517" s="125">
        <v>0.1875</v>
      </c>
      <c r="J517" s="125">
        <v>0.21875</v>
      </c>
      <c r="K517" s="126">
        <f>tbl_Failures_Record[[#This Row],[To]]-tbl_Failures_Record[[#This Row],[From]]</f>
        <v>3.125E-2</v>
      </c>
      <c r="L517" s="7" t="s">
        <v>1284</v>
      </c>
      <c r="M517" s="7"/>
      <c r="N517" s="7" t="s">
        <v>1285</v>
      </c>
      <c r="O517" s="124"/>
      <c r="P517" s="124"/>
      <c r="Q517" s="124"/>
      <c r="R517" s="124" t="s">
        <v>43</v>
      </c>
      <c r="S517" s="124" t="s">
        <v>122</v>
      </c>
      <c r="T517" s="124" t="s">
        <v>39</v>
      </c>
      <c r="U517" s="127"/>
      <c r="V517" s="124" t="s">
        <v>39</v>
      </c>
      <c r="W517" s="124"/>
      <c r="X517" s="128"/>
    </row>
    <row r="518" spans="2:24" ht="31.15">
      <c r="B518" s="131">
        <v>43828</v>
      </c>
      <c r="C518" s="124"/>
      <c r="D518" s="124" t="s">
        <v>31</v>
      </c>
      <c r="E518" s="124" t="s">
        <v>101</v>
      </c>
      <c r="F51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Name]]="UT",VLOOKUP(E518:E1527,UTList[],2,0),"")))))</f>
        <v>EU-PCM-003</v>
      </c>
      <c r="G518" s="124"/>
      <c r="H518" s="124" t="s">
        <v>46</v>
      </c>
      <c r="I518" s="125">
        <v>0.14583333333333334</v>
      </c>
      <c r="J518" s="125">
        <v>0.14930555555555555</v>
      </c>
      <c r="K518" s="126">
        <f>tbl_Failures_Record[[#This Row],[To]]-tbl_Failures_Record[[#This Row],[From]]</f>
        <v>3.4722222222222099E-3</v>
      </c>
      <c r="L518" s="7" t="s">
        <v>623</v>
      </c>
      <c r="M518" s="7" t="s">
        <v>199</v>
      </c>
      <c r="N518" s="7" t="s">
        <v>1286</v>
      </c>
      <c r="O518" s="124"/>
      <c r="P518" s="124"/>
      <c r="Q518" s="124"/>
      <c r="R518" s="124" t="s">
        <v>37</v>
      </c>
      <c r="S518" s="124" t="s">
        <v>38</v>
      </c>
      <c r="T518" s="124" t="s">
        <v>78</v>
      </c>
      <c r="U518" s="127"/>
      <c r="V518" s="124" t="s">
        <v>39</v>
      </c>
      <c r="W518" s="124"/>
      <c r="X518" s="128"/>
    </row>
    <row r="519" spans="2:24" ht="31.15">
      <c r="B519" s="131">
        <v>43828</v>
      </c>
      <c r="C519" s="124"/>
      <c r="D519" s="124" t="s">
        <v>72</v>
      </c>
      <c r="E519" s="124" t="s">
        <v>445</v>
      </c>
      <c r="F51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Name]]="UT",VLOOKUP(E519:E1528,UTList[],2,0),"")))))</f>
        <v>SA-MIX-001</v>
      </c>
      <c r="G519" s="124"/>
      <c r="H519" s="124" t="s">
        <v>33</v>
      </c>
      <c r="I519" s="125">
        <v>0.70833333333333337</v>
      </c>
      <c r="J519" s="125">
        <v>0.72916666666666663</v>
      </c>
      <c r="K519" s="126">
        <f>tbl_Failures_Record[[#This Row],[To]]-tbl_Failures_Record[[#This Row],[From]]</f>
        <v>2.0833333333333259E-2</v>
      </c>
      <c r="L519" s="7" t="s">
        <v>1287</v>
      </c>
      <c r="M519" s="7" t="s">
        <v>1120</v>
      </c>
      <c r="N519" s="7" t="s">
        <v>1288</v>
      </c>
      <c r="O519" s="124"/>
      <c r="P519" s="124"/>
      <c r="Q519" s="124"/>
      <c r="R519" s="124" t="s">
        <v>43</v>
      </c>
      <c r="S519" s="124" t="s">
        <v>105</v>
      </c>
      <c r="T519" s="124" t="s">
        <v>78</v>
      </c>
      <c r="U519" s="127"/>
      <c r="V519" s="124" t="s">
        <v>78</v>
      </c>
      <c r="W519" s="124">
        <v>30</v>
      </c>
      <c r="X519" s="128"/>
    </row>
    <row r="520" spans="2:24" ht="31.15">
      <c r="B520" s="131">
        <v>43829</v>
      </c>
      <c r="C520" s="124"/>
      <c r="D520" s="124" t="s">
        <v>51</v>
      </c>
      <c r="E520" s="124" t="s">
        <v>1289</v>
      </c>
      <c r="F52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Name]]="UT",VLOOKUP(E520:E1529,UTList[],2,0),"")))))</f>
        <v>SC-COT-001</v>
      </c>
      <c r="G520" s="124"/>
      <c r="H520" s="124" t="s">
        <v>46</v>
      </c>
      <c r="I520" s="125">
        <v>0.22916666666666666</v>
      </c>
      <c r="J520" s="125">
        <v>0.25</v>
      </c>
      <c r="K520" s="126">
        <f>tbl_Failures_Record[[#This Row],[To]]-tbl_Failures_Record[[#This Row],[From]]</f>
        <v>2.0833333333333343E-2</v>
      </c>
      <c r="L520" s="7" t="s">
        <v>1290</v>
      </c>
      <c r="M520" s="7"/>
      <c r="N520" s="7" t="s">
        <v>1291</v>
      </c>
      <c r="O520" s="124"/>
      <c r="P520" s="124"/>
      <c r="Q520" s="124"/>
      <c r="R520" s="124" t="s">
        <v>43</v>
      </c>
      <c r="S520" s="124" t="s">
        <v>122</v>
      </c>
      <c r="T520" s="124" t="s">
        <v>39</v>
      </c>
      <c r="U520" s="127"/>
      <c r="V520" s="124" t="s">
        <v>39</v>
      </c>
      <c r="W520" s="124"/>
      <c r="X520" s="128"/>
    </row>
    <row r="521" spans="2:24" ht="31.15">
      <c r="B521" s="131">
        <v>43829</v>
      </c>
      <c r="C521" s="124"/>
      <c r="D521" s="124" t="s">
        <v>72</v>
      </c>
      <c r="E521" s="124" t="s">
        <v>135</v>
      </c>
      <c r="F52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Name]]="UT",VLOOKUP(E521:E1530,UTList[],2,0),"")))))</f>
        <v>SA-DVD-001</v>
      </c>
      <c r="G521" s="124"/>
      <c r="H521" s="124" t="s">
        <v>46</v>
      </c>
      <c r="I521" s="125">
        <v>0.20833333333333334</v>
      </c>
      <c r="J521" s="125">
        <v>0.21527777777777779</v>
      </c>
      <c r="K521" s="126">
        <f>tbl_Failures_Record[[#This Row],[To]]-tbl_Failures_Record[[#This Row],[From]]</f>
        <v>6.9444444444444475E-3</v>
      </c>
      <c r="L521" s="7" t="s">
        <v>476</v>
      </c>
      <c r="M521" s="7"/>
      <c r="N521" s="7" t="s">
        <v>1118</v>
      </c>
      <c r="O521" s="124"/>
      <c r="P521" s="124"/>
      <c r="Q521" s="124"/>
      <c r="R521" s="124" t="s">
        <v>43</v>
      </c>
      <c r="S521" s="124" t="s">
        <v>122</v>
      </c>
      <c r="T521" s="124" t="s">
        <v>39</v>
      </c>
      <c r="U521" s="127"/>
      <c r="V521" s="124" t="s">
        <v>39</v>
      </c>
      <c r="W521" s="124"/>
      <c r="X521" s="128"/>
    </row>
    <row r="522" spans="2:24" ht="15.6">
      <c r="B522" s="131">
        <v>43829</v>
      </c>
      <c r="C522" s="124"/>
      <c r="D522" s="124" t="s">
        <v>72</v>
      </c>
      <c r="E522" s="124" t="s">
        <v>135</v>
      </c>
      <c r="F52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Name]]="UT",VLOOKUP(E522:E1531,UTList[],2,0),"")))))</f>
        <v>SA-DVD-001</v>
      </c>
      <c r="G522" s="124"/>
      <c r="H522" s="124" t="s">
        <v>33</v>
      </c>
      <c r="I522" s="125">
        <v>0.6875</v>
      </c>
      <c r="J522" s="125">
        <v>0.69791666666666663</v>
      </c>
      <c r="K522" s="126">
        <f>tbl_Failures_Record[[#This Row],[To]]-tbl_Failures_Record[[#This Row],[From]]</f>
        <v>1.041666666666663E-2</v>
      </c>
      <c r="L522" s="7" t="s">
        <v>1292</v>
      </c>
      <c r="M522" s="7"/>
      <c r="N522" s="7" t="s">
        <v>1293</v>
      </c>
      <c r="O522" s="124"/>
      <c r="P522" s="124"/>
      <c r="Q522" s="124"/>
      <c r="R522" s="124" t="s">
        <v>43</v>
      </c>
      <c r="S522" s="124" t="s">
        <v>90</v>
      </c>
      <c r="T522" s="124" t="s">
        <v>39</v>
      </c>
      <c r="U522" s="127"/>
      <c r="V522" s="124" t="s">
        <v>39</v>
      </c>
      <c r="W522" s="124"/>
      <c r="X522" s="128"/>
    </row>
    <row r="523" spans="2:24" ht="31.15">
      <c r="B523" s="131">
        <v>43829</v>
      </c>
      <c r="C523" s="124"/>
      <c r="D523" s="124" t="s">
        <v>51</v>
      </c>
      <c r="E523" s="124" t="s">
        <v>280</v>
      </c>
      <c r="F52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Name]]="UT",VLOOKUP(E523:E1532,UTList[],2,0),"")))))</f>
        <v>SC-SLO-001</v>
      </c>
      <c r="G523" s="124"/>
      <c r="H523" s="124" t="s">
        <v>46</v>
      </c>
      <c r="I523" s="125">
        <v>0.97916666666666663</v>
      </c>
      <c r="J523" s="125">
        <v>0.98958333333333337</v>
      </c>
      <c r="K523" s="126">
        <f>tbl_Failures_Record[[#This Row],[To]]-tbl_Failures_Record[[#This Row],[From]]</f>
        <v>1.0416666666666741E-2</v>
      </c>
      <c r="L523" s="7" t="s">
        <v>918</v>
      </c>
      <c r="M523" s="7"/>
      <c r="N523" s="7" t="s">
        <v>1294</v>
      </c>
      <c r="O523" s="124"/>
      <c r="P523" s="124"/>
      <c r="Q523" s="124"/>
      <c r="R523" s="124" t="s">
        <v>43</v>
      </c>
      <c r="S523" s="124" t="s">
        <v>122</v>
      </c>
      <c r="T523" s="124" t="s">
        <v>78</v>
      </c>
      <c r="U523" s="127"/>
      <c r="V523" s="124" t="s">
        <v>78</v>
      </c>
      <c r="W523" s="124">
        <v>15</v>
      </c>
      <c r="X523" s="128"/>
    </row>
    <row r="524" spans="2:24" ht="46.9">
      <c r="B524" s="131">
        <v>43829</v>
      </c>
      <c r="C524" s="124"/>
      <c r="D524" s="124" t="s">
        <v>31</v>
      </c>
      <c r="E524" s="124" t="s">
        <v>869</v>
      </c>
      <c r="F52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Name]]="UT",VLOOKUP(E524:E1533,UTList[],2,0),"")))))</f>
        <v>EU-COC-001</v>
      </c>
      <c r="G524" s="124"/>
      <c r="H524" s="124" t="s">
        <v>46</v>
      </c>
      <c r="I524" s="125">
        <v>8.3333333333333329E-2</v>
      </c>
      <c r="J524" s="125">
        <v>0.10416666666666667</v>
      </c>
      <c r="K524" s="126">
        <f>tbl_Failures_Record[[#This Row],[To]]-tbl_Failures_Record[[#This Row],[From]]</f>
        <v>2.0833333333333343E-2</v>
      </c>
      <c r="L524" s="7" t="s">
        <v>1295</v>
      </c>
      <c r="M524" s="7"/>
      <c r="N524" s="7" t="s">
        <v>1296</v>
      </c>
      <c r="O524" s="124"/>
      <c r="P524" s="124"/>
      <c r="Q524" s="124"/>
      <c r="R524" s="124" t="s">
        <v>43</v>
      </c>
      <c r="S524" s="124" t="s">
        <v>217</v>
      </c>
      <c r="T524" s="124" t="s">
        <v>78</v>
      </c>
      <c r="U524" s="127"/>
      <c r="V524" s="124" t="s">
        <v>39</v>
      </c>
      <c r="W524" s="124"/>
      <c r="X524" s="128"/>
    </row>
    <row r="525" spans="2:24" ht="15.6">
      <c r="B525" s="131">
        <v>43829</v>
      </c>
      <c r="C525" s="124"/>
      <c r="D525" s="124" t="s">
        <v>31</v>
      </c>
      <c r="E525" s="124" t="s">
        <v>470</v>
      </c>
      <c r="F52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Name]]="UT",VLOOKUP(E525:E1534,UTList[],2,0),"")))))</f>
        <v>EU-DSP-001</v>
      </c>
      <c r="G525" s="124"/>
      <c r="H525" s="124" t="s">
        <v>46</v>
      </c>
      <c r="I525" s="125">
        <v>4.8611111111111112E-2</v>
      </c>
      <c r="J525" s="125">
        <v>5.5555555555555552E-2</v>
      </c>
      <c r="K525" s="126">
        <f>tbl_Failures_Record[[#This Row],[To]]-tbl_Failures_Record[[#This Row],[From]]</f>
        <v>6.9444444444444406E-3</v>
      </c>
      <c r="L525" s="7" t="s">
        <v>1297</v>
      </c>
      <c r="M525" s="7"/>
      <c r="N525" s="7" t="s">
        <v>1298</v>
      </c>
      <c r="O525" s="124"/>
      <c r="P525" s="124"/>
      <c r="Q525" s="124"/>
      <c r="R525" s="124" t="s">
        <v>43</v>
      </c>
      <c r="S525" s="124" t="s">
        <v>122</v>
      </c>
      <c r="T525" s="124" t="s">
        <v>39</v>
      </c>
      <c r="U525" s="127"/>
      <c r="V525" s="124" t="s">
        <v>78</v>
      </c>
      <c r="W525" s="124">
        <v>10</v>
      </c>
      <c r="X525" s="128"/>
    </row>
    <row r="526" spans="2:24" ht="31.15">
      <c r="B526" s="131">
        <v>43829</v>
      </c>
      <c r="C526" s="124"/>
      <c r="D526" s="124" t="s">
        <v>51</v>
      </c>
      <c r="E526" s="124" t="s">
        <v>67</v>
      </c>
      <c r="F52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Name]]="UT",VLOOKUP(E526:E1535,UTList[],2,0),"")))))</f>
        <v>SC-OVN-001</v>
      </c>
      <c r="G526" s="124"/>
      <c r="H526" s="124" t="s">
        <v>46</v>
      </c>
      <c r="I526" s="125">
        <v>1</v>
      </c>
      <c r="J526" s="125">
        <v>1.0208333333333333</v>
      </c>
      <c r="K526" s="126">
        <f>tbl_Failures_Record[[#This Row],[To]]-tbl_Failures_Record[[#This Row],[From]]</f>
        <v>2.0833333333333259E-2</v>
      </c>
      <c r="L526" s="7" t="s">
        <v>1299</v>
      </c>
      <c r="M526" s="7"/>
      <c r="N526" s="7" t="s">
        <v>1118</v>
      </c>
      <c r="O526" s="124"/>
      <c r="P526" s="124"/>
      <c r="Q526" s="124"/>
      <c r="R526" s="124" t="s">
        <v>43</v>
      </c>
      <c r="S526" s="124" t="s">
        <v>217</v>
      </c>
      <c r="T526" s="124" t="s">
        <v>78</v>
      </c>
      <c r="U526" s="127"/>
      <c r="V526" s="124" t="s">
        <v>78</v>
      </c>
      <c r="W526" s="124">
        <v>30</v>
      </c>
      <c r="X526" s="128"/>
    </row>
    <row r="527" spans="2:24" ht="31.15">
      <c r="B527" s="131">
        <v>43829</v>
      </c>
      <c r="C527" s="124"/>
      <c r="D527" s="124" t="s">
        <v>51</v>
      </c>
      <c r="E527" s="124" t="s">
        <v>67</v>
      </c>
      <c r="F52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Name]]="UT",VLOOKUP(E527:E1536,UTList[],2,0),"")))))</f>
        <v>SC-OVN-001</v>
      </c>
      <c r="G527" s="124"/>
      <c r="H527" s="124" t="s">
        <v>57</v>
      </c>
      <c r="I527" s="125">
        <v>0.38194444444444442</v>
      </c>
      <c r="J527" s="125">
        <v>0.38541666666666669</v>
      </c>
      <c r="K527" s="126">
        <f>tbl_Failures_Record[[#This Row],[To]]-tbl_Failures_Record[[#This Row],[From]]</f>
        <v>3.4722222222222654E-3</v>
      </c>
      <c r="L527" s="7" t="s">
        <v>1300</v>
      </c>
      <c r="M527" s="7"/>
      <c r="N527" s="7" t="s">
        <v>1301</v>
      </c>
      <c r="O527" s="124"/>
      <c r="P527" s="124"/>
      <c r="Q527" s="124"/>
      <c r="R527" s="124" t="s">
        <v>43</v>
      </c>
      <c r="S527" s="124" t="s">
        <v>77</v>
      </c>
      <c r="T527" s="124" t="s">
        <v>39</v>
      </c>
      <c r="U527" s="127"/>
      <c r="V527" s="124" t="s">
        <v>39</v>
      </c>
      <c r="W527" s="124"/>
      <c r="X527" s="128"/>
    </row>
    <row r="528" spans="2:24" ht="15.6">
      <c r="B528" s="131">
        <v>43829</v>
      </c>
      <c r="C528" s="124"/>
      <c r="D528" s="124" t="s">
        <v>51</v>
      </c>
      <c r="E528" s="124" t="s">
        <v>67</v>
      </c>
      <c r="F52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Name]]="UT",VLOOKUP(E528:E1537,UTList[],2,0),"")))))</f>
        <v>SC-OVN-001</v>
      </c>
      <c r="G528" s="124"/>
      <c r="H528" s="124" t="s">
        <v>57</v>
      </c>
      <c r="I528" s="125">
        <v>0.45833333333333331</v>
      </c>
      <c r="J528" s="125">
        <v>0.46180555555555558</v>
      </c>
      <c r="K528" s="126">
        <f>tbl_Failures_Record[[#This Row],[To]]-tbl_Failures_Record[[#This Row],[From]]</f>
        <v>3.4722222222222654E-3</v>
      </c>
      <c r="L528" s="7" t="s">
        <v>1302</v>
      </c>
      <c r="M528" s="7"/>
      <c r="N528" s="7" t="s">
        <v>126</v>
      </c>
      <c r="O528" s="124"/>
      <c r="P528" s="124"/>
      <c r="Q528" s="124"/>
      <c r="R528" s="124" t="s">
        <v>37</v>
      </c>
      <c r="S528" s="124" t="s">
        <v>98</v>
      </c>
      <c r="T528" s="124" t="s">
        <v>39</v>
      </c>
      <c r="U528" s="127"/>
      <c r="V528" s="124" t="s">
        <v>39</v>
      </c>
      <c r="W528" s="124"/>
      <c r="X528" s="128"/>
    </row>
    <row r="529" spans="2:24" ht="31.15">
      <c r="B529" s="131">
        <v>43829</v>
      </c>
      <c r="C529" s="124"/>
      <c r="D529" s="124" t="s">
        <v>51</v>
      </c>
      <c r="E529" s="124" t="s">
        <v>67</v>
      </c>
      <c r="F52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Name]]="UT",VLOOKUP(E529:E1538,UTList[],2,0),"")))))</f>
        <v>SC-OVN-001</v>
      </c>
      <c r="G529" s="124"/>
      <c r="H529" s="124" t="s">
        <v>33</v>
      </c>
      <c r="I529" s="125">
        <v>0.66666666666666663</v>
      </c>
      <c r="J529" s="125">
        <v>0.68402777777777779</v>
      </c>
      <c r="K529" s="126">
        <f>tbl_Failures_Record[[#This Row],[To]]-tbl_Failures_Record[[#This Row],[From]]</f>
        <v>1.736111111111116E-2</v>
      </c>
      <c r="L529" s="7" t="s">
        <v>1131</v>
      </c>
      <c r="M529" s="7" t="s">
        <v>1303</v>
      </c>
      <c r="N529" s="7" t="s">
        <v>1304</v>
      </c>
      <c r="O529" s="124"/>
      <c r="P529" s="124"/>
      <c r="Q529" s="124"/>
      <c r="R529" s="124" t="s">
        <v>43</v>
      </c>
      <c r="S529" s="124" t="s">
        <v>105</v>
      </c>
      <c r="T529" s="124" t="s">
        <v>39</v>
      </c>
      <c r="U529" s="127"/>
      <c r="V529" s="124" t="s">
        <v>39</v>
      </c>
      <c r="W529" s="124"/>
      <c r="X529" s="128"/>
    </row>
    <row r="530" spans="2:24" ht="15.6">
      <c r="B530" s="131">
        <v>43829</v>
      </c>
      <c r="C530" s="124"/>
      <c r="D530" s="124" t="s">
        <v>72</v>
      </c>
      <c r="E530" s="124" t="s">
        <v>79</v>
      </c>
      <c r="F53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Name]]="UT",VLOOKUP(E530:E1539,UTList[],2,0),"")))))</f>
        <v>SA-DCD-002</v>
      </c>
      <c r="G530" s="124"/>
      <c r="H530" s="124" t="s">
        <v>46</v>
      </c>
      <c r="I530" s="125">
        <v>0.25694444444444448</v>
      </c>
      <c r="J530" s="125">
        <v>0.26041666666666669</v>
      </c>
      <c r="K530" s="126">
        <f>tbl_Failures_Record[[#This Row],[To]]-tbl_Failures_Record[[#This Row],[From]]</f>
        <v>3.4722222222222099E-3</v>
      </c>
      <c r="L530" s="7" t="s">
        <v>1305</v>
      </c>
      <c r="M530" s="7" t="s">
        <v>1306</v>
      </c>
      <c r="N530" s="7" t="s">
        <v>1307</v>
      </c>
      <c r="O530" s="124"/>
      <c r="P530" s="124"/>
      <c r="Q530" s="124"/>
      <c r="R530" s="124" t="s">
        <v>37</v>
      </c>
      <c r="S530" s="124" t="s">
        <v>38</v>
      </c>
      <c r="T530" s="124" t="s">
        <v>78</v>
      </c>
      <c r="U530" s="127"/>
      <c r="V530" s="124" t="s">
        <v>39</v>
      </c>
      <c r="W530" s="124"/>
      <c r="X530" s="128"/>
    </row>
    <row r="531" spans="2:24" ht="31.15">
      <c r="B531" s="131">
        <v>43829</v>
      </c>
      <c r="C531" s="124"/>
      <c r="D531" s="124" t="s">
        <v>31</v>
      </c>
      <c r="E531" s="124" t="s">
        <v>429</v>
      </c>
      <c r="F53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Name]]="UT",VLOOKUP(E531:E1540,UTList[],2,0),"")))))</f>
        <v>EU-PCM-001</v>
      </c>
      <c r="G531" s="124"/>
      <c r="H531" s="124" t="s">
        <v>33</v>
      </c>
      <c r="I531" s="125">
        <v>0.79166666666666663</v>
      </c>
      <c r="J531" s="125">
        <v>0.80208333333333337</v>
      </c>
      <c r="K531" s="126">
        <f>tbl_Failures_Record[[#This Row],[To]]-tbl_Failures_Record[[#This Row],[From]]</f>
        <v>1.0416666666666741E-2</v>
      </c>
      <c r="L531" s="7" t="s">
        <v>1308</v>
      </c>
      <c r="M531" s="7" t="s">
        <v>1309</v>
      </c>
      <c r="N531" s="7" t="s">
        <v>1310</v>
      </c>
      <c r="O531" s="124"/>
      <c r="P531" s="124"/>
      <c r="Q531" s="124"/>
      <c r="R531" s="124" t="s">
        <v>43</v>
      </c>
      <c r="S531" s="124" t="s">
        <v>44</v>
      </c>
      <c r="T531" s="124" t="s">
        <v>39</v>
      </c>
      <c r="U531" s="127"/>
      <c r="V531" s="124" t="s">
        <v>39</v>
      </c>
      <c r="W531" s="124"/>
      <c r="X531" s="128"/>
    </row>
    <row r="532" spans="2:24" ht="15.6">
      <c r="B532" s="131">
        <v>43829</v>
      </c>
      <c r="C532" s="124"/>
      <c r="D532" s="124" t="s">
        <v>72</v>
      </c>
      <c r="E532" s="124" t="s">
        <v>183</v>
      </c>
      <c r="F53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Name]]="UT",VLOOKUP(E532:E1541,UTList[],2,0),"")))))</f>
        <v>SA-PAC-002</v>
      </c>
      <c r="G532" s="124"/>
      <c r="H532" s="124" t="s">
        <v>57</v>
      </c>
      <c r="I532" s="125"/>
      <c r="J532" s="125"/>
      <c r="K532" s="126">
        <v>2.5601851851851851E-2</v>
      </c>
      <c r="L532" s="7" t="s">
        <v>1311</v>
      </c>
      <c r="M532" s="7"/>
      <c r="N532" s="7" t="s">
        <v>1312</v>
      </c>
      <c r="O532" s="124"/>
      <c r="P532" s="124"/>
      <c r="Q532" s="124"/>
      <c r="R532" s="124" t="s">
        <v>43</v>
      </c>
      <c r="S532" s="124" t="s">
        <v>90</v>
      </c>
      <c r="T532" s="124" t="s">
        <v>78</v>
      </c>
      <c r="U532" s="127"/>
      <c r="V532" s="124" t="s">
        <v>39</v>
      </c>
      <c r="W532" s="124"/>
      <c r="X532" s="128"/>
    </row>
    <row r="533" spans="2:24" ht="31.15">
      <c r="B533" s="131">
        <v>43829</v>
      </c>
      <c r="C533" s="124"/>
      <c r="D533" s="124" t="s">
        <v>51</v>
      </c>
      <c r="E533" s="124" t="s">
        <v>1115</v>
      </c>
      <c r="F53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Name]]="UT",VLOOKUP(E533:E1542,UTList[],2,0),"")))))</f>
        <v>SC-SHT-001</v>
      </c>
      <c r="G533" s="124"/>
      <c r="H533" s="124" t="s">
        <v>57</v>
      </c>
      <c r="I533" s="125">
        <v>0.5625</v>
      </c>
      <c r="J533" s="125">
        <v>0.59722222222222221</v>
      </c>
      <c r="K533" s="126">
        <f>tbl_Failures_Record[[#This Row],[To]]-tbl_Failures_Record[[#This Row],[From]]</f>
        <v>3.472222222222221E-2</v>
      </c>
      <c r="L533" s="7" t="s">
        <v>1313</v>
      </c>
      <c r="M533" s="7"/>
      <c r="N533" s="7" t="s">
        <v>1314</v>
      </c>
      <c r="O533" s="124"/>
      <c r="P533" s="124"/>
      <c r="Q533" s="124"/>
      <c r="R533" s="124" t="s">
        <v>43</v>
      </c>
      <c r="S533" s="124" t="s">
        <v>208</v>
      </c>
      <c r="T533" s="124" t="s">
        <v>39</v>
      </c>
      <c r="U533" s="127"/>
      <c r="V533" s="124" t="s">
        <v>39</v>
      </c>
      <c r="W533" s="124"/>
      <c r="X533" s="128"/>
    </row>
    <row r="534" spans="2:24" ht="31.15">
      <c r="B534" s="131">
        <v>43829</v>
      </c>
      <c r="C534" s="124"/>
      <c r="D534" s="124" t="s">
        <v>31</v>
      </c>
      <c r="E534" s="124" t="s">
        <v>359</v>
      </c>
      <c r="F53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Name]]="UT",VLOOKUP(E534:E1543,UTList[],2,0),"")))))</f>
        <v>EU-SED-001</v>
      </c>
      <c r="G534" s="124"/>
      <c r="H534" s="124" t="s">
        <v>57</v>
      </c>
      <c r="I534" s="125">
        <v>0.39583333333333331</v>
      </c>
      <c r="J534" s="125">
        <v>0.41666666666666669</v>
      </c>
      <c r="K534" s="126">
        <f>tbl_Failures_Record[[#This Row],[To]]-tbl_Failures_Record[[#This Row],[From]]</f>
        <v>2.083333333333337E-2</v>
      </c>
      <c r="L534" s="7" t="s">
        <v>1315</v>
      </c>
      <c r="M534" s="7"/>
      <c r="N534" s="7" t="s">
        <v>1316</v>
      </c>
      <c r="O534" s="124"/>
      <c r="P534" s="124"/>
      <c r="Q534" s="124"/>
      <c r="R534" s="124" t="s">
        <v>43</v>
      </c>
      <c r="S534" s="124" t="s">
        <v>208</v>
      </c>
      <c r="T534" s="124" t="s">
        <v>39</v>
      </c>
      <c r="U534" s="127"/>
      <c r="V534" s="124" t="s">
        <v>39</v>
      </c>
      <c r="W534" s="124"/>
      <c r="X534" s="128"/>
    </row>
    <row r="535" spans="2:24" ht="15.6">
      <c r="B535" s="131">
        <v>43829</v>
      </c>
      <c r="C535" s="124"/>
      <c r="D535" s="124" t="s">
        <v>72</v>
      </c>
      <c r="E535" s="124" t="s">
        <v>717</v>
      </c>
      <c r="F53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Name]]="UT",VLOOKUP(E535:E1544,UTList[],2,0),"")))))</f>
        <v>SA-MIX-003</v>
      </c>
      <c r="G535" s="124"/>
      <c r="H535" s="124" t="s">
        <v>57</v>
      </c>
      <c r="I535" s="125">
        <v>0.41666666666666669</v>
      </c>
      <c r="J535" s="125">
        <v>0.4375</v>
      </c>
      <c r="K535" s="126">
        <f>tbl_Failures_Record[[#This Row],[To]]-tbl_Failures_Record[[#This Row],[From]]</f>
        <v>2.0833333333333315E-2</v>
      </c>
      <c r="L535" s="7" t="s">
        <v>1317</v>
      </c>
      <c r="M535" s="7"/>
      <c r="N535" s="7" t="s">
        <v>1318</v>
      </c>
      <c r="O535" s="124"/>
      <c r="P535" s="124"/>
      <c r="Q535" s="124"/>
      <c r="R535" s="124" t="s">
        <v>37</v>
      </c>
      <c r="S535" s="124" t="s">
        <v>56</v>
      </c>
      <c r="T535" s="124" t="s">
        <v>39</v>
      </c>
      <c r="U535" s="127"/>
      <c r="V535" s="124" t="s">
        <v>39</v>
      </c>
      <c r="W535" s="124"/>
      <c r="X535" s="128"/>
    </row>
    <row r="536" spans="2:24" ht="15.6">
      <c r="B536" s="131">
        <v>43829</v>
      </c>
      <c r="C536" s="124"/>
      <c r="D536" s="124" t="s">
        <v>31</v>
      </c>
      <c r="E536" s="124" t="s">
        <v>534</v>
      </c>
      <c r="F53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Name]]="UT",VLOOKUP(E536:E1545,UTList[],2,0),"")))))</f>
        <v>EU-MIX-002</v>
      </c>
      <c r="G536" s="124"/>
      <c r="H536" s="124" t="s">
        <v>46</v>
      </c>
      <c r="I536" s="125">
        <v>8.3333333333333329E-2</v>
      </c>
      <c r="J536" s="125">
        <v>8.6805555555555566E-2</v>
      </c>
      <c r="K536" s="126">
        <f>tbl_Failures_Record[[#This Row],[To]]-tbl_Failures_Record[[#This Row],[From]]</f>
        <v>3.4722222222222376E-3</v>
      </c>
      <c r="L536" s="7" t="s">
        <v>1319</v>
      </c>
      <c r="M536" s="7" t="s">
        <v>1320</v>
      </c>
      <c r="N536" s="7" t="s">
        <v>1321</v>
      </c>
      <c r="O536" s="124"/>
      <c r="P536" s="124"/>
      <c r="Q536" s="124"/>
      <c r="R536" s="124" t="s">
        <v>37</v>
      </c>
      <c r="S536" s="124" t="s">
        <v>71</v>
      </c>
      <c r="T536" s="124" t="s">
        <v>78</v>
      </c>
      <c r="U536" s="127"/>
      <c r="V536" s="124" t="s">
        <v>39</v>
      </c>
      <c r="W536" s="124"/>
      <c r="X536" s="128"/>
    </row>
    <row r="537" spans="2:24" ht="31.15">
      <c r="B537" s="131">
        <v>43830</v>
      </c>
      <c r="C537" s="124"/>
      <c r="D537" s="124" t="s">
        <v>31</v>
      </c>
      <c r="E537" s="124" t="s">
        <v>32</v>
      </c>
      <c r="F53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Name]]="UT",VLOOKUP(E537:E1546,UTList[],2,0),"")))))</f>
        <v>EU-PRF-002</v>
      </c>
      <c r="G537" s="124"/>
      <c r="H537" s="124" t="s">
        <v>33</v>
      </c>
      <c r="I537" s="125">
        <v>0.84375</v>
      </c>
      <c r="J537" s="125">
        <v>0.84722222222222221</v>
      </c>
      <c r="K537" s="126">
        <f>tbl_Failures_Record[[#This Row],[To]]-tbl_Failures_Record[[#This Row],[From]]</f>
        <v>3.4722222222222099E-3</v>
      </c>
      <c r="L537" s="7" t="s">
        <v>1322</v>
      </c>
      <c r="M537" s="7"/>
      <c r="N537" s="7" t="s">
        <v>1323</v>
      </c>
      <c r="O537" s="124"/>
      <c r="P537" s="124"/>
      <c r="Q537" s="124"/>
      <c r="R537" s="124" t="s">
        <v>43</v>
      </c>
      <c r="S537" s="124" t="s">
        <v>77</v>
      </c>
      <c r="T537" s="124" t="s">
        <v>39</v>
      </c>
      <c r="U537" s="127"/>
      <c r="V537" s="124" t="s">
        <v>39</v>
      </c>
      <c r="W537" s="124"/>
      <c r="X537" s="128"/>
    </row>
    <row r="538" spans="2:24" ht="31.15">
      <c r="B538" s="131">
        <v>43830</v>
      </c>
      <c r="C538" s="124"/>
      <c r="D538" s="124" t="s">
        <v>51</v>
      </c>
      <c r="E538" s="124" t="s">
        <v>67</v>
      </c>
      <c r="F53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Name]]="UT",VLOOKUP(E538:E1547,UTList[],2,0),"")))))</f>
        <v>SC-OVN-001</v>
      </c>
      <c r="G538" s="124"/>
      <c r="H538" s="124" t="s">
        <v>57</v>
      </c>
      <c r="I538" s="125">
        <v>0.45833333333333331</v>
      </c>
      <c r="J538" s="125">
        <v>0.46875</v>
      </c>
      <c r="K538" s="126">
        <f>tbl_Failures_Record[[#This Row],[To]]-tbl_Failures_Record[[#This Row],[From]]</f>
        <v>1.0416666666666685E-2</v>
      </c>
      <c r="L538" s="7" t="s">
        <v>633</v>
      </c>
      <c r="M538" s="7"/>
      <c r="N538" s="7" t="s">
        <v>1301</v>
      </c>
      <c r="O538" s="124"/>
      <c r="P538" s="124"/>
      <c r="Q538" s="124"/>
      <c r="R538" s="124" t="s">
        <v>43</v>
      </c>
      <c r="S538" s="124" t="s">
        <v>44</v>
      </c>
      <c r="T538" s="124" t="s">
        <v>39</v>
      </c>
      <c r="U538" s="127"/>
      <c r="V538" s="124" t="s">
        <v>39</v>
      </c>
      <c r="W538" s="124"/>
      <c r="X538" s="128"/>
    </row>
    <row r="539" spans="2:24" ht="31.15">
      <c r="B539" s="131">
        <v>43830</v>
      </c>
      <c r="C539" s="124"/>
      <c r="D539" s="124" t="s">
        <v>51</v>
      </c>
      <c r="E539" s="124" t="s">
        <v>67</v>
      </c>
      <c r="F53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Name]]="UT",VLOOKUP(E539:E1548,UTList[],2,0),"")))))</f>
        <v>SC-OVN-001</v>
      </c>
      <c r="G539" s="124"/>
      <c r="H539" s="124" t="s">
        <v>57</v>
      </c>
      <c r="I539" s="125">
        <v>0.66666666666666663</v>
      </c>
      <c r="J539" s="125">
        <v>0.67708333333333337</v>
      </c>
      <c r="K539" s="126">
        <f>tbl_Failures_Record[[#This Row],[To]]-tbl_Failures_Record[[#This Row],[From]]</f>
        <v>1.0416666666666741E-2</v>
      </c>
      <c r="L539" s="7" t="s">
        <v>1324</v>
      </c>
      <c r="M539" s="7"/>
      <c r="N539" s="7" t="s">
        <v>1325</v>
      </c>
      <c r="O539" s="124"/>
      <c r="P539" s="124"/>
      <c r="Q539" s="124"/>
      <c r="R539" s="124" t="s">
        <v>43</v>
      </c>
      <c r="S539" s="124" t="s">
        <v>77</v>
      </c>
      <c r="T539" s="124" t="s">
        <v>39</v>
      </c>
      <c r="U539" s="127"/>
      <c r="V539" s="124" t="s">
        <v>39</v>
      </c>
      <c r="W539" s="124"/>
      <c r="X539" s="128"/>
    </row>
    <row r="540" spans="2:24" ht="31.15">
      <c r="B540" s="131">
        <v>43830</v>
      </c>
      <c r="C540" s="124"/>
      <c r="D540" s="124" t="s">
        <v>51</v>
      </c>
      <c r="E540" s="124" t="s">
        <v>67</v>
      </c>
      <c r="F54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Name]]="UT",VLOOKUP(E540:E1549,UTList[],2,0),"")))))</f>
        <v>SC-OVN-001</v>
      </c>
      <c r="G540" s="124"/>
      <c r="H540" s="124" t="s">
        <v>57</v>
      </c>
      <c r="I540" s="125">
        <v>0.41666666666666669</v>
      </c>
      <c r="J540" s="125">
        <v>0.4236111111111111</v>
      </c>
      <c r="K540" s="126">
        <f>tbl_Failures_Record[[#This Row],[To]]-tbl_Failures_Record[[#This Row],[From]]</f>
        <v>6.9444444444444198E-3</v>
      </c>
      <c r="L540" s="7" t="s">
        <v>1326</v>
      </c>
      <c r="M540" s="7"/>
      <c r="N540" s="7" t="s">
        <v>1327</v>
      </c>
      <c r="O540" s="124"/>
      <c r="P540" s="124"/>
      <c r="Q540" s="124"/>
      <c r="R540" s="124" t="s">
        <v>37</v>
      </c>
      <c r="S540" s="124" t="s">
        <v>98</v>
      </c>
      <c r="T540" s="124" t="s">
        <v>39</v>
      </c>
      <c r="U540" s="127"/>
      <c r="V540" s="124" t="s">
        <v>39</v>
      </c>
      <c r="W540" s="124"/>
      <c r="X540" s="128"/>
    </row>
    <row r="541" spans="2:24" ht="93.6">
      <c r="B541" s="131">
        <v>43830</v>
      </c>
      <c r="C541" s="124"/>
      <c r="D541" s="124" t="s">
        <v>31</v>
      </c>
      <c r="E541" s="124" t="s">
        <v>429</v>
      </c>
      <c r="F54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Name]]="UT",VLOOKUP(E541:E1550,UTList[],2,0),"")))))</f>
        <v>EU-PCM-001</v>
      </c>
      <c r="G541" s="124"/>
      <c r="H541" s="124" t="s">
        <v>46</v>
      </c>
      <c r="I541" s="125">
        <v>0.125</v>
      </c>
      <c r="J541" s="125">
        <v>0.13194444444444445</v>
      </c>
      <c r="K541" s="126">
        <f>tbl_Failures_Record[[#This Row],[To]]-tbl_Failures_Record[[#This Row],[From]]</f>
        <v>6.9444444444444475E-3</v>
      </c>
      <c r="L541" s="7" t="s">
        <v>1328</v>
      </c>
      <c r="M541" s="7"/>
      <c r="N541" s="7" t="s">
        <v>1329</v>
      </c>
      <c r="O541" s="124"/>
      <c r="P541" s="124"/>
      <c r="Q541" s="124"/>
      <c r="R541" s="124" t="s">
        <v>43</v>
      </c>
      <c r="S541" s="124" t="s">
        <v>217</v>
      </c>
      <c r="T541" s="124" t="s">
        <v>78</v>
      </c>
      <c r="U541" s="127"/>
      <c r="V541" s="124" t="s">
        <v>39</v>
      </c>
      <c r="W541" s="124"/>
      <c r="X541" s="128"/>
    </row>
    <row r="542" spans="2:24" ht="46.9">
      <c r="B542" s="131">
        <v>43830</v>
      </c>
      <c r="C542" s="124"/>
      <c r="D542" s="124" t="s">
        <v>31</v>
      </c>
      <c r="E542" s="124" t="s">
        <v>429</v>
      </c>
      <c r="F54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Name]]="UT",VLOOKUP(E542:E1551,UTList[],2,0),"")))))</f>
        <v>EU-PCM-001</v>
      </c>
      <c r="G542" s="124"/>
      <c r="H542" s="124" t="s">
        <v>46</v>
      </c>
      <c r="I542" s="125">
        <v>0.22916666666666666</v>
      </c>
      <c r="J542" s="125">
        <v>0.23958333333333334</v>
      </c>
      <c r="K542" s="126">
        <f>tbl_Failures_Record[[#This Row],[To]]-tbl_Failures_Record[[#This Row],[From]]</f>
        <v>1.0416666666666685E-2</v>
      </c>
      <c r="L542" s="7" t="s">
        <v>1330</v>
      </c>
      <c r="M542" s="7"/>
      <c r="N542" s="7" t="s">
        <v>1331</v>
      </c>
      <c r="O542" s="124"/>
      <c r="P542" s="124"/>
      <c r="Q542" s="124"/>
      <c r="R542" s="124" t="s">
        <v>43</v>
      </c>
      <c r="S542" s="124" t="s">
        <v>122</v>
      </c>
      <c r="T542" s="124" t="s">
        <v>39</v>
      </c>
      <c r="U542" s="127"/>
      <c r="V542" s="124" t="s">
        <v>39</v>
      </c>
      <c r="W542" s="124"/>
      <c r="X542" s="128"/>
    </row>
    <row r="543" spans="2:24" ht="31.15">
      <c r="B543" s="131">
        <v>43830</v>
      </c>
      <c r="C543" s="124"/>
      <c r="D543" s="124" t="s">
        <v>31</v>
      </c>
      <c r="E543" s="124" t="s">
        <v>359</v>
      </c>
      <c r="F54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Name]]="UT",VLOOKUP(E543:E1552,UTList[],2,0),"")))))</f>
        <v>EU-SED-001</v>
      </c>
      <c r="G543" s="124"/>
      <c r="H543" s="124" t="s">
        <v>46</v>
      </c>
      <c r="I543" s="125">
        <v>0.22916666666666666</v>
      </c>
      <c r="J543" s="125">
        <v>0.23263888888888887</v>
      </c>
      <c r="K543" s="126">
        <f>tbl_Failures_Record[[#This Row],[To]]-tbl_Failures_Record[[#This Row],[From]]</f>
        <v>3.4722222222222099E-3</v>
      </c>
      <c r="L543" s="7" t="s">
        <v>1332</v>
      </c>
      <c r="M543" s="7"/>
      <c r="N543" s="7" t="s">
        <v>1333</v>
      </c>
      <c r="O543" s="124"/>
      <c r="P543" s="124"/>
      <c r="Q543" s="124"/>
      <c r="R543" s="124" t="s">
        <v>43</v>
      </c>
      <c r="S543" s="124" t="s">
        <v>217</v>
      </c>
      <c r="T543" s="124" t="s">
        <v>78</v>
      </c>
      <c r="U543" s="127"/>
      <c r="V543" s="124" t="s">
        <v>78</v>
      </c>
      <c r="W543" s="124">
        <v>5</v>
      </c>
      <c r="X543" s="128"/>
    </row>
    <row r="544" spans="2:24" ht="31.15">
      <c r="B544" s="131">
        <v>43830</v>
      </c>
      <c r="C544" s="124"/>
      <c r="D544" s="124" t="s">
        <v>72</v>
      </c>
      <c r="E544" s="124" t="s">
        <v>717</v>
      </c>
      <c r="F54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Name]]="UT",VLOOKUP(E544:E1553,UTList[],2,0),"")))))</f>
        <v>SA-MIX-003</v>
      </c>
      <c r="G544" s="124"/>
      <c r="H544" s="124" t="s">
        <v>46</v>
      </c>
      <c r="I544" s="125">
        <v>0.16666666666666666</v>
      </c>
      <c r="J544" s="125">
        <v>0.17708333333333334</v>
      </c>
      <c r="K544" s="126">
        <f>tbl_Failures_Record[[#This Row],[To]]-tbl_Failures_Record[[#This Row],[From]]</f>
        <v>1.0416666666666685E-2</v>
      </c>
      <c r="L544" s="7" t="s">
        <v>1334</v>
      </c>
      <c r="M544" s="7"/>
      <c r="N544" s="7" t="s">
        <v>1335</v>
      </c>
      <c r="O544" s="124"/>
      <c r="P544" s="124"/>
      <c r="Q544" s="124"/>
      <c r="R544" s="124" t="s">
        <v>43</v>
      </c>
      <c r="S544" s="124" t="s">
        <v>122</v>
      </c>
      <c r="T544" s="124" t="s">
        <v>78</v>
      </c>
      <c r="U544" s="127"/>
      <c r="V544" s="124" t="s">
        <v>78</v>
      </c>
      <c r="W544" s="124">
        <v>15</v>
      </c>
      <c r="X544" s="128"/>
    </row>
    <row r="545" spans="2:24" ht="31.15">
      <c r="B545" s="131">
        <v>43831</v>
      </c>
      <c r="C545" s="124"/>
      <c r="D545" s="124" t="s">
        <v>31</v>
      </c>
      <c r="E545" s="124" t="s">
        <v>32</v>
      </c>
      <c r="F54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Name]]="UT",VLOOKUP(E545:E1554,UTList[],2,0),"")))))</f>
        <v>EU-PRF-002</v>
      </c>
      <c r="G545" s="124"/>
      <c r="H545" s="124" t="s">
        <v>46</v>
      </c>
      <c r="I545" s="125">
        <v>0.17013888888888887</v>
      </c>
      <c r="J545" s="125">
        <v>0.17222222222222225</v>
      </c>
      <c r="K545" s="126">
        <f>tbl_Failures_Record[[#This Row],[To]]-tbl_Failures_Record[[#This Row],[From]]</f>
        <v>2.0833333333333814E-3</v>
      </c>
      <c r="L545" s="7" t="s">
        <v>864</v>
      </c>
      <c r="M545" s="7" t="s">
        <v>1336</v>
      </c>
      <c r="N545" s="7" t="s">
        <v>1337</v>
      </c>
      <c r="O545" s="124"/>
      <c r="P545" s="124"/>
      <c r="Q545" s="124"/>
      <c r="R545" s="124" t="s">
        <v>37</v>
      </c>
      <c r="S545" s="124" t="s">
        <v>71</v>
      </c>
      <c r="T545" s="124" t="s">
        <v>39</v>
      </c>
      <c r="U545" s="127"/>
      <c r="V545" s="124" t="s">
        <v>39</v>
      </c>
      <c r="W545" s="124"/>
      <c r="X545" s="128"/>
    </row>
    <row r="546" spans="2:24" ht="31.15">
      <c r="B546" s="131">
        <v>43831</v>
      </c>
      <c r="C546" s="124"/>
      <c r="D546" s="124" t="s">
        <v>31</v>
      </c>
      <c r="E546" s="124" t="s">
        <v>32</v>
      </c>
      <c r="F54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Name]]="UT",VLOOKUP(E546:E1555,UTList[],2,0),"")))))</f>
        <v>EU-PRF-002</v>
      </c>
      <c r="G546" s="124"/>
      <c r="H546" s="124" t="s">
        <v>57</v>
      </c>
      <c r="I546" s="125">
        <v>0.45833333333333331</v>
      </c>
      <c r="J546" s="125">
        <v>0.46180555555555558</v>
      </c>
      <c r="K546" s="126">
        <f>tbl_Failures_Record[[#This Row],[To]]-tbl_Failures_Record[[#This Row],[From]]</f>
        <v>3.4722222222222654E-3</v>
      </c>
      <c r="L546" s="7" t="s">
        <v>864</v>
      </c>
      <c r="M546" s="7" t="s">
        <v>1338</v>
      </c>
      <c r="N546" s="7" t="s">
        <v>1339</v>
      </c>
      <c r="O546" s="124"/>
      <c r="P546" s="124"/>
      <c r="Q546" s="124"/>
      <c r="R546" s="124" t="s">
        <v>37</v>
      </c>
      <c r="S546" s="124" t="s">
        <v>617</v>
      </c>
      <c r="T546" s="124" t="s">
        <v>78</v>
      </c>
      <c r="U546" s="127"/>
      <c r="V546" s="124" t="s">
        <v>78</v>
      </c>
      <c r="W546" s="124">
        <v>5</v>
      </c>
      <c r="X546" s="128"/>
    </row>
    <row r="547" spans="2:24" ht="31.15">
      <c r="B547" s="131">
        <v>43831</v>
      </c>
      <c r="C547" s="124"/>
      <c r="D547" s="124" t="s">
        <v>31</v>
      </c>
      <c r="E547" s="124" t="s">
        <v>274</v>
      </c>
      <c r="F54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Name]]="UT",VLOOKUP(E547:E1556,UTList[],2,0),"")))))</f>
        <v>EU-DEP-001</v>
      </c>
      <c r="G547" s="124"/>
      <c r="H547" s="124" t="s">
        <v>57</v>
      </c>
      <c r="I547" s="125">
        <v>0.4375</v>
      </c>
      <c r="J547" s="125">
        <v>0.46875</v>
      </c>
      <c r="K547" s="126">
        <f>tbl_Failures_Record[[#This Row],[To]]-tbl_Failures_Record[[#This Row],[From]]</f>
        <v>3.125E-2</v>
      </c>
      <c r="L547" s="7" t="s">
        <v>1340</v>
      </c>
      <c r="M547" s="7"/>
      <c r="N547" s="7" t="s">
        <v>1341</v>
      </c>
      <c r="O547" s="124"/>
      <c r="P547" s="124"/>
      <c r="Q547" s="124"/>
      <c r="R547" s="124" t="s">
        <v>43</v>
      </c>
      <c r="S547" s="124" t="s">
        <v>77</v>
      </c>
      <c r="T547" s="124" t="s">
        <v>39</v>
      </c>
      <c r="U547" s="127"/>
      <c r="V547" s="124" t="s">
        <v>39</v>
      </c>
      <c r="W547" s="124"/>
      <c r="X547" s="128"/>
    </row>
    <row r="548" spans="2:24" ht="15.6">
      <c r="B548" s="131">
        <v>43831</v>
      </c>
      <c r="C548" s="124"/>
      <c r="D548" s="124" t="s">
        <v>31</v>
      </c>
      <c r="E548" s="124" t="s">
        <v>67</v>
      </c>
      <c r="F54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Name]]="UT",VLOOKUP(E548:E1557,UTList[],2,0),"")))))</f>
        <v>EU-OVN-001</v>
      </c>
      <c r="G548" s="124"/>
      <c r="H548" s="124" t="s">
        <v>33</v>
      </c>
      <c r="I548" s="125">
        <v>0.79166666666666663</v>
      </c>
      <c r="J548" s="125">
        <v>0.79513888888888884</v>
      </c>
      <c r="K548" s="126">
        <f>tbl_Failures_Record[[#This Row],[To]]-tbl_Failures_Record[[#This Row],[From]]</f>
        <v>3.4722222222222099E-3</v>
      </c>
      <c r="L548" s="7" t="s">
        <v>1342</v>
      </c>
      <c r="M548" s="7"/>
      <c r="N548" s="7" t="s">
        <v>126</v>
      </c>
      <c r="O548" s="124"/>
      <c r="P548" s="124"/>
      <c r="Q548" s="124"/>
      <c r="R548" s="124" t="s">
        <v>37</v>
      </c>
      <c r="S548" s="124" t="s">
        <v>182</v>
      </c>
      <c r="T548" s="124" t="s">
        <v>39</v>
      </c>
      <c r="U548" s="127"/>
      <c r="V548" s="124" t="s">
        <v>39</v>
      </c>
      <c r="W548" s="124"/>
      <c r="X548" s="128"/>
    </row>
    <row r="549" spans="2:24" ht="31.15">
      <c r="B549" s="131">
        <v>43831</v>
      </c>
      <c r="C549" s="124"/>
      <c r="D549" s="124" t="s">
        <v>72</v>
      </c>
      <c r="E549" s="124" t="s">
        <v>183</v>
      </c>
      <c r="F54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Name]]="UT",VLOOKUP(E549:E1558,UTList[],2,0),"")))))</f>
        <v>SA-PAC-002</v>
      </c>
      <c r="G549" s="124"/>
      <c r="H549" s="124" t="s">
        <v>46</v>
      </c>
      <c r="I549" s="125">
        <v>7.9861111111111105E-2</v>
      </c>
      <c r="J549" s="125">
        <v>8.6805555555555566E-2</v>
      </c>
      <c r="K549" s="126">
        <f>tbl_Failures_Record[[#This Row],[To]]-tbl_Failures_Record[[#This Row],[From]]</f>
        <v>6.9444444444444614E-3</v>
      </c>
      <c r="L549" s="7" t="s">
        <v>139</v>
      </c>
      <c r="M549" s="7"/>
      <c r="N549" s="7" t="s">
        <v>1343</v>
      </c>
      <c r="O549" s="124"/>
      <c r="P549" s="124"/>
      <c r="Q549" s="124"/>
      <c r="R549" s="124" t="s">
        <v>43</v>
      </c>
      <c r="S549" s="124" t="s">
        <v>122</v>
      </c>
      <c r="T549" s="124" t="s">
        <v>39</v>
      </c>
      <c r="U549" s="127"/>
      <c r="V549" s="124" t="s">
        <v>39</v>
      </c>
      <c r="W549" s="124"/>
      <c r="X549" s="128"/>
    </row>
    <row r="550" spans="2:24" ht="46.9">
      <c r="B550" s="131">
        <v>43831</v>
      </c>
      <c r="C550" s="124"/>
      <c r="D550" s="124" t="s">
        <v>72</v>
      </c>
      <c r="E550" s="124" t="s">
        <v>95</v>
      </c>
      <c r="F55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Name]]="UT",VLOOKUP(E550:E1559,UTList[],2,0),"")))))</f>
        <v>SA-AIJ-001</v>
      </c>
      <c r="G550" s="124"/>
      <c r="H550" s="124" t="s">
        <v>46</v>
      </c>
      <c r="I550" s="125">
        <v>0.1361111111111111</v>
      </c>
      <c r="J550" s="125">
        <v>0.16666666666666666</v>
      </c>
      <c r="K550" s="126">
        <f>tbl_Failures_Record[[#This Row],[To]]-tbl_Failures_Record[[#This Row],[From]]</f>
        <v>3.0555555555555558E-2</v>
      </c>
      <c r="L550" s="7" t="s">
        <v>139</v>
      </c>
      <c r="M550" s="7"/>
      <c r="N550" s="7" t="s">
        <v>1344</v>
      </c>
      <c r="O550" s="124"/>
      <c r="P550" s="124"/>
      <c r="Q550" s="124"/>
      <c r="R550" s="124" t="s">
        <v>43</v>
      </c>
      <c r="S550" s="124" t="s">
        <v>122</v>
      </c>
      <c r="T550" s="124" t="s">
        <v>39</v>
      </c>
      <c r="U550" s="127"/>
      <c r="V550" s="124" t="s">
        <v>39</v>
      </c>
      <c r="W550" s="124"/>
      <c r="X550" s="128"/>
    </row>
    <row r="551" spans="2:24" ht="31.15">
      <c r="B551" s="131">
        <v>43831</v>
      </c>
      <c r="C551" s="124"/>
      <c r="D551" s="124" t="s">
        <v>72</v>
      </c>
      <c r="E551" s="124" t="s">
        <v>95</v>
      </c>
      <c r="F55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Name]]="UT",VLOOKUP(E551:E1560,UTList[],2,0),"")))))</f>
        <v>SA-AIJ-001</v>
      </c>
      <c r="G551" s="124"/>
      <c r="H551" s="124" t="s">
        <v>57</v>
      </c>
      <c r="I551" s="125">
        <v>0.29166666666666669</v>
      </c>
      <c r="J551" s="125">
        <v>0.3125</v>
      </c>
      <c r="K551" s="126">
        <f>tbl_Failures_Record[[#This Row],[To]]-tbl_Failures_Record[[#This Row],[From]]</f>
        <v>2.0833333333333315E-2</v>
      </c>
      <c r="L551" s="7" t="s">
        <v>1345</v>
      </c>
      <c r="M551" s="7"/>
      <c r="N551" s="7" t="s">
        <v>1346</v>
      </c>
      <c r="O551" s="124"/>
      <c r="P551" s="124"/>
      <c r="Q551" s="124"/>
      <c r="R551" s="124" t="s">
        <v>43</v>
      </c>
      <c r="S551" s="124" t="s">
        <v>108</v>
      </c>
      <c r="T551" s="124" t="s">
        <v>39</v>
      </c>
      <c r="U551" s="127"/>
      <c r="V551" s="124" t="s">
        <v>39</v>
      </c>
      <c r="W551" s="124"/>
      <c r="X551" s="128"/>
    </row>
    <row r="552" spans="2:24" ht="31.15">
      <c r="B552" s="131">
        <v>43831</v>
      </c>
      <c r="C552" s="124"/>
      <c r="D552" s="124" t="s">
        <v>72</v>
      </c>
      <c r="E552" s="124" t="s">
        <v>95</v>
      </c>
      <c r="F55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Name]]="UT",VLOOKUP(E552:E1561,UTList[],2,0),"")))))</f>
        <v>SA-AIJ-001</v>
      </c>
      <c r="G552" s="124"/>
      <c r="H552" s="124" t="s">
        <v>33</v>
      </c>
      <c r="I552" s="125">
        <v>0.75</v>
      </c>
      <c r="J552" s="125">
        <v>0.75694444444444453</v>
      </c>
      <c r="K552" s="126">
        <f>tbl_Failures_Record[[#This Row],[To]]-tbl_Failures_Record[[#This Row],[From]]</f>
        <v>6.9444444444445308E-3</v>
      </c>
      <c r="L552" s="7" t="s">
        <v>1347</v>
      </c>
      <c r="M552" s="7" t="s">
        <v>1348</v>
      </c>
      <c r="N552" s="7" t="s">
        <v>1349</v>
      </c>
      <c r="O552" s="124"/>
      <c r="P552" s="124"/>
      <c r="Q552" s="124"/>
      <c r="R552" s="124" t="s">
        <v>37</v>
      </c>
      <c r="S552" s="124" t="s">
        <v>61</v>
      </c>
      <c r="T552" s="124" t="s">
        <v>39</v>
      </c>
      <c r="U552" s="127"/>
      <c r="V552" s="124" t="s">
        <v>39</v>
      </c>
      <c r="W552" s="124"/>
      <c r="X552" s="128"/>
    </row>
    <row r="553" spans="2:24" ht="31.15">
      <c r="B553" s="131">
        <v>43831</v>
      </c>
      <c r="C553" s="124"/>
      <c r="D553" s="124" t="s">
        <v>72</v>
      </c>
      <c r="E553" s="124" t="s">
        <v>95</v>
      </c>
      <c r="F55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Name]]="UT",VLOOKUP(E553:E1562,UTList[],2,0),"")))))</f>
        <v>SA-AIJ-001</v>
      </c>
      <c r="G553" s="124"/>
      <c r="H553" s="124" t="s">
        <v>33</v>
      </c>
      <c r="I553" s="125">
        <v>0.77083333333333337</v>
      </c>
      <c r="J553" s="125">
        <v>0.77777777777777779</v>
      </c>
      <c r="K553" s="126">
        <f>tbl_Failures_Record[[#This Row],[To]]-tbl_Failures_Record[[#This Row],[From]]</f>
        <v>6.9444444444444198E-3</v>
      </c>
      <c r="L553" s="7" t="s">
        <v>1350</v>
      </c>
      <c r="M553" s="7"/>
      <c r="N553" s="7" t="s">
        <v>1351</v>
      </c>
      <c r="O553" s="124"/>
      <c r="P553" s="124"/>
      <c r="Q553" s="124"/>
      <c r="R553" s="124" t="s">
        <v>43</v>
      </c>
      <c r="S553" s="124" t="s">
        <v>90</v>
      </c>
      <c r="T553" s="124" t="s">
        <v>39</v>
      </c>
      <c r="U553" s="127"/>
      <c r="V553" s="124" t="s">
        <v>39</v>
      </c>
      <c r="W553" s="124"/>
      <c r="X553" s="128"/>
    </row>
    <row r="554" spans="2:24" ht="31.15">
      <c r="B554" s="131">
        <v>43831</v>
      </c>
      <c r="C554" s="124"/>
      <c r="D554" s="124" t="s">
        <v>31</v>
      </c>
      <c r="E554" s="124" t="s">
        <v>101</v>
      </c>
      <c r="F55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Name]]="UT",VLOOKUP(E554:E1563,UTList[],2,0),"")))))</f>
        <v>EU-PCM-003</v>
      </c>
      <c r="G554" s="124"/>
      <c r="H554" s="124" t="s">
        <v>46</v>
      </c>
      <c r="I554" s="125">
        <v>8.3333333333333329E-2</v>
      </c>
      <c r="J554" s="125">
        <v>9.0277777777777776E-2</v>
      </c>
      <c r="K554" s="126">
        <f>tbl_Failures_Record[[#This Row],[To]]-tbl_Failures_Record[[#This Row],[From]]</f>
        <v>6.9444444444444475E-3</v>
      </c>
      <c r="L554" s="7" t="s">
        <v>139</v>
      </c>
      <c r="M554" s="7" t="s">
        <v>1352</v>
      </c>
      <c r="N554" s="7" t="s">
        <v>1353</v>
      </c>
      <c r="O554" s="124"/>
      <c r="P554" s="124"/>
      <c r="Q554" s="124"/>
      <c r="R554" s="124" t="s">
        <v>37</v>
      </c>
      <c r="S554" s="124" t="s">
        <v>71</v>
      </c>
      <c r="T554" s="124" t="s">
        <v>78</v>
      </c>
      <c r="U554" s="127"/>
      <c r="V554" s="124" t="s">
        <v>78</v>
      </c>
      <c r="W554" s="124">
        <v>10</v>
      </c>
      <c r="X554" s="128">
        <v>150</v>
      </c>
    </row>
    <row r="555" spans="2:24" ht="31.15">
      <c r="B555" s="131">
        <v>43831</v>
      </c>
      <c r="C555" s="124"/>
      <c r="D555" s="124" t="s">
        <v>72</v>
      </c>
      <c r="E555" s="124" t="s">
        <v>109</v>
      </c>
      <c r="F55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Name]]="UT",VLOOKUP(E555:E1564,UTList[],2,0),"")))))</f>
        <v>SA-DCD-001</v>
      </c>
      <c r="G555" s="124"/>
      <c r="H555" s="124" t="s">
        <v>46</v>
      </c>
      <c r="I555" s="125">
        <v>1</v>
      </c>
      <c r="J555" s="125">
        <v>1.0104166666666667</v>
      </c>
      <c r="K555" s="126">
        <f>tbl_Failures_Record[[#This Row],[To]]-tbl_Failures_Record[[#This Row],[From]]</f>
        <v>1.0416666666666741E-2</v>
      </c>
      <c r="L555" s="7" t="s">
        <v>179</v>
      </c>
      <c r="M555" s="7" t="s">
        <v>1354</v>
      </c>
      <c r="N555" s="7" t="s">
        <v>1355</v>
      </c>
      <c r="O555" s="124"/>
      <c r="P555" s="124"/>
      <c r="Q555" s="124"/>
      <c r="R555" s="124" t="s">
        <v>37</v>
      </c>
      <c r="S555" s="124" t="s">
        <v>71</v>
      </c>
      <c r="T555" s="124" t="s">
        <v>39</v>
      </c>
      <c r="U555" s="127"/>
      <c r="V555" s="124" t="s">
        <v>39</v>
      </c>
      <c r="W555" s="124"/>
      <c r="X555" s="128"/>
    </row>
    <row r="556" spans="2:24" ht="15.6">
      <c r="B556" s="131">
        <v>43832</v>
      </c>
      <c r="C556" s="124"/>
      <c r="D556" s="124" t="s">
        <v>31</v>
      </c>
      <c r="E556" s="124" t="s">
        <v>218</v>
      </c>
      <c r="F55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Name]]="UT",VLOOKUP(E556:E1565,UTList[],2,0),"")))))</f>
        <v>EU-DVD-001</v>
      </c>
      <c r="G556" s="124"/>
      <c r="H556" s="124" t="s">
        <v>33</v>
      </c>
      <c r="I556" s="125">
        <v>0.72916666666666663</v>
      </c>
      <c r="J556" s="125">
        <v>0.73611111111111116</v>
      </c>
      <c r="K556" s="126">
        <f>tbl_Failures_Record[[#This Row],[To]]-tbl_Failures_Record[[#This Row],[From]]</f>
        <v>6.9444444444445308E-3</v>
      </c>
      <c r="L556" s="7" t="s">
        <v>1356</v>
      </c>
      <c r="M556" s="7"/>
      <c r="N556" s="7" t="s">
        <v>1357</v>
      </c>
      <c r="O556" s="124"/>
      <c r="P556" s="124"/>
      <c r="Q556" s="124"/>
      <c r="R556" s="124" t="s">
        <v>43</v>
      </c>
      <c r="S556" s="124" t="s">
        <v>105</v>
      </c>
      <c r="T556" s="124" t="s">
        <v>78</v>
      </c>
      <c r="U556" s="127"/>
      <c r="V556" s="124" t="s">
        <v>78</v>
      </c>
      <c r="W556" s="124">
        <v>10</v>
      </c>
      <c r="X556" s="128">
        <v>100</v>
      </c>
    </row>
    <row r="557" spans="2:24" ht="36.75" customHeight="1">
      <c r="B557" s="131">
        <v>43832</v>
      </c>
      <c r="C557" s="124"/>
      <c r="D557" s="124" t="s">
        <v>31</v>
      </c>
      <c r="E557" s="124" t="s">
        <v>159</v>
      </c>
      <c r="F55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Name]]="UT",VLOOKUP(E557:E1566,UTList[],2,0),"")))))</f>
        <v>EU-PAC-001</v>
      </c>
      <c r="G557" s="124"/>
      <c r="H557" s="124" t="s">
        <v>33</v>
      </c>
      <c r="I557" s="125">
        <v>0.75</v>
      </c>
      <c r="J557" s="125">
        <v>0.75347222222222221</v>
      </c>
      <c r="K557" s="126">
        <f>tbl_Failures_Record[[#This Row],[To]]-tbl_Failures_Record[[#This Row],[From]]</f>
        <v>3.4722222222222099E-3</v>
      </c>
      <c r="L557" s="7" t="s">
        <v>1358</v>
      </c>
      <c r="M557" s="7" t="s">
        <v>1359</v>
      </c>
      <c r="N557" s="7" t="s">
        <v>1360</v>
      </c>
      <c r="O557" s="124"/>
      <c r="P557" s="124"/>
      <c r="Q557" s="124"/>
      <c r="R557" s="124" t="s">
        <v>37</v>
      </c>
      <c r="S557" s="124" t="s">
        <v>61</v>
      </c>
      <c r="T557" s="124" t="s">
        <v>39</v>
      </c>
      <c r="U557" s="127"/>
      <c r="V557" s="124" t="s">
        <v>78</v>
      </c>
      <c r="W557" s="124">
        <v>5</v>
      </c>
      <c r="X557" s="128">
        <v>100</v>
      </c>
    </row>
    <row r="558" spans="2:24" ht="31.15">
      <c r="B558" s="131">
        <v>43832</v>
      </c>
      <c r="C558" s="124"/>
      <c r="D558" s="124" t="s">
        <v>51</v>
      </c>
      <c r="E558" s="124" t="s">
        <v>67</v>
      </c>
      <c r="F55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Name]]="UT",VLOOKUP(E558:E1567,UTList[],2,0),"")))))</f>
        <v>SC-OVN-001</v>
      </c>
      <c r="G558" s="124"/>
      <c r="H558" s="124" t="s">
        <v>46</v>
      </c>
      <c r="I558" s="125">
        <v>9.375E-2</v>
      </c>
      <c r="J558" s="125">
        <v>0.11458333333333333</v>
      </c>
      <c r="K558" s="126">
        <f>tbl_Failures_Record[[#This Row],[To]]-tbl_Failures_Record[[#This Row],[From]]</f>
        <v>2.0833333333333329E-2</v>
      </c>
      <c r="L558" s="7" t="s">
        <v>1361</v>
      </c>
      <c r="M558" s="7" t="s">
        <v>1362</v>
      </c>
      <c r="N558" s="7" t="s">
        <v>1363</v>
      </c>
      <c r="O558" s="124"/>
      <c r="P558" s="124"/>
      <c r="Q558" s="124"/>
      <c r="R558" s="124" t="s">
        <v>43</v>
      </c>
      <c r="S558" s="124" t="s">
        <v>217</v>
      </c>
      <c r="T558" s="124" t="s">
        <v>39</v>
      </c>
      <c r="U558" s="127"/>
      <c r="V558" s="124" t="s">
        <v>39</v>
      </c>
      <c r="W558" s="124"/>
      <c r="X558" s="128"/>
    </row>
    <row r="559" spans="2:24" ht="30" customHeight="1">
      <c r="B559" s="131">
        <v>43832</v>
      </c>
      <c r="C559" s="124"/>
      <c r="D559" s="124" t="s">
        <v>72</v>
      </c>
      <c r="E559" s="124" t="s">
        <v>73</v>
      </c>
      <c r="F55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Name]]="UT",VLOOKUP(E559:E1568,UTList[],2,0),"")))))</f>
        <v>SA-ROV-002</v>
      </c>
      <c r="G559" s="124"/>
      <c r="H559" s="124" t="s">
        <v>46</v>
      </c>
      <c r="I559" s="125">
        <v>5.2083333333333336E-2</v>
      </c>
      <c r="J559" s="125">
        <v>6.25E-2</v>
      </c>
      <c r="K559" s="126">
        <f>tbl_Failures_Record[[#This Row],[To]]-tbl_Failures_Record[[#This Row],[From]]</f>
        <v>1.0416666666666664E-2</v>
      </c>
      <c r="L559" s="7" t="s">
        <v>1364</v>
      </c>
      <c r="M559" s="7"/>
      <c r="N559" s="7" t="s">
        <v>1365</v>
      </c>
      <c r="O559" s="124"/>
      <c r="P559" s="124"/>
      <c r="Q559" s="124"/>
      <c r="R559" s="124" t="s">
        <v>43</v>
      </c>
      <c r="S559" s="124" t="s">
        <v>217</v>
      </c>
      <c r="T559" s="124" t="s">
        <v>39</v>
      </c>
      <c r="U559" s="127"/>
      <c r="V559" s="124" t="s">
        <v>39</v>
      </c>
      <c r="W559" s="124"/>
      <c r="X559" s="128"/>
    </row>
    <row r="560" spans="2:24" ht="31.15">
      <c r="B560" s="131">
        <v>43832</v>
      </c>
      <c r="C560" s="124"/>
      <c r="D560" s="124" t="s">
        <v>51</v>
      </c>
      <c r="E560" s="124" t="s">
        <v>87</v>
      </c>
      <c r="F56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Name]]="UT",VLOOKUP(E560:E1569,UTList[],2,0),"")))))</f>
        <v>SC-FRM-001</v>
      </c>
      <c r="G560" s="124"/>
      <c r="H560" s="124" t="s">
        <v>46</v>
      </c>
      <c r="I560" s="125">
        <v>0.1875</v>
      </c>
      <c r="J560" s="125">
        <v>0.19791666666666666</v>
      </c>
      <c r="K560" s="126">
        <f>tbl_Failures_Record[[#This Row],[To]]-tbl_Failures_Record[[#This Row],[From]]</f>
        <v>1.0416666666666657E-2</v>
      </c>
      <c r="L560" s="7" t="s">
        <v>1366</v>
      </c>
      <c r="M560" s="7"/>
      <c r="N560" s="7" t="s">
        <v>1367</v>
      </c>
      <c r="O560" s="124"/>
      <c r="P560" s="124"/>
      <c r="Q560" s="124"/>
      <c r="R560" s="124" t="s">
        <v>43</v>
      </c>
      <c r="S560" s="124" t="s">
        <v>122</v>
      </c>
      <c r="T560" s="124" t="s">
        <v>39</v>
      </c>
      <c r="U560" s="127"/>
      <c r="V560" s="124" t="s">
        <v>39</v>
      </c>
      <c r="W560" s="124"/>
      <c r="X560" s="128"/>
    </row>
    <row r="561" spans="2:24" ht="31.15">
      <c r="B561" s="131">
        <v>43832</v>
      </c>
      <c r="C561" s="124"/>
      <c r="D561" s="124" t="s">
        <v>31</v>
      </c>
      <c r="E561" s="124" t="s">
        <v>101</v>
      </c>
      <c r="F56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Name]]="UT",VLOOKUP(E561:E1570,UTList[],2,0),"")))))</f>
        <v>EU-PCM-003</v>
      </c>
      <c r="G561" s="124"/>
      <c r="H561" s="124" t="s">
        <v>33</v>
      </c>
      <c r="I561" s="125">
        <v>0.82291666666666663</v>
      </c>
      <c r="J561" s="125">
        <v>0.83333333333333337</v>
      </c>
      <c r="K561" s="126">
        <f>tbl_Failures_Record[[#This Row],[To]]-tbl_Failures_Record[[#This Row],[From]]</f>
        <v>1.0416666666666741E-2</v>
      </c>
      <c r="L561" s="7" t="s">
        <v>1356</v>
      </c>
      <c r="M561" s="7"/>
      <c r="N561" s="7" t="s">
        <v>1368</v>
      </c>
      <c r="O561" s="124"/>
      <c r="P561" s="124"/>
      <c r="Q561" s="124"/>
      <c r="R561" s="124" t="s">
        <v>43</v>
      </c>
      <c r="S561" s="124" t="s">
        <v>105</v>
      </c>
      <c r="T561" s="124" t="s">
        <v>78</v>
      </c>
      <c r="U561" s="127"/>
      <c r="V561" s="124" t="s">
        <v>78</v>
      </c>
      <c r="W561" s="124">
        <v>15</v>
      </c>
      <c r="X561" s="128">
        <v>150</v>
      </c>
    </row>
    <row r="562" spans="2:24" ht="46.9">
      <c r="B562" s="131">
        <v>43832</v>
      </c>
      <c r="C562" s="124"/>
      <c r="D562" s="124" t="s">
        <v>72</v>
      </c>
      <c r="E562" s="124" t="s">
        <v>445</v>
      </c>
      <c r="F56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Name]]="UT",VLOOKUP(E562:E1571,UTList[],2,0),"")))))</f>
        <v>SA-MIX-001</v>
      </c>
      <c r="G562" s="124"/>
      <c r="H562" s="124" t="s">
        <v>33</v>
      </c>
      <c r="I562" s="125">
        <v>0.71527777777777779</v>
      </c>
      <c r="J562" s="125">
        <v>0.75</v>
      </c>
      <c r="K562" s="126">
        <f>tbl_Failures_Record[[#This Row],[To]]-tbl_Failures_Record[[#This Row],[From]]</f>
        <v>3.472222222222221E-2</v>
      </c>
      <c r="L562" s="7" t="s">
        <v>449</v>
      </c>
      <c r="M562" s="7" t="s">
        <v>1369</v>
      </c>
      <c r="N562" s="7" t="s">
        <v>1370</v>
      </c>
      <c r="O562" s="124"/>
      <c r="P562" s="124"/>
      <c r="Q562" s="124"/>
      <c r="R562" s="124" t="s">
        <v>37</v>
      </c>
      <c r="S562" s="124" t="s">
        <v>61</v>
      </c>
      <c r="T562" s="124" t="s">
        <v>39</v>
      </c>
      <c r="U562" s="127"/>
      <c r="V562" s="124" t="s">
        <v>78</v>
      </c>
      <c r="W562" s="124">
        <v>50</v>
      </c>
      <c r="X562" s="128"/>
    </row>
    <row r="563" spans="2:24" ht="31.15">
      <c r="B563" s="131">
        <v>43833</v>
      </c>
      <c r="C563" s="124"/>
      <c r="D563" s="124" t="s">
        <v>31</v>
      </c>
      <c r="E563" s="124" t="s">
        <v>32</v>
      </c>
      <c r="F56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Name]]="UT",VLOOKUP(E563:E1572,UTList[],2,0),"")))))</f>
        <v>EU-PRF-002</v>
      </c>
      <c r="G563" s="124"/>
      <c r="H563" s="124" t="s">
        <v>33</v>
      </c>
      <c r="I563" s="125">
        <v>0.64930555555555558</v>
      </c>
      <c r="J563" s="125">
        <v>0.65277777777777779</v>
      </c>
      <c r="K563" s="126">
        <f>tbl_Failures_Record[[#This Row],[To]]-tbl_Failures_Record[[#This Row],[From]]</f>
        <v>3.4722222222222099E-3</v>
      </c>
      <c r="L563" s="7" t="s">
        <v>1371</v>
      </c>
      <c r="M563" s="7"/>
      <c r="N563" s="7" t="s">
        <v>1372</v>
      </c>
      <c r="O563" s="124"/>
      <c r="P563" s="124"/>
      <c r="Q563" s="124"/>
      <c r="R563" s="124" t="s">
        <v>43</v>
      </c>
      <c r="S563" s="124" t="s">
        <v>77</v>
      </c>
      <c r="T563" s="124" t="s">
        <v>39</v>
      </c>
      <c r="U563" s="127"/>
      <c r="V563" s="124" t="s">
        <v>39</v>
      </c>
      <c r="W563" s="124"/>
      <c r="X563" s="128"/>
    </row>
    <row r="564" spans="2:24" ht="31.15">
      <c r="B564" s="131">
        <v>43833</v>
      </c>
      <c r="C564" s="124"/>
      <c r="D564" s="124" t="s">
        <v>31</v>
      </c>
      <c r="E564" s="124" t="s">
        <v>274</v>
      </c>
      <c r="F56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Name]]="UT",VLOOKUP(E564:E1573,UTList[],2,0),"")))))</f>
        <v>EU-DEP-001</v>
      </c>
      <c r="G564" s="124"/>
      <c r="H564" s="124" t="s">
        <v>46</v>
      </c>
      <c r="I564" s="125">
        <v>1.0243055555555556</v>
      </c>
      <c r="J564" s="125">
        <v>1.0361111111111112</v>
      </c>
      <c r="K564" s="126">
        <f>tbl_Failures_Record[[#This Row],[To]]-tbl_Failures_Record[[#This Row],[From]]</f>
        <v>1.1805555555555625E-2</v>
      </c>
      <c r="L564" s="7" t="s">
        <v>1373</v>
      </c>
      <c r="M564" s="7" t="s">
        <v>1374</v>
      </c>
      <c r="N564" s="7" t="s">
        <v>1375</v>
      </c>
      <c r="O564" s="124"/>
      <c r="P564" s="124"/>
      <c r="Q564" s="124"/>
      <c r="R564" s="124" t="s">
        <v>37</v>
      </c>
      <c r="S564" s="124" t="s">
        <v>38</v>
      </c>
      <c r="T564" s="124" t="s">
        <v>39</v>
      </c>
      <c r="U564" s="127"/>
      <c r="V564" s="124" t="s">
        <v>39</v>
      </c>
      <c r="W564" s="124"/>
      <c r="X564" s="128"/>
    </row>
    <row r="565" spans="2:24" ht="40.700000000000003" customHeight="1">
      <c r="B565" s="131">
        <v>43833</v>
      </c>
      <c r="C565" s="124"/>
      <c r="D565" s="124" t="s">
        <v>31</v>
      </c>
      <c r="E565" s="124" t="s">
        <v>274</v>
      </c>
      <c r="F56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Name]]="UT",VLOOKUP(E565:E1574,UTList[],2,0),"")))))</f>
        <v>EU-DEP-001</v>
      </c>
      <c r="G565" s="124"/>
      <c r="H565" s="124" t="s">
        <v>33</v>
      </c>
      <c r="I565" s="125">
        <v>0.8125</v>
      </c>
      <c r="J565" s="125">
        <v>0.81944444444444453</v>
      </c>
      <c r="K565" s="126">
        <f>tbl_Failures_Record[[#This Row],[To]]-tbl_Failures_Record[[#This Row],[From]]</f>
        <v>6.9444444444445308E-3</v>
      </c>
      <c r="L565" s="7" t="s">
        <v>1376</v>
      </c>
      <c r="M565" s="7"/>
      <c r="N565" s="7" t="s">
        <v>1377</v>
      </c>
      <c r="O565" s="124"/>
      <c r="P565" s="124"/>
      <c r="Q565" s="124"/>
      <c r="R565" s="124" t="s">
        <v>43</v>
      </c>
      <c r="S565" s="124" t="s">
        <v>77</v>
      </c>
      <c r="T565" s="124" t="s">
        <v>39</v>
      </c>
      <c r="U565" s="127"/>
      <c r="V565" s="124" t="s">
        <v>39</v>
      </c>
      <c r="W565" s="124"/>
      <c r="X565" s="128"/>
    </row>
    <row r="566" spans="2:24" ht="31.15">
      <c r="B566" s="131">
        <v>43833</v>
      </c>
      <c r="C566" s="124"/>
      <c r="D566" s="124" t="s">
        <v>72</v>
      </c>
      <c r="E566" s="124" t="s">
        <v>277</v>
      </c>
      <c r="F56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Name]]="UT",VLOOKUP(E566:E1575,UTList[],2,0),"")))))</f>
        <v>SA-PRF-002</v>
      </c>
      <c r="G566" s="124"/>
      <c r="H566" s="124" t="s">
        <v>46</v>
      </c>
      <c r="I566" s="125">
        <v>8.3333333333333329E-2</v>
      </c>
      <c r="J566" s="125">
        <v>9.375E-2</v>
      </c>
      <c r="K566" s="126">
        <f>tbl_Failures_Record[[#This Row],[To]]-tbl_Failures_Record[[#This Row],[From]]</f>
        <v>1.0416666666666671E-2</v>
      </c>
      <c r="L566" s="7" t="s">
        <v>1378</v>
      </c>
      <c r="M566" s="7"/>
      <c r="N566" s="7" t="s">
        <v>1379</v>
      </c>
      <c r="O566" s="124"/>
      <c r="P566" s="124"/>
      <c r="Q566" s="124"/>
      <c r="R566" s="124" t="s">
        <v>43</v>
      </c>
      <c r="S566" s="124" t="s">
        <v>122</v>
      </c>
      <c r="T566" s="124" t="s">
        <v>39</v>
      </c>
      <c r="U566" s="127"/>
      <c r="V566" s="124" t="s">
        <v>39</v>
      </c>
      <c r="W566" s="124">
        <v>15</v>
      </c>
      <c r="X566" s="128">
        <v>150</v>
      </c>
    </row>
    <row r="567" spans="2:24" ht="31.15">
      <c r="B567" s="131">
        <v>43833</v>
      </c>
      <c r="C567" s="124"/>
      <c r="D567" s="124" t="s">
        <v>51</v>
      </c>
      <c r="E567" s="124" t="s">
        <v>67</v>
      </c>
      <c r="F56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Name]]="UT",VLOOKUP(E567:E1576,UTList[],2,0),"")))))</f>
        <v>SC-OVN-001</v>
      </c>
      <c r="G567" s="124"/>
      <c r="H567" s="124" t="s">
        <v>33</v>
      </c>
      <c r="I567" s="125">
        <v>0.75</v>
      </c>
      <c r="J567" s="125">
        <v>0.79166666666666663</v>
      </c>
      <c r="K567" s="126">
        <f>tbl_Failures_Record[[#This Row],[To]]-tbl_Failures_Record[[#This Row],[From]]</f>
        <v>4.166666666666663E-2</v>
      </c>
      <c r="L567" s="7" t="s">
        <v>1302</v>
      </c>
      <c r="M567" s="7"/>
      <c r="N567" s="7" t="s">
        <v>1380</v>
      </c>
      <c r="O567" s="124"/>
      <c r="P567" s="124"/>
      <c r="Q567" s="124"/>
      <c r="R567" s="124" t="s">
        <v>37</v>
      </c>
      <c r="S567" s="124" t="s">
        <v>98</v>
      </c>
      <c r="T567" s="124" t="s">
        <v>39</v>
      </c>
      <c r="U567" s="127"/>
      <c r="V567" s="124" t="s">
        <v>39</v>
      </c>
      <c r="W567" s="124"/>
      <c r="X567" s="128"/>
    </row>
    <row r="568" spans="2:24" ht="31.15">
      <c r="B568" s="131">
        <v>43833</v>
      </c>
      <c r="C568" s="124"/>
      <c r="D568" s="124" t="s">
        <v>72</v>
      </c>
      <c r="E568" s="124" t="s">
        <v>73</v>
      </c>
      <c r="F56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Name]]="UT",VLOOKUP(E568:E1577,UTList[],2,0),"")))))</f>
        <v>SA-ROV-002</v>
      </c>
      <c r="G568" s="124"/>
      <c r="H568" s="124" t="s">
        <v>57</v>
      </c>
      <c r="I568" s="125">
        <v>0.27083333333333331</v>
      </c>
      <c r="J568" s="125">
        <v>0.30902777777777779</v>
      </c>
      <c r="K568" s="126">
        <f>tbl_Failures_Record[[#This Row],[To]]-tbl_Failures_Record[[#This Row],[From]]</f>
        <v>3.8194444444444475E-2</v>
      </c>
      <c r="L568" s="7" t="s">
        <v>1381</v>
      </c>
      <c r="M568" s="7"/>
      <c r="N568" s="7" t="s">
        <v>1382</v>
      </c>
      <c r="O568" s="124"/>
      <c r="P568" s="124"/>
      <c r="Q568" s="124"/>
      <c r="R568" s="124" t="s">
        <v>43</v>
      </c>
      <c r="S568" s="124" t="s">
        <v>122</v>
      </c>
      <c r="T568" s="124" t="s">
        <v>39</v>
      </c>
      <c r="U568" s="127"/>
      <c r="V568" s="124" t="s">
        <v>78</v>
      </c>
      <c r="W568" s="124">
        <v>55</v>
      </c>
      <c r="X568" s="128">
        <v>30</v>
      </c>
    </row>
    <row r="569" spans="2:24" ht="31.15">
      <c r="B569" s="131">
        <v>43833</v>
      </c>
      <c r="C569" s="124"/>
      <c r="D569" s="124" t="s">
        <v>31</v>
      </c>
      <c r="E569" s="124" t="s">
        <v>1383</v>
      </c>
      <c r="F56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Name]]="UT",VLOOKUP(E569:E1578,UTList[],2,0),"")))))</f>
        <v>EU-MTD-002</v>
      </c>
      <c r="G569" s="124"/>
      <c r="H569" s="124" t="s">
        <v>33</v>
      </c>
      <c r="I569" s="125">
        <v>0.70833333333333337</v>
      </c>
      <c r="J569" s="125">
        <v>0.75694444444444453</v>
      </c>
      <c r="K569" s="126">
        <f>tbl_Failures_Record[[#This Row],[To]]-tbl_Failures_Record[[#This Row],[From]]</f>
        <v>4.861111111111116E-2</v>
      </c>
      <c r="L569" s="7" t="s">
        <v>1384</v>
      </c>
      <c r="M569" s="7" t="s">
        <v>1385</v>
      </c>
      <c r="N569" s="7" t="s">
        <v>1386</v>
      </c>
      <c r="O569" s="124"/>
      <c r="P569" s="124"/>
      <c r="Q569" s="124"/>
      <c r="R569" s="124" t="s">
        <v>37</v>
      </c>
      <c r="S569" s="124" t="s">
        <v>98</v>
      </c>
      <c r="T569" s="124" t="s">
        <v>39</v>
      </c>
      <c r="U569" s="127"/>
      <c r="V569" s="124" t="s">
        <v>39</v>
      </c>
      <c r="W569" s="124"/>
      <c r="X569" s="128"/>
    </row>
    <row r="570" spans="2:24" ht="31.15">
      <c r="B570" s="131">
        <v>43833</v>
      </c>
      <c r="C570" s="124"/>
      <c r="D570" s="124" t="s">
        <v>31</v>
      </c>
      <c r="E570" s="124" t="s">
        <v>1383</v>
      </c>
      <c r="F57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Name]]="UT",VLOOKUP(E570:E1579,UTList[],2,0),"")))))</f>
        <v>EU-MTD-002</v>
      </c>
      <c r="G570" s="124"/>
      <c r="H570" s="124" t="s">
        <v>33</v>
      </c>
      <c r="I570" s="125">
        <v>0.70833333333333337</v>
      </c>
      <c r="J570" s="125">
        <v>0.78125</v>
      </c>
      <c r="K570" s="126">
        <v>3.125E-2</v>
      </c>
      <c r="L570" s="7" t="s">
        <v>1384</v>
      </c>
      <c r="M570" s="7" t="s">
        <v>1385</v>
      </c>
      <c r="N570" s="7" t="s">
        <v>1387</v>
      </c>
      <c r="O570" s="124"/>
      <c r="P570" s="124"/>
      <c r="Q570" s="124"/>
      <c r="R570" s="124" t="s">
        <v>37</v>
      </c>
      <c r="S570" s="124" t="s">
        <v>98</v>
      </c>
      <c r="T570" s="124" t="s">
        <v>39</v>
      </c>
      <c r="U570" s="127"/>
      <c r="V570" s="124" t="s">
        <v>39</v>
      </c>
      <c r="W570" s="124"/>
      <c r="X570" s="128"/>
    </row>
    <row r="571" spans="2:24" ht="31.15">
      <c r="B571" s="131">
        <v>43833</v>
      </c>
      <c r="C571" s="124"/>
      <c r="D571" s="124" t="s">
        <v>72</v>
      </c>
      <c r="E571" s="124" t="s">
        <v>183</v>
      </c>
      <c r="F57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Name]]="UT",VLOOKUP(E571:E1580,UTList[],2,0),"")))))</f>
        <v>SA-PAC-002</v>
      </c>
      <c r="G571" s="124"/>
      <c r="H571" s="124" t="s">
        <v>46</v>
      </c>
      <c r="I571" s="125">
        <v>0.98263888888888884</v>
      </c>
      <c r="J571" s="125">
        <v>0.98958333333333337</v>
      </c>
      <c r="K571" s="126">
        <f>tbl_Failures_Record[[#This Row],[To]]-tbl_Failures_Record[[#This Row],[From]]</f>
        <v>6.9444444444445308E-3</v>
      </c>
      <c r="L571" s="7" t="s">
        <v>1356</v>
      </c>
      <c r="M571" s="7"/>
      <c r="N571" s="7" t="s">
        <v>1388</v>
      </c>
      <c r="O571" s="124"/>
      <c r="P571" s="124"/>
      <c r="Q571" s="124"/>
      <c r="R571" s="124" t="s">
        <v>37</v>
      </c>
      <c r="S571" s="124" t="s">
        <v>71</v>
      </c>
      <c r="T571" s="124" t="s">
        <v>39</v>
      </c>
      <c r="U571" s="127"/>
      <c r="V571" s="124" t="s">
        <v>78</v>
      </c>
      <c r="W571" s="124">
        <v>10</v>
      </c>
      <c r="X571" s="128"/>
    </row>
    <row r="572" spans="2:24" ht="62.45">
      <c r="B572" s="131">
        <v>43833</v>
      </c>
      <c r="C572" s="124"/>
      <c r="D572" s="124" t="s">
        <v>72</v>
      </c>
      <c r="E572" s="124" t="s">
        <v>183</v>
      </c>
      <c r="F57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Name]]="UT",VLOOKUP(E572:E1581,UTList[],2,0),"")))))</f>
        <v>SA-PAC-002</v>
      </c>
      <c r="G572" s="124"/>
      <c r="H572" s="124" t="s">
        <v>33</v>
      </c>
      <c r="I572" s="125">
        <v>0.69444444444444453</v>
      </c>
      <c r="J572" s="125">
        <v>0.77083333333333337</v>
      </c>
      <c r="K572" s="126">
        <f>tbl_Failures_Record[[#This Row],[To]]-tbl_Failures_Record[[#This Row],[From]]</f>
        <v>7.638888888888884E-2</v>
      </c>
      <c r="L572" s="7" t="s">
        <v>1389</v>
      </c>
      <c r="M572" s="7"/>
      <c r="N572" s="7" t="s">
        <v>1390</v>
      </c>
      <c r="O572" s="124"/>
      <c r="P572" s="124"/>
      <c r="Q572" s="124"/>
      <c r="R572" s="124" t="s">
        <v>43</v>
      </c>
      <c r="S572" s="124" t="s">
        <v>50</v>
      </c>
      <c r="T572" s="124" t="s">
        <v>39</v>
      </c>
      <c r="U572" s="127"/>
      <c r="V572" s="124" t="s">
        <v>78</v>
      </c>
      <c r="W572" s="124">
        <v>150</v>
      </c>
      <c r="X572" s="128">
        <v>125</v>
      </c>
    </row>
    <row r="573" spans="2:24" ht="46.9">
      <c r="B573" s="131">
        <v>43833</v>
      </c>
      <c r="C573" s="124"/>
      <c r="D573" s="124" t="s">
        <v>72</v>
      </c>
      <c r="E573" s="124" t="s">
        <v>95</v>
      </c>
      <c r="F57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Name]]="UT",VLOOKUP(E573:E1582,UTList[],2,0),"")))))</f>
        <v>SA-AIJ-001</v>
      </c>
      <c r="G573" s="124"/>
      <c r="H573" s="124" t="s">
        <v>46</v>
      </c>
      <c r="I573" s="125">
        <v>0.18055555555555555</v>
      </c>
      <c r="J573" s="125">
        <v>0.22222222222222221</v>
      </c>
      <c r="K573" s="126">
        <f>tbl_Failures_Record[[#This Row],[To]]-tbl_Failures_Record[[#This Row],[From]]</f>
        <v>4.1666666666666657E-2</v>
      </c>
      <c r="L573" s="7" t="s">
        <v>139</v>
      </c>
      <c r="M573" s="7"/>
      <c r="N573" s="7" t="s">
        <v>1391</v>
      </c>
      <c r="O573" s="124"/>
      <c r="P573" s="124"/>
      <c r="Q573" s="124"/>
      <c r="R573" s="124" t="s">
        <v>43</v>
      </c>
      <c r="S573" s="124" t="s">
        <v>217</v>
      </c>
      <c r="T573" s="124" t="s">
        <v>39</v>
      </c>
      <c r="U573" s="127"/>
      <c r="V573" s="124" t="s">
        <v>39</v>
      </c>
      <c r="W573" s="124"/>
      <c r="X573" s="128"/>
    </row>
    <row r="574" spans="2:24" ht="15.6">
      <c r="B574" s="131">
        <v>43833</v>
      </c>
      <c r="C574" s="124"/>
      <c r="D574" s="124" t="s">
        <v>72</v>
      </c>
      <c r="E574" s="124" t="s">
        <v>95</v>
      </c>
      <c r="F57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Name]]="UT",VLOOKUP(E574:E1583,UTList[],2,0),"")))))</f>
        <v>SA-AIJ-001</v>
      </c>
      <c r="G574" s="124"/>
      <c r="H574" s="124" t="s">
        <v>33</v>
      </c>
      <c r="I574" s="125">
        <v>0.69097222222222221</v>
      </c>
      <c r="J574" s="125">
        <v>0.70138888888888884</v>
      </c>
      <c r="K574" s="126">
        <f>tbl_Failures_Record[[#This Row],[To]]-tbl_Failures_Record[[#This Row],[From]]</f>
        <v>1.041666666666663E-2</v>
      </c>
      <c r="L574" s="7" t="s">
        <v>139</v>
      </c>
      <c r="M574" s="7"/>
      <c r="N574" s="7" t="s">
        <v>1392</v>
      </c>
      <c r="O574" s="124"/>
      <c r="P574" s="124"/>
      <c r="Q574" s="124"/>
      <c r="R574" s="124" t="s">
        <v>37</v>
      </c>
      <c r="S574" s="124" t="s">
        <v>56</v>
      </c>
      <c r="T574" s="124" t="s">
        <v>39</v>
      </c>
      <c r="U574" s="127"/>
      <c r="V574" s="124" t="s">
        <v>39</v>
      </c>
      <c r="W574" s="124"/>
      <c r="X574" s="128"/>
    </row>
    <row r="575" spans="2:24" ht="31.15">
      <c r="B575" s="131">
        <v>43834</v>
      </c>
      <c r="C575" s="124"/>
      <c r="D575" s="124" t="s">
        <v>31</v>
      </c>
      <c r="E575" s="124" t="s">
        <v>274</v>
      </c>
      <c r="F57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Name]]="UT",VLOOKUP(E575:E1584,UTList[],2,0),"")))))</f>
        <v>EU-DEP-001</v>
      </c>
      <c r="G575" s="124"/>
      <c r="H575" s="124" t="s">
        <v>33</v>
      </c>
      <c r="I575" s="125">
        <v>0.72222222222222221</v>
      </c>
      <c r="J575" s="125">
        <v>0.73402777777777783</v>
      </c>
      <c r="K575" s="126">
        <f>tbl_Failures_Record[[#This Row],[To]]-tbl_Failures_Record[[#This Row],[From]]</f>
        <v>1.1805555555555625E-2</v>
      </c>
      <c r="L575" s="7" t="s">
        <v>1376</v>
      </c>
      <c r="M575" s="7"/>
      <c r="N575" s="7" t="s">
        <v>1377</v>
      </c>
      <c r="O575" s="124"/>
      <c r="P575" s="124"/>
      <c r="Q575" s="124"/>
      <c r="R575" s="124" t="s">
        <v>43</v>
      </c>
      <c r="S575" s="124" t="s">
        <v>77</v>
      </c>
      <c r="T575" s="124" t="s">
        <v>39</v>
      </c>
      <c r="U575" s="127"/>
      <c r="V575" s="124" t="s">
        <v>39</v>
      </c>
      <c r="W575" s="124"/>
      <c r="X575" s="128"/>
    </row>
    <row r="576" spans="2:24" ht="15.6">
      <c r="B576" s="131">
        <v>43834</v>
      </c>
      <c r="C576" s="124"/>
      <c r="D576" s="124" t="s">
        <v>51</v>
      </c>
      <c r="E576" s="124" t="s">
        <v>1129</v>
      </c>
      <c r="F57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Name]]="UT",VLOOKUP(E576:E1585,UTList[],2,0),"")))))</f>
        <v>SC-BEL-002</v>
      </c>
      <c r="G576" s="124"/>
      <c r="H576" s="124" t="s">
        <v>33</v>
      </c>
      <c r="I576" s="125">
        <v>0.67708333333333337</v>
      </c>
      <c r="J576" s="125">
        <v>0.69097222222222221</v>
      </c>
      <c r="K576" s="126">
        <f>tbl_Failures_Record[[#This Row],[To]]-tbl_Failures_Record[[#This Row],[From]]</f>
        <v>1.388888888888884E-2</v>
      </c>
      <c r="L576" s="7" t="s">
        <v>1393</v>
      </c>
      <c r="M576" s="7"/>
      <c r="N576" s="7" t="s">
        <v>1394</v>
      </c>
      <c r="O576" s="124"/>
      <c r="P576" s="124"/>
      <c r="Q576" s="124"/>
      <c r="R576" s="124" t="s">
        <v>43</v>
      </c>
      <c r="S576" s="124" t="s">
        <v>77</v>
      </c>
      <c r="T576" s="124" t="s">
        <v>39</v>
      </c>
      <c r="U576" s="127"/>
      <c r="V576" s="124" t="s">
        <v>39</v>
      </c>
      <c r="W576" s="124"/>
      <c r="X576" s="128"/>
    </row>
    <row r="577" spans="2:24" ht="15.6">
      <c r="B577" s="131">
        <v>43834</v>
      </c>
      <c r="C577" s="124"/>
      <c r="D577" s="124" t="s">
        <v>72</v>
      </c>
      <c r="E577" s="124" t="s">
        <v>277</v>
      </c>
      <c r="F57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Name]]="UT",VLOOKUP(E577:E1586,UTList[],2,0),"")))))</f>
        <v>SA-PRF-002</v>
      </c>
      <c r="G577" s="124"/>
      <c r="H577" s="124" t="s">
        <v>33</v>
      </c>
      <c r="I577" s="125">
        <v>0.59375</v>
      </c>
      <c r="J577" s="125">
        <v>0.61111111111111105</v>
      </c>
      <c r="K577" s="126">
        <f>tbl_Failures_Record[[#This Row],[To]]-tbl_Failures_Record[[#This Row],[From]]</f>
        <v>1.7361111111111049E-2</v>
      </c>
      <c r="L577" s="7" t="s">
        <v>1395</v>
      </c>
      <c r="M577" s="7" t="s">
        <v>1396</v>
      </c>
      <c r="N577" s="7" t="s">
        <v>1397</v>
      </c>
      <c r="O577" s="124"/>
      <c r="P577" s="124"/>
      <c r="Q577" s="124"/>
      <c r="R577" s="124" t="s">
        <v>37</v>
      </c>
      <c r="S577" s="124" t="s">
        <v>98</v>
      </c>
      <c r="T577" s="124" t="s">
        <v>39</v>
      </c>
      <c r="U577" s="127"/>
      <c r="V577" s="124" t="s">
        <v>39</v>
      </c>
      <c r="W577" s="124"/>
      <c r="X577" s="128"/>
    </row>
    <row r="578" spans="2:24" ht="31.15">
      <c r="B578" s="131">
        <v>43834</v>
      </c>
      <c r="C578" s="124"/>
      <c r="D578" s="124" t="s">
        <v>31</v>
      </c>
      <c r="E578" s="124" t="s">
        <v>230</v>
      </c>
      <c r="F57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Name]]="UT",VLOOKUP(E578:E1587,UTList[],2,0),"")))))</f>
        <v>EU-BSK-001</v>
      </c>
      <c r="G578" s="124"/>
      <c r="H578" s="124" t="s">
        <v>46</v>
      </c>
      <c r="I578" s="125">
        <v>0.2638888888888889</v>
      </c>
      <c r="J578" s="125">
        <v>0.28472222222222221</v>
      </c>
      <c r="K578" s="126">
        <f>tbl_Failures_Record[[#This Row],[To]]-tbl_Failures_Record[[#This Row],[From]]</f>
        <v>2.0833333333333315E-2</v>
      </c>
      <c r="L578" s="7" t="s">
        <v>1398</v>
      </c>
      <c r="M578" s="7"/>
      <c r="N578" s="7" t="s">
        <v>1399</v>
      </c>
      <c r="O578" s="124"/>
      <c r="P578" s="124"/>
      <c r="Q578" s="124"/>
      <c r="R578" s="124" t="s">
        <v>43</v>
      </c>
      <c r="S578" s="124" t="s">
        <v>105</v>
      </c>
      <c r="T578" s="124" t="s">
        <v>39</v>
      </c>
      <c r="U578" s="127"/>
      <c r="V578" s="124" t="s">
        <v>78</v>
      </c>
      <c r="W578" s="124">
        <v>30</v>
      </c>
      <c r="X578" s="128"/>
    </row>
    <row r="579" spans="2:24" ht="31.15">
      <c r="B579" s="131">
        <v>43834</v>
      </c>
      <c r="C579" s="124"/>
      <c r="D579" s="124" t="s">
        <v>72</v>
      </c>
      <c r="E579" s="124" t="s">
        <v>170</v>
      </c>
      <c r="F57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Name]]="UT",VLOOKUP(E579:E1588,UTList[],2,0),"")))))</f>
        <v>SA-ROV-003</v>
      </c>
      <c r="G579" s="124"/>
      <c r="H579" s="124" t="s">
        <v>46</v>
      </c>
      <c r="I579" s="125">
        <v>1.0208333333333333</v>
      </c>
      <c r="J579" s="125">
        <v>4.1666666666666664E-2</v>
      </c>
      <c r="K579" s="126">
        <v>2.0833333333333332E-2</v>
      </c>
      <c r="L579" s="7" t="s">
        <v>1400</v>
      </c>
      <c r="M579" s="7"/>
      <c r="N579" s="7" t="s">
        <v>1401</v>
      </c>
      <c r="O579" s="124"/>
      <c r="P579" s="124"/>
      <c r="Q579" s="124"/>
      <c r="R579" s="124" t="s">
        <v>43</v>
      </c>
      <c r="S579" s="124" t="s">
        <v>105</v>
      </c>
      <c r="T579" s="124" t="s">
        <v>39</v>
      </c>
      <c r="U579" s="127"/>
      <c r="V579" s="124" t="s">
        <v>78</v>
      </c>
      <c r="W579" s="124">
        <v>30</v>
      </c>
      <c r="X579" s="128">
        <v>150</v>
      </c>
    </row>
    <row r="580" spans="2:24" ht="31.15">
      <c r="B580" s="131">
        <v>43834</v>
      </c>
      <c r="C580" s="124"/>
      <c r="D580" s="124" t="s">
        <v>31</v>
      </c>
      <c r="E580" s="124" t="s">
        <v>79</v>
      </c>
      <c r="F58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Name]]="UT",VLOOKUP(E580:E1589,UTList[],2,0),"")))))</f>
        <v>EU-DCD-002</v>
      </c>
      <c r="G580" s="124"/>
      <c r="H580" s="124" t="s">
        <v>46</v>
      </c>
      <c r="I580" s="125">
        <v>0.25</v>
      </c>
      <c r="J580" s="125">
        <v>0.29166666666666669</v>
      </c>
      <c r="K580" s="126">
        <f>tbl_Failures_Record[[#This Row],[To]]-tbl_Failures_Record[[#This Row],[From]]</f>
        <v>4.1666666666666685E-2</v>
      </c>
      <c r="L580" s="7" t="s">
        <v>1402</v>
      </c>
      <c r="M580" s="7" t="s">
        <v>1403</v>
      </c>
      <c r="N580" s="7" t="s">
        <v>1404</v>
      </c>
      <c r="O580" s="124"/>
      <c r="P580" s="124"/>
      <c r="Q580" s="124"/>
      <c r="R580" s="124" t="s">
        <v>37</v>
      </c>
      <c r="S580" s="124" t="s">
        <v>61</v>
      </c>
      <c r="T580" s="124" t="s">
        <v>39</v>
      </c>
      <c r="U580" s="127"/>
      <c r="V580" s="124" t="s">
        <v>39</v>
      </c>
      <c r="W580" s="124"/>
      <c r="X580" s="128"/>
    </row>
    <row r="581" spans="2:24" ht="31.15">
      <c r="B581" s="131">
        <v>43834</v>
      </c>
      <c r="C581" s="124"/>
      <c r="D581" s="124" t="s">
        <v>72</v>
      </c>
      <c r="E581" s="124" t="s">
        <v>1405</v>
      </c>
      <c r="F58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Name]]="UT",VLOOKUP(E581:E1590,UTList[],2,0),"")))))</f>
        <v>SA-DCD-003</v>
      </c>
      <c r="G581" s="124"/>
      <c r="H581" s="124" t="s">
        <v>57</v>
      </c>
      <c r="I581" s="125">
        <v>0.375</v>
      </c>
      <c r="J581" s="125">
        <v>0.3923611111111111</v>
      </c>
      <c r="K581" s="126">
        <f>tbl_Failures_Record[[#This Row],[To]]-tbl_Failures_Record[[#This Row],[From]]</f>
        <v>1.7361111111111105E-2</v>
      </c>
      <c r="L581" s="7" t="s">
        <v>1406</v>
      </c>
      <c r="M581" s="7" t="s">
        <v>1407</v>
      </c>
      <c r="N581" s="7" t="s">
        <v>1408</v>
      </c>
      <c r="O581" s="124"/>
      <c r="P581" s="124"/>
      <c r="Q581" s="124"/>
      <c r="R581" s="124" t="s">
        <v>37</v>
      </c>
      <c r="S581" s="124" t="s">
        <v>86</v>
      </c>
      <c r="T581" s="124" t="s">
        <v>39</v>
      </c>
      <c r="U581" s="127"/>
      <c r="V581" s="124" t="s">
        <v>78</v>
      </c>
      <c r="W581" s="124">
        <v>25</v>
      </c>
      <c r="X581" s="128"/>
    </row>
    <row r="582" spans="2:24" ht="46.9">
      <c r="B582" s="131">
        <v>43834</v>
      </c>
      <c r="C582" s="124"/>
      <c r="D582" s="124" t="s">
        <v>72</v>
      </c>
      <c r="E582" s="124" t="s">
        <v>91</v>
      </c>
      <c r="F58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Name]]="UT",VLOOKUP(E582:E1591,UTList[],2,0),"")))))</f>
        <v>SA-PAC-001</v>
      </c>
      <c r="G582" s="124"/>
      <c r="H582" s="124" t="s">
        <v>46</v>
      </c>
      <c r="I582" s="125">
        <v>0.20833333333333334</v>
      </c>
      <c r="J582" s="125">
        <v>0.22916666666666666</v>
      </c>
      <c r="K582" s="126">
        <f>tbl_Failures_Record[[#This Row],[To]]-tbl_Failures_Record[[#This Row],[From]]</f>
        <v>2.0833333333333315E-2</v>
      </c>
      <c r="L582" s="7" t="s">
        <v>1409</v>
      </c>
      <c r="M582" s="7"/>
      <c r="N582" s="7" t="s">
        <v>1410</v>
      </c>
      <c r="O582" s="124"/>
      <c r="P582" s="124"/>
      <c r="Q582" s="124"/>
      <c r="R582" s="124" t="s">
        <v>43</v>
      </c>
      <c r="S582" s="124" t="s">
        <v>105</v>
      </c>
      <c r="T582" s="124" t="s">
        <v>39</v>
      </c>
      <c r="U582" s="127"/>
      <c r="V582" s="124" t="s">
        <v>78</v>
      </c>
      <c r="W582" s="124">
        <v>30</v>
      </c>
      <c r="X582" s="128"/>
    </row>
    <row r="583" spans="2:24" ht="62.45">
      <c r="B583" s="131">
        <v>43834</v>
      </c>
      <c r="C583" s="124"/>
      <c r="D583" s="124" t="s">
        <v>72</v>
      </c>
      <c r="E583" s="124" t="s">
        <v>91</v>
      </c>
      <c r="F58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Name]]="UT",VLOOKUP(E583:E1592,UTList[],2,0),"")))))</f>
        <v>SA-PAC-001</v>
      </c>
      <c r="G583" s="124"/>
      <c r="H583" s="124" t="s">
        <v>46</v>
      </c>
      <c r="I583" s="125">
        <v>0.25694444444444448</v>
      </c>
      <c r="J583" s="125">
        <v>0.29166666666666669</v>
      </c>
      <c r="K583" s="126">
        <f>tbl_Failures_Record[[#This Row],[To]]-tbl_Failures_Record[[#This Row],[From]]</f>
        <v>3.472222222222221E-2</v>
      </c>
      <c r="L583" s="7" t="s">
        <v>139</v>
      </c>
      <c r="M583" s="7" t="s">
        <v>1411</v>
      </c>
      <c r="N583" s="7" t="s">
        <v>1412</v>
      </c>
      <c r="O583" s="124"/>
      <c r="P583" s="124"/>
      <c r="Q583" s="124"/>
      <c r="R583" s="124" t="s">
        <v>37</v>
      </c>
      <c r="S583" s="124" t="s">
        <v>61</v>
      </c>
      <c r="T583" s="124" t="s">
        <v>39</v>
      </c>
      <c r="U583" s="127"/>
      <c r="V583" s="124" t="s">
        <v>78</v>
      </c>
      <c r="W583" s="124">
        <v>50</v>
      </c>
      <c r="X583" s="128">
        <v>30</v>
      </c>
    </row>
    <row r="584" spans="2:24" ht="31.15">
      <c r="B584" s="131">
        <v>43834</v>
      </c>
      <c r="C584" s="124"/>
      <c r="D584" s="124" t="s">
        <v>72</v>
      </c>
      <c r="E584" s="124" t="s">
        <v>183</v>
      </c>
      <c r="F58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Name]]="UT",VLOOKUP(E584:E1593,UTList[],2,0),"")))))</f>
        <v>SA-PAC-002</v>
      </c>
      <c r="G584" s="124"/>
      <c r="H584" s="124" t="s">
        <v>57</v>
      </c>
      <c r="I584" s="125">
        <v>0.33333333333333331</v>
      </c>
      <c r="J584" s="125">
        <v>0.40277777777777773</v>
      </c>
      <c r="K584" s="126">
        <f>tbl_Failures_Record[[#This Row],[To]]-tbl_Failures_Record[[#This Row],[From]]</f>
        <v>6.944444444444442E-2</v>
      </c>
      <c r="L584" s="7" t="s">
        <v>139</v>
      </c>
      <c r="M584" s="7"/>
      <c r="N584" s="7" t="s">
        <v>1413</v>
      </c>
      <c r="O584" s="124"/>
      <c r="P584" s="124"/>
      <c r="Q584" s="124"/>
      <c r="R584" s="124" t="s">
        <v>43</v>
      </c>
      <c r="S584" s="124" t="s">
        <v>217</v>
      </c>
      <c r="T584" s="124" t="s">
        <v>39</v>
      </c>
      <c r="U584" s="127"/>
      <c r="V584" s="124" t="s">
        <v>39</v>
      </c>
      <c r="W584" s="124"/>
      <c r="X584" s="128"/>
    </row>
    <row r="585" spans="2:24" ht="31.15">
      <c r="B585" s="131">
        <v>43834</v>
      </c>
      <c r="C585" s="124"/>
      <c r="D585" s="124" t="s">
        <v>72</v>
      </c>
      <c r="E585" s="124" t="s">
        <v>183</v>
      </c>
      <c r="F58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Name]]="UT",VLOOKUP(E585:E1594,UTList[],2,0),"")))))</f>
        <v>SA-PAC-002</v>
      </c>
      <c r="G585" s="124"/>
      <c r="H585" s="124" t="s">
        <v>57</v>
      </c>
      <c r="I585" s="125">
        <v>0.4375</v>
      </c>
      <c r="J585" s="125">
        <v>0.44791666666666669</v>
      </c>
      <c r="K585" s="126">
        <f>tbl_Failures_Record[[#This Row],[To]]-tbl_Failures_Record[[#This Row],[From]]</f>
        <v>1.0416666666666685E-2</v>
      </c>
      <c r="L585" s="7" t="s">
        <v>139</v>
      </c>
      <c r="M585" s="7"/>
      <c r="N585" s="7" t="s">
        <v>1414</v>
      </c>
      <c r="O585" s="124"/>
      <c r="P585" s="124"/>
      <c r="Q585" s="124"/>
      <c r="R585" s="124" t="s">
        <v>43</v>
      </c>
      <c r="S585" s="124" t="s">
        <v>217</v>
      </c>
      <c r="T585" s="124" t="s">
        <v>39</v>
      </c>
      <c r="U585" s="127"/>
      <c r="V585" s="124" t="s">
        <v>39</v>
      </c>
      <c r="W585" s="124">
        <v>15</v>
      </c>
      <c r="X585" s="128">
        <v>9</v>
      </c>
    </row>
    <row r="586" spans="2:24" ht="31.15">
      <c r="B586" s="131">
        <v>43834</v>
      </c>
      <c r="C586" s="124"/>
      <c r="D586" s="124" t="s">
        <v>72</v>
      </c>
      <c r="E586" s="124" t="s">
        <v>183</v>
      </c>
      <c r="F58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Name]]="UT",VLOOKUP(E586:E1595,UTList[],2,0),"")))))</f>
        <v>SA-PAC-002</v>
      </c>
      <c r="G586" s="124"/>
      <c r="H586" s="124" t="s">
        <v>57</v>
      </c>
      <c r="I586" s="125">
        <v>0.29166666666666669</v>
      </c>
      <c r="J586" s="125">
        <v>0.33333333333333331</v>
      </c>
      <c r="K586" s="126">
        <f>tbl_Failures_Record[[#This Row],[To]]-tbl_Failures_Record[[#This Row],[From]]</f>
        <v>4.166666666666663E-2</v>
      </c>
      <c r="L586" s="7" t="s">
        <v>1406</v>
      </c>
      <c r="M586" s="7" t="s">
        <v>1415</v>
      </c>
      <c r="N586" s="7" t="s">
        <v>1416</v>
      </c>
      <c r="O586" s="124"/>
      <c r="P586" s="124"/>
      <c r="Q586" s="124"/>
      <c r="R586" s="124" t="s">
        <v>37</v>
      </c>
      <c r="S586" s="124" t="s">
        <v>166</v>
      </c>
      <c r="T586" s="124" t="s">
        <v>39</v>
      </c>
      <c r="U586" s="127"/>
      <c r="V586" s="124" t="s">
        <v>78</v>
      </c>
      <c r="W586" s="124">
        <v>60</v>
      </c>
      <c r="X586" s="128"/>
    </row>
    <row r="587" spans="2:24" ht="31.15">
      <c r="B587" s="131">
        <v>43834</v>
      </c>
      <c r="C587" s="124"/>
      <c r="D587" s="124" t="s">
        <v>72</v>
      </c>
      <c r="E587" s="124" t="s">
        <v>95</v>
      </c>
      <c r="F58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Name]]="UT",VLOOKUP(E587:E1596,UTList[],2,0),"")))))</f>
        <v>SA-AIJ-001</v>
      </c>
      <c r="G587" s="124"/>
      <c r="H587" s="124" t="s">
        <v>46</v>
      </c>
      <c r="I587" s="125">
        <v>0.96875</v>
      </c>
      <c r="J587" s="125">
        <v>1</v>
      </c>
      <c r="K587" s="126">
        <f>tbl_Failures_Record[[#This Row],[To]]-tbl_Failures_Record[[#This Row],[From]]</f>
        <v>3.125E-2</v>
      </c>
      <c r="L587" s="7" t="s">
        <v>1417</v>
      </c>
      <c r="M587" s="7"/>
      <c r="N587" s="7" t="s">
        <v>1418</v>
      </c>
      <c r="O587" s="124"/>
      <c r="P587" s="124"/>
      <c r="Q587" s="124"/>
      <c r="R587" s="124" t="s">
        <v>43</v>
      </c>
      <c r="S587" s="124" t="s">
        <v>105</v>
      </c>
      <c r="T587" s="124" t="s">
        <v>39</v>
      </c>
      <c r="U587" s="127"/>
      <c r="V587" s="124" t="s">
        <v>78</v>
      </c>
      <c r="W587" s="124">
        <v>45</v>
      </c>
      <c r="X587" s="128"/>
    </row>
    <row r="588" spans="2:24" ht="31.15">
      <c r="B588" s="131">
        <v>43834</v>
      </c>
      <c r="C588" s="124"/>
      <c r="D588" s="124" t="s">
        <v>31</v>
      </c>
      <c r="E588" s="124" t="s">
        <v>359</v>
      </c>
      <c r="F58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Name]]="UT",VLOOKUP(E588:E1597,UTList[],2,0),"")))))</f>
        <v>EU-SED-001</v>
      </c>
      <c r="G588" s="124"/>
      <c r="H588" s="124" t="s">
        <v>33</v>
      </c>
      <c r="I588" s="125">
        <v>0.54166666666666663</v>
      </c>
      <c r="J588" s="125">
        <v>0.54861111111111105</v>
      </c>
      <c r="K588" s="126">
        <f>tbl_Failures_Record[[#This Row],[To]]-tbl_Failures_Record[[#This Row],[From]]</f>
        <v>6.9444444444444198E-3</v>
      </c>
      <c r="L588" s="7" t="s">
        <v>1419</v>
      </c>
      <c r="M588" s="7"/>
      <c r="N588" s="7" t="s">
        <v>1420</v>
      </c>
      <c r="O588" s="124"/>
      <c r="P588" s="124"/>
      <c r="Q588" s="124"/>
      <c r="R588" s="124" t="s">
        <v>43</v>
      </c>
      <c r="S588" s="124" t="s">
        <v>50</v>
      </c>
      <c r="T588" s="124" t="s">
        <v>39</v>
      </c>
      <c r="U588" s="127"/>
      <c r="V588" s="124" t="s">
        <v>39</v>
      </c>
      <c r="W588" s="124"/>
      <c r="X588" s="128"/>
    </row>
    <row r="589" spans="2:24" ht="31.15">
      <c r="B589" s="131">
        <v>43834</v>
      </c>
      <c r="C589" s="124"/>
      <c r="D589" s="124" t="s">
        <v>72</v>
      </c>
      <c r="E589" s="124" t="s">
        <v>123</v>
      </c>
      <c r="F58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Name]]="UT",VLOOKUP(E589:E1598,UTList[],2,0),"")))))</f>
        <v>SA-MIX-002</v>
      </c>
      <c r="G589" s="124"/>
      <c r="H589" s="124" t="s">
        <v>33</v>
      </c>
      <c r="I589" s="125">
        <v>0.58333333333333337</v>
      </c>
      <c r="J589" s="125">
        <v>0.75</v>
      </c>
      <c r="K589" s="126">
        <f>tbl_Failures_Record[[#This Row],[To]]-tbl_Failures_Record[[#This Row],[From]]</f>
        <v>0.16666666666666663</v>
      </c>
      <c r="L589" s="7" t="s">
        <v>1421</v>
      </c>
      <c r="M589" s="7"/>
      <c r="N589" s="7" t="s">
        <v>1422</v>
      </c>
      <c r="O589" s="124"/>
      <c r="P589" s="124"/>
      <c r="Q589" s="124"/>
      <c r="R589" s="124" t="s">
        <v>43</v>
      </c>
      <c r="S589" s="124" t="s">
        <v>77</v>
      </c>
      <c r="T589" s="124" t="s">
        <v>39</v>
      </c>
      <c r="U589" s="127"/>
      <c r="V589" s="124" t="s">
        <v>39</v>
      </c>
      <c r="W589" s="124"/>
      <c r="X589" s="128"/>
    </row>
    <row r="590" spans="2:24" ht="15.6">
      <c r="B590" s="131">
        <v>43835</v>
      </c>
      <c r="C590" s="124"/>
      <c r="D590" s="124" t="s">
        <v>72</v>
      </c>
      <c r="E590" s="124" t="s">
        <v>277</v>
      </c>
      <c r="F59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Name]]="UT",VLOOKUP(E590:E1599,UTList[],2,0),"")))))</f>
        <v>SA-PRF-002</v>
      </c>
      <c r="G590" s="124"/>
      <c r="H590" s="124" t="s">
        <v>46</v>
      </c>
      <c r="I590" s="125">
        <v>8.3333333333333329E-2</v>
      </c>
      <c r="J590" s="125">
        <v>9.0277777777777776E-2</v>
      </c>
      <c r="K590" s="126">
        <f>tbl_Failures_Record[[#This Row],[To]]-tbl_Failures_Record[[#This Row],[From]]</f>
        <v>6.9444444444444475E-3</v>
      </c>
      <c r="L590" s="7" t="s">
        <v>1395</v>
      </c>
      <c r="M590" s="7" t="s">
        <v>1396</v>
      </c>
      <c r="N590" s="7" t="s">
        <v>1397</v>
      </c>
      <c r="O590" s="124"/>
      <c r="P590" s="124"/>
      <c r="Q590" s="124"/>
      <c r="R590" s="124" t="s">
        <v>37</v>
      </c>
      <c r="S590" s="124" t="s">
        <v>61</v>
      </c>
      <c r="T590" s="124" t="s">
        <v>39</v>
      </c>
      <c r="U590" s="127"/>
      <c r="V590" s="124" t="s">
        <v>78</v>
      </c>
      <c r="W590" s="124">
        <v>10</v>
      </c>
      <c r="X590" s="128">
        <v>75</v>
      </c>
    </row>
    <row r="591" spans="2:24" ht="31.15">
      <c r="B591" s="131">
        <v>43835</v>
      </c>
      <c r="C591" s="124"/>
      <c r="D591" s="124" t="s">
        <v>31</v>
      </c>
      <c r="E591" s="124" t="s">
        <v>869</v>
      </c>
      <c r="F59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Name]]="UT",VLOOKUP(E591:E1600,UTList[],2,0),"")))))</f>
        <v>EU-COC-001</v>
      </c>
      <c r="G591" s="124"/>
      <c r="H591" s="124" t="s">
        <v>57</v>
      </c>
      <c r="I591" s="125">
        <v>4.1666666666666664E-2</v>
      </c>
      <c r="J591" s="125">
        <v>6.25E-2</v>
      </c>
      <c r="K591" s="126">
        <f>tbl_Failures_Record[[#This Row],[To]]-tbl_Failures_Record[[#This Row],[From]]</f>
        <v>2.0833333333333336E-2</v>
      </c>
      <c r="L591" s="7" t="s">
        <v>1423</v>
      </c>
      <c r="M591" s="7" t="s">
        <v>1424</v>
      </c>
      <c r="N591" s="7" t="s">
        <v>1425</v>
      </c>
      <c r="O591" s="124"/>
      <c r="P591" s="124"/>
      <c r="Q591" s="124"/>
      <c r="R591" s="124" t="s">
        <v>43</v>
      </c>
      <c r="S591" s="124" t="s">
        <v>208</v>
      </c>
      <c r="T591" s="124" t="s">
        <v>39</v>
      </c>
      <c r="U591" s="127"/>
      <c r="V591" s="124" t="s">
        <v>39</v>
      </c>
      <c r="W591" s="124"/>
      <c r="X591" s="128"/>
    </row>
    <row r="592" spans="2:24" ht="31.15">
      <c r="B592" s="131">
        <v>43835</v>
      </c>
      <c r="C592" s="124"/>
      <c r="D592" s="124" t="s">
        <v>31</v>
      </c>
      <c r="E592" s="124" t="s">
        <v>159</v>
      </c>
      <c r="F59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Name]]="UT",VLOOKUP(E592:E1601,UTList[],2,0),"")))))</f>
        <v>EU-PAC-001</v>
      </c>
      <c r="G592" s="124"/>
      <c r="H592" s="124" t="s">
        <v>33</v>
      </c>
      <c r="I592" s="125">
        <v>0.80555555555555547</v>
      </c>
      <c r="J592" s="125">
        <v>0.87152777777777779</v>
      </c>
      <c r="K592" s="126">
        <f>tbl_Failures_Record[[#This Row],[To]]-tbl_Failures_Record[[#This Row],[From]]</f>
        <v>6.5972222222222321E-2</v>
      </c>
      <c r="L592" s="7" t="s">
        <v>1426</v>
      </c>
      <c r="M592" s="7"/>
      <c r="N592" s="7" t="s">
        <v>1427</v>
      </c>
      <c r="O592" s="124"/>
      <c r="P592" s="124"/>
      <c r="Q592" s="124"/>
      <c r="R592" s="124" t="s">
        <v>43</v>
      </c>
      <c r="S592" s="124" t="s">
        <v>77</v>
      </c>
      <c r="T592" s="124" t="s">
        <v>39</v>
      </c>
      <c r="U592" s="127"/>
      <c r="V592" s="124" t="s">
        <v>39</v>
      </c>
      <c r="W592" s="124"/>
      <c r="X592" s="128"/>
    </row>
    <row r="593" spans="2:24" ht="15.6">
      <c r="B593" s="131">
        <v>43835</v>
      </c>
      <c r="C593" s="124"/>
      <c r="D593" s="124" t="s">
        <v>51</v>
      </c>
      <c r="E593" s="124" t="s">
        <v>67</v>
      </c>
      <c r="F59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Name]]="UT",VLOOKUP(E593:E1602,UTList[],2,0),"")))))</f>
        <v>SC-OVN-001</v>
      </c>
      <c r="G593" s="124"/>
      <c r="H593" s="124" t="s">
        <v>46</v>
      </c>
      <c r="I593" s="125">
        <v>0.125</v>
      </c>
      <c r="J593" s="125">
        <v>0.1388888888888889</v>
      </c>
      <c r="K593" s="126">
        <f>tbl_Failures_Record[[#This Row],[To]]-tbl_Failures_Record[[#This Row],[From]]</f>
        <v>1.3888888888888895E-2</v>
      </c>
      <c r="L593" s="7" t="s">
        <v>1326</v>
      </c>
      <c r="M593" s="7"/>
      <c r="N593" s="7" t="s">
        <v>1428</v>
      </c>
      <c r="O593" s="124"/>
      <c r="P593" s="124"/>
      <c r="Q593" s="124"/>
      <c r="R593" s="124" t="s">
        <v>43</v>
      </c>
      <c r="S593" s="124" t="s">
        <v>105</v>
      </c>
      <c r="T593" s="124" t="s">
        <v>39</v>
      </c>
      <c r="U593" s="127"/>
      <c r="V593" s="124" t="s">
        <v>39</v>
      </c>
      <c r="W593" s="124"/>
      <c r="X593" s="128"/>
    </row>
    <row r="594" spans="2:24" ht="46.9">
      <c r="B594" s="131">
        <v>43835</v>
      </c>
      <c r="C594" s="124"/>
      <c r="D594" s="124" t="s">
        <v>51</v>
      </c>
      <c r="E594" s="124" t="s">
        <v>67</v>
      </c>
      <c r="F59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Name]]="UT",VLOOKUP(E594:E1603,UTList[],2,0),"")))))</f>
        <v>SC-OVN-001</v>
      </c>
      <c r="G594" s="124"/>
      <c r="H594" s="124" t="s">
        <v>33</v>
      </c>
      <c r="I594" s="125">
        <v>0.79166666666666663</v>
      </c>
      <c r="J594" s="125">
        <v>0.91666666666666663</v>
      </c>
      <c r="K594" s="126">
        <f>tbl_Failures_Record[[#This Row],[To]]-tbl_Failures_Record[[#This Row],[From]]</f>
        <v>0.125</v>
      </c>
      <c r="L594" s="7" t="s">
        <v>1429</v>
      </c>
      <c r="M594" s="7" t="s">
        <v>1430</v>
      </c>
      <c r="N594" s="7" t="s">
        <v>1431</v>
      </c>
      <c r="O594" s="124"/>
      <c r="P594" s="124"/>
      <c r="Q594" s="124"/>
      <c r="R594" s="124" t="s">
        <v>37</v>
      </c>
      <c r="S594" s="124" t="s">
        <v>98</v>
      </c>
      <c r="T594" s="124" t="s">
        <v>78</v>
      </c>
      <c r="U594" s="127"/>
      <c r="V594" s="124" t="s">
        <v>78</v>
      </c>
      <c r="W594" s="124">
        <v>180</v>
      </c>
      <c r="X594" s="128"/>
    </row>
    <row r="595" spans="2:24" ht="15.6">
      <c r="B595" s="131">
        <v>43835</v>
      </c>
      <c r="C595" s="124"/>
      <c r="D595" s="124" t="s">
        <v>31</v>
      </c>
      <c r="E595" s="124" t="s">
        <v>176</v>
      </c>
      <c r="F59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Name]]="UT",VLOOKUP(E595:E1604,UTList[],2,0),"")))))</f>
        <v>EU-DCD-001</v>
      </c>
      <c r="G595" s="124"/>
      <c r="H595" s="124" t="s">
        <v>46</v>
      </c>
      <c r="I595" s="125">
        <v>0.15625</v>
      </c>
      <c r="J595" s="125">
        <v>0.17708333333333334</v>
      </c>
      <c r="K595" s="126">
        <f>tbl_Failures_Record[[#This Row],[To]]-tbl_Failures_Record[[#This Row],[From]]</f>
        <v>2.0833333333333343E-2</v>
      </c>
      <c r="L595" s="7" t="s">
        <v>1402</v>
      </c>
      <c r="M595" s="7"/>
      <c r="N595" s="7" t="s">
        <v>1432</v>
      </c>
      <c r="O595" s="124"/>
      <c r="P595" s="124"/>
      <c r="Q595" s="124"/>
      <c r="R595" s="124" t="s">
        <v>37</v>
      </c>
      <c r="S595" s="124" t="s">
        <v>182</v>
      </c>
      <c r="T595" s="124" t="s">
        <v>39</v>
      </c>
      <c r="U595" s="127"/>
      <c r="V595" s="124" t="s">
        <v>39</v>
      </c>
      <c r="W595" s="124"/>
      <c r="X595" s="128"/>
    </row>
    <row r="596" spans="2:24" ht="31.15">
      <c r="B596" s="131">
        <v>43835</v>
      </c>
      <c r="C596" s="124"/>
      <c r="D596" s="124" t="s">
        <v>72</v>
      </c>
      <c r="E596" s="124" t="s">
        <v>79</v>
      </c>
      <c r="F59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Name]]="UT",VLOOKUP(E596:E1605,UTList[],2,0),"")))))</f>
        <v>SA-DCD-002</v>
      </c>
      <c r="G596" s="124"/>
      <c r="H596" s="124" t="s">
        <v>46</v>
      </c>
      <c r="I596" s="125">
        <v>1.03125</v>
      </c>
      <c r="J596" s="125">
        <v>5.2083333333333336E-2</v>
      </c>
      <c r="K596" s="126">
        <v>2.0833333333333332E-2</v>
      </c>
      <c r="L596" s="7" t="s">
        <v>1402</v>
      </c>
      <c r="M596" s="7"/>
      <c r="N596" s="7" t="s">
        <v>1433</v>
      </c>
      <c r="O596" s="124"/>
      <c r="P596" s="124"/>
      <c r="Q596" s="124"/>
      <c r="R596" s="124" t="s">
        <v>37</v>
      </c>
      <c r="S596" s="124" t="s">
        <v>61</v>
      </c>
      <c r="T596" s="124" t="s">
        <v>39</v>
      </c>
      <c r="U596" s="127"/>
      <c r="V596" s="124" t="s">
        <v>39</v>
      </c>
      <c r="W596" s="124"/>
      <c r="X596" s="128"/>
    </row>
    <row r="597" spans="2:24" ht="31.15">
      <c r="B597" s="131">
        <v>43835</v>
      </c>
      <c r="C597" s="124"/>
      <c r="D597" s="124" t="s">
        <v>72</v>
      </c>
      <c r="E597" s="124" t="s">
        <v>1405</v>
      </c>
      <c r="F59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Name]]="UT",VLOOKUP(E597:E1606,UTList[],2,0),"")))))</f>
        <v>SA-DCD-003</v>
      </c>
      <c r="G597" s="124"/>
      <c r="H597" s="124" t="s">
        <v>46</v>
      </c>
      <c r="I597" s="125">
        <v>8.3333333333333329E-2</v>
      </c>
      <c r="J597" s="125">
        <v>9.0277777777777776E-2</v>
      </c>
      <c r="K597" s="126">
        <f>tbl_Failures_Record[[#This Row],[To]]-tbl_Failures_Record[[#This Row],[From]]</f>
        <v>6.9444444444444475E-3</v>
      </c>
      <c r="L597" s="7" t="s">
        <v>1402</v>
      </c>
      <c r="M597" s="7"/>
      <c r="N597" s="7" t="s">
        <v>1434</v>
      </c>
      <c r="O597" s="124"/>
      <c r="P597" s="124"/>
      <c r="Q597" s="124"/>
      <c r="R597" s="124" t="s">
        <v>37</v>
      </c>
      <c r="S597" s="124" t="s">
        <v>61</v>
      </c>
      <c r="T597" s="124" t="s">
        <v>39</v>
      </c>
      <c r="U597" s="127"/>
      <c r="V597" s="124" t="s">
        <v>39</v>
      </c>
      <c r="W597" s="124"/>
      <c r="X597" s="128"/>
    </row>
    <row r="598" spans="2:24" ht="31.15">
      <c r="B598" s="131">
        <v>43835</v>
      </c>
      <c r="C598" s="124"/>
      <c r="D598" s="124" t="s">
        <v>72</v>
      </c>
      <c r="E598" s="124" t="s">
        <v>91</v>
      </c>
      <c r="F59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Name]]="UT",VLOOKUP(E598:E1607,UTList[],2,0),"")))))</f>
        <v>SA-PAC-001</v>
      </c>
      <c r="G598" s="124"/>
      <c r="H598" s="124" t="s">
        <v>33</v>
      </c>
      <c r="I598" s="125">
        <v>0.70138888888888884</v>
      </c>
      <c r="J598" s="125">
        <v>0.71180555555555547</v>
      </c>
      <c r="K598" s="126">
        <f>tbl_Failures_Record[[#This Row],[To]]-tbl_Failures_Record[[#This Row],[From]]</f>
        <v>1.041666666666663E-2</v>
      </c>
      <c r="L598" s="7" t="s">
        <v>139</v>
      </c>
      <c r="M598" s="7"/>
      <c r="N598" s="7" t="s">
        <v>1435</v>
      </c>
      <c r="O598" s="124"/>
      <c r="P598" s="124"/>
      <c r="Q598" s="124"/>
      <c r="R598" s="124" t="s">
        <v>43</v>
      </c>
      <c r="S598" s="124" t="s">
        <v>108</v>
      </c>
      <c r="T598" s="124" t="s">
        <v>39</v>
      </c>
      <c r="U598" s="127"/>
      <c r="V598" s="124" t="s">
        <v>78</v>
      </c>
      <c r="W598" s="124">
        <v>15</v>
      </c>
      <c r="X598" s="128">
        <v>25</v>
      </c>
    </row>
    <row r="599" spans="2:24" ht="31.15">
      <c r="B599" s="131">
        <v>43835</v>
      </c>
      <c r="C599" s="124"/>
      <c r="D599" s="124" t="s">
        <v>72</v>
      </c>
      <c r="E599" s="124" t="s">
        <v>91</v>
      </c>
      <c r="F59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Name]]="UT",VLOOKUP(E599:E1608,UTList[],2,0),"")))))</f>
        <v>SA-PAC-001</v>
      </c>
      <c r="G599" s="124"/>
      <c r="H599" s="124" t="s">
        <v>33</v>
      </c>
      <c r="I599" s="125">
        <v>0.79513888888888884</v>
      </c>
      <c r="J599" s="125">
        <v>0.80555555555555547</v>
      </c>
      <c r="K599" s="126">
        <f>tbl_Failures_Record[[#This Row],[To]]-tbl_Failures_Record[[#This Row],[From]]</f>
        <v>1.041666666666663E-2</v>
      </c>
      <c r="L599" s="7" t="s">
        <v>139</v>
      </c>
      <c r="M599" s="7"/>
      <c r="N599" s="7" t="s">
        <v>1436</v>
      </c>
      <c r="O599" s="124"/>
      <c r="P599" s="124"/>
      <c r="Q599" s="124"/>
      <c r="R599" s="124" t="s">
        <v>43</v>
      </c>
      <c r="S599" s="124" t="s">
        <v>50</v>
      </c>
      <c r="T599" s="124" t="s">
        <v>39</v>
      </c>
      <c r="U599" s="127"/>
      <c r="V599" s="124" t="s">
        <v>78</v>
      </c>
      <c r="W599" s="124">
        <v>15</v>
      </c>
      <c r="X599" s="128">
        <v>35</v>
      </c>
    </row>
    <row r="600" spans="2:24" ht="31.15">
      <c r="B600" s="131">
        <v>43835</v>
      </c>
      <c r="C600" s="124"/>
      <c r="D600" s="124" t="s">
        <v>72</v>
      </c>
      <c r="E600" s="124" t="s">
        <v>95</v>
      </c>
      <c r="F60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Name]]="UT",VLOOKUP(E600:E1609,UTList[],2,0),"")))))</f>
        <v>SA-AIJ-001</v>
      </c>
      <c r="G600" s="124"/>
      <c r="H600" s="124" t="s">
        <v>57</v>
      </c>
      <c r="I600" s="125">
        <v>0.3125</v>
      </c>
      <c r="J600" s="125">
        <v>0.31944444444444448</v>
      </c>
      <c r="K600" s="126">
        <f>tbl_Failures_Record[[#This Row],[To]]-tbl_Failures_Record[[#This Row],[From]]</f>
        <v>6.9444444444444753E-3</v>
      </c>
      <c r="L600" s="7" t="s">
        <v>139</v>
      </c>
      <c r="M600" s="7" t="s">
        <v>1437</v>
      </c>
      <c r="N600" s="7" t="s">
        <v>126</v>
      </c>
      <c r="O600" s="124"/>
      <c r="P600" s="124"/>
      <c r="Q600" s="124"/>
      <c r="R600" s="124" t="s">
        <v>37</v>
      </c>
      <c r="S600" s="124" t="s">
        <v>166</v>
      </c>
      <c r="T600" s="124" t="s">
        <v>39</v>
      </c>
      <c r="U600" s="127"/>
      <c r="V600" s="124" t="s">
        <v>78</v>
      </c>
      <c r="W600" s="124">
        <v>10</v>
      </c>
      <c r="X600" s="128"/>
    </row>
    <row r="601" spans="2:24" ht="31.15">
      <c r="B601" s="131">
        <v>43835</v>
      </c>
      <c r="C601" s="124"/>
      <c r="D601" s="124" t="s">
        <v>72</v>
      </c>
      <c r="E601" s="124" t="s">
        <v>95</v>
      </c>
      <c r="F60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Name]]="UT",VLOOKUP(E601:E1610,UTList[],2,0),"")))))</f>
        <v>SA-AIJ-001</v>
      </c>
      <c r="G601" s="124"/>
      <c r="H601" s="124" t="s">
        <v>57</v>
      </c>
      <c r="I601" s="125">
        <v>0.47222222222222227</v>
      </c>
      <c r="J601" s="125">
        <v>0.47916666666666669</v>
      </c>
      <c r="K601" s="126">
        <f>tbl_Failures_Record[[#This Row],[To]]-tbl_Failures_Record[[#This Row],[From]]</f>
        <v>6.9444444444444198E-3</v>
      </c>
      <c r="L601" s="7" t="s">
        <v>139</v>
      </c>
      <c r="M601" s="7" t="s">
        <v>1437</v>
      </c>
      <c r="N601" s="7" t="s">
        <v>126</v>
      </c>
      <c r="O601" s="124"/>
      <c r="P601" s="124"/>
      <c r="Q601" s="124"/>
      <c r="R601" s="124" t="s">
        <v>37</v>
      </c>
      <c r="S601" s="124" t="s">
        <v>166</v>
      </c>
      <c r="T601" s="124" t="s">
        <v>39</v>
      </c>
      <c r="U601" s="127"/>
      <c r="V601" s="124" t="s">
        <v>78</v>
      </c>
      <c r="W601" s="124">
        <v>10</v>
      </c>
      <c r="X601" s="128"/>
    </row>
    <row r="602" spans="2:24" ht="31.15">
      <c r="B602" s="131">
        <v>43835</v>
      </c>
      <c r="C602" s="124"/>
      <c r="D602" s="124" t="s">
        <v>72</v>
      </c>
      <c r="E602" s="124" t="s">
        <v>95</v>
      </c>
      <c r="F60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Name]]="UT",VLOOKUP(E602:E1611,UTList[],2,0),"")))))</f>
        <v>SA-AIJ-001</v>
      </c>
      <c r="G602" s="124"/>
      <c r="H602" s="124" t="s">
        <v>33</v>
      </c>
      <c r="I602" s="125">
        <v>0.72222222222222221</v>
      </c>
      <c r="J602" s="125">
        <v>0.73611111111111116</v>
      </c>
      <c r="K602" s="126">
        <f>tbl_Failures_Record[[#This Row],[To]]-tbl_Failures_Record[[#This Row],[From]]</f>
        <v>1.3888888888888951E-2</v>
      </c>
      <c r="L602" s="7" t="s">
        <v>1406</v>
      </c>
      <c r="M602" s="7" t="s">
        <v>1438</v>
      </c>
      <c r="N602" s="7" t="s">
        <v>1439</v>
      </c>
      <c r="O602" s="124"/>
      <c r="P602" s="124"/>
      <c r="Q602" s="124"/>
      <c r="R602" s="124" t="s">
        <v>37</v>
      </c>
      <c r="S602" s="124" t="s">
        <v>98</v>
      </c>
      <c r="T602" s="124" t="s">
        <v>39</v>
      </c>
      <c r="U602" s="127"/>
      <c r="V602" s="124" t="s">
        <v>39</v>
      </c>
      <c r="W602" s="124"/>
      <c r="X602" s="128"/>
    </row>
    <row r="603" spans="2:24" ht="31.15">
      <c r="B603" s="131">
        <v>43835</v>
      </c>
      <c r="C603" s="124"/>
      <c r="D603" s="124" t="s">
        <v>51</v>
      </c>
      <c r="E603" s="124" t="s">
        <v>1440</v>
      </c>
      <c r="F60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Name]]="UT",VLOOKUP(E603:E1612,UTList[],2,0),"")))))</f>
        <v>SC-MIX-001</v>
      </c>
      <c r="G603" s="124"/>
      <c r="H603" s="124" t="s">
        <v>33</v>
      </c>
      <c r="I603" s="125">
        <v>0.66666666666666663</v>
      </c>
      <c r="J603" s="125">
        <v>0.6875</v>
      </c>
      <c r="K603" s="126">
        <f>tbl_Failures_Record[[#This Row],[To]]-tbl_Failures_Record[[#This Row],[From]]</f>
        <v>2.083333333333337E-2</v>
      </c>
      <c r="L603" s="7" t="s">
        <v>1441</v>
      </c>
      <c r="M603" s="7" t="s">
        <v>1442</v>
      </c>
      <c r="N603" s="7" t="s">
        <v>1443</v>
      </c>
      <c r="O603" s="124"/>
      <c r="P603" s="124"/>
      <c r="Q603" s="124"/>
      <c r="R603" s="124" t="s">
        <v>43</v>
      </c>
      <c r="S603" s="124" t="s">
        <v>77</v>
      </c>
      <c r="T603" s="124" t="s">
        <v>39</v>
      </c>
      <c r="U603" s="127"/>
      <c r="V603" s="124" t="s">
        <v>39</v>
      </c>
      <c r="W603" s="124"/>
      <c r="X603" s="128"/>
    </row>
    <row r="604" spans="2:24" ht="31.15">
      <c r="B604" s="131">
        <v>43835</v>
      </c>
      <c r="C604" s="124"/>
      <c r="D604" s="124" t="s">
        <v>72</v>
      </c>
      <c r="E604" s="124" t="s">
        <v>717</v>
      </c>
      <c r="F60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Name]]="UT",VLOOKUP(E604:E1613,UTList[],2,0),"")))))</f>
        <v>SA-MIX-003</v>
      </c>
      <c r="G604" s="124"/>
      <c r="H604" s="124" t="s">
        <v>46</v>
      </c>
      <c r="I604" s="125">
        <v>0.98958333333333337</v>
      </c>
      <c r="J604" s="125">
        <v>1</v>
      </c>
      <c r="K604" s="126">
        <f>tbl_Failures_Record[[#This Row],[To]]-tbl_Failures_Record[[#This Row],[From]]</f>
        <v>1.041666666666663E-2</v>
      </c>
      <c r="L604" s="7" t="s">
        <v>1263</v>
      </c>
      <c r="M604" s="7"/>
      <c r="N604" s="7" t="s">
        <v>1444</v>
      </c>
      <c r="O604" s="124"/>
      <c r="P604" s="124"/>
      <c r="Q604" s="124"/>
      <c r="R604" s="124" t="s">
        <v>43</v>
      </c>
      <c r="S604" s="124" t="s">
        <v>105</v>
      </c>
      <c r="T604" s="124" t="s">
        <v>39</v>
      </c>
      <c r="U604" s="127"/>
      <c r="V604" s="124" t="s">
        <v>39</v>
      </c>
      <c r="W604" s="124"/>
      <c r="X604" s="128"/>
    </row>
    <row r="605" spans="2:24" ht="31.15">
      <c r="B605" s="131">
        <v>43836</v>
      </c>
      <c r="C605" s="124"/>
      <c r="D605" s="124" t="s">
        <v>31</v>
      </c>
      <c r="E605" s="124" t="s">
        <v>32</v>
      </c>
      <c r="F60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Name]]="UT",VLOOKUP(E605:E1614,UTList[],2,0),"")))))</f>
        <v>EU-PRF-002</v>
      </c>
      <c r="G605" s="124"/>
      <c r="H605" s="124" t="s">
        <v>46</v>
      </c>
      <c r="I605" s="125">
        <v>0.98958333333333337</v>
      </c>
      <c r="J605" s="125">
        <v>0.99583333333333324</v>
      </c>
      <c r="K605" s="126">
        <f>tbl_Failures_Record[[#This Row],[To]]-tbl_Failures_Record[[#This Row],[From]]</f>
        <v>6.2499999999998668E-3</v>
      </c>
      <c r="L605" s="7" t="s">
        <v>1445</v>
      </c>
      <c r="M605" s="7"/>
      <c r="N605" s="7" t="s">
        <v>1446</v>
      </c>
      <c r="O605" s="124"/>
      <c r="P605" s="124"/>
      <c r="Q605" s="124"/>
      <c r="R605" s="124" t="s">
        <v>43</v>
      </c>
      <c r="S605" s="124" t="s">
        <v>105</v>
      </c>
      <c r="T605" s="124" t="s">
        <v>39</v>
      </c>
      <c r="U605" s="127"/>
      <c r="V605" s="124" t="s">
        <v>78</v>
      </c>
      <c r="W605" s="124">
        <v>9</v>
      </c>
      <c r="X605" s="128">
        <v>550</v>
      </c>
    </row>
    <row r="606" spans="2:24" ht="31.15">
      <c r="B606" s="131">
        <v>43836</v>
      </c>
      <c r="C606" s="124"/>
      <c r="D606" s="124" t="s">
        <v>31</v>
      </c>
      <c r="E606" s="124" t="s">
        <v>32</v>
      </c>
      <c r="F60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Name]]="UT",VLOOKUP(E606:E1615,UTList[],2,0),"")))))</f>
        <v>EU-PRF-002</v>
      </c>
      <c r="G606" s="124"/>
      <c r="H606" s="124" t="s">
        <v>33</v>
      </c>
      <c r="I606" s="125">
        <v>0.91666666666666663</v>
      </c>
      <c r="J606" s="125">
        <v>0.92708333333333337</v>
      </c>
      <c r="K606" s="126">
        <f>tbl_Failures_Record[[#This Row],[To]]-tbl_Failures_Record[[#This Row],[From]]</f>
        <v>1.0416666666666741E-2</v>
      </c>
      <c r="L606" s="7" t="s">
        <v>1447</v>
      </c>
      <c r="M606" s="7"/>
      <c r="N606" s="7" t="s">
        <v>1448</v>
      </c>
      <c r="O606" s="124"/>
      <c r="P606" s="124"/>
      <c r="Q606" s="124"/>
      <c r="R606" s="124" t="s">
        <v>43</v>
      </c>
      <c r="S606" s="124" t="s">
        <v>77</v>
      </c>
      <c r="T606" s="124" t="s">
        <v>39</v>
      </c>
      <c r="U606" s="127"/>
      <c r="V606" s="124" t="s">
        <v>39</v>
      </c>
      <c r="W606" s="124"/>
      <c r="X606" s="128"/>
    </row>
    <row r="607" spans="2:24" ht="31.15">
      <c r="B607" s="131">
        <v>43836</v>
      </c>
      <c r="C607" s="124"/>
      <c r="D607" s="124" t="s">
        <v>51</v>
      </c>
      <c r="E607" s="124" t="s">
        <v>1129</v>
      </c>
      <c r="F60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Name]]="UT",VLOOKUP(E607:E1616,UTList[],2,0),"")))))</f>
        <v>SC-BEL-002</v>
      </c>
      <c r="G607" s="124"/>
      <c r="H607" s="124" t="s">
        <v>57</v>
      </c>
      <c r="I607" s="125">
        <v>0.2951388888888889</v>
      </c>
      <c r="J607" s="125">
        <v>0.30208333333333331</v>
      </c>
      <c r="K607" s="126">
        <f>tbl_Failures_Record[[#This Row],[To]]-tbl_Failures_Record[[#This Row],[From]]</f>
        <v>6.9444444444444198E-3</v>
      </c>
      <c r="L607" s="7" t="s">
        <v>1449</v>
      </c>
      <c r="M607" s="7" t="s">
        <v>1450</v>
      </c>
      <c r="N607" s="7" t="s">
        <v>1451</v>
      </c>
      <c r="O607" s="124"/>
      <c r="P607" s="124"/>
      <c r="Q607" s="124"/>
      <c r="R607" s="124" t="s">
        <v>37</v>
      </c>
      <c r="S607" s="124" t="s">
        <v>38</v>
      </c>
      <c r="T607" s="124" t="s">
        <v>39</v>
      </c>
      <c r="U607" s="127"/>
      <c r="V607" s="124" t="s">
        <v>39</v>
      </c>
      <c r="W607" s="124"/>
      <c r="X607" s="128"/>
    </row>
    <row r="608" spans="2:24" ht="31.15">
      <c r="B608" s="131">
        <v>43836</v>
      </c>
      <c r="C608" s="124"/>
      <c r="D608" s="124" t="s">
        <v>31</v>
      </c>
      <c r="E608" s="124" t="s">
        <v>869</v>
      </c>
      <c r="F60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Name]]="UT",VLOOKUP(E608:E1617,UTList[],2,0),"")))))</f>
        <v>EU-COC-001</v>
      </c>
      <c r="G608" s="124"/>
      <c r="H608" s="124" t="s">
        <v>46</v>
      </c>
      <c r="I608" s="125">
        <v>0.95833333333333337</v>
      </c>
      <c r="J608" s="125">
        <v>1</v>
      </c>
      <c r="K608" s="126">
        <f>tbl_Failures_Record[[#This Row],[To]]-tbl_Failures_Record[[#This Row],[From]]</f>
        <v>4.166666666666663E-2</v>
      </c>
      <c r="L608" s="7" t="s">
        <v>1426</v>
      </c>
      <c r="M608" s="7"/>
      <c r="N608" s="7" t="s">
        <v>1427</v>
      </c>
      <c r="O608" s="124"/>
      <c r="P608" s="124"/>
      <c r="Q608" s="124"/>
      <c r="R608" s="124" t="s">
        <v>43</v>
      </c>
      <c r="S608" s="124" t="s">
        <v>105</v>
      </c>
      <c r="T608" s="124" t="s">
        <v>39</v>
      </c>
      <c r="U608" s="127"/>
      <c r="V608" s="124" t="s">
        <v>78</v>
      </c>
      <c r="W608" s="124">
        <v>60</v>
      </c>
      <c r="X608" s="128"/>
    </row>
    <row r="609" spans="2:24" ht="78">
      <c r="B609" s="131">
        <v>43836</v>
      </c>
      <c r="C609" s="124"/>
      <c r="D609" s="124" t="s">
        <v>51</v>
      </c>
      <c r="E609" s="124" t="s">
        <v>67</v>
      </c>
      <c r="F60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Name]]="UT",VLOOKUP(E609:E1618,UTList[],2,0),"")))))</f>
        <v>SC-OVN-001</v>
      </c>
      <c r="G609" s="124"/>
      <c r="H609" s="124" t="s">
        <v>46</v>
      </c>
      <c r="I609" s="125">
        <v>0.11458333333333333</v>
      </c>
      <c r="J609" s="125">
        <v>0.17708333333333334</v>
      </c>
      <c r="K609" s="126">
        <f>tbl_Failures_Record[[#This Row],[To]]-tbl_Failures_Record[[#This Row],[From]]</f>
        <v>6.2500000000000014E-2</v>
      </c>
      <c r="L609" s="7" t="s">
        <v>1452</v>
      </c>
      <c r="M609" s="7"/>
      <c r="N609" s="7" t="s">
        <v>1453</v>
      </c>
      <c r="O609" s="124"/>
      <c r="P609" s="124"/>
      <c r="Q609" s="124"/>
      <c r="R609" s="124" t="s">
        <v>43</v>
      </c>
      <c r="S609" s="124" t="s">
        <v>105</v>
      </c>
      <c r="T609" s="124" t="s">
        <v>39</v>
      </c>
      <c r="U609" s="127"/>
      <c r="V609" s="124" t="s">
        <v>78</v>
      </c>
      <c r="W609" s="124">
        <v>90</v>
      </c>
      <c r="X609" s="128">
        <v>330</v>
      </c>
    </row>
    <row r="610" spans="2:24" ht="31.15">
      <c r="B610" s="131">
        <v>43836</v>
      </c>
      <c r="C610" s="124"/>
      <c r="D610" s="124" t="s">
        <v>72</v>
      </c>
      <c r="E610" s="124" t="s">
        <v>73</v>
      </c>
      <c r="F61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Name]]="UT",VLOOKUP(E610:E1619,UTList[],2,0),"")))))</f>
        <v>SA-ROV-002</v>
      </c>
      <c r="G610" s="124"/>
      <c r="H610" s="124" t="s">
        <v>33</v>
      </c>
      <c r="I610" s="125">
        <v>0.65625</v>
      </c>
      <c r="J610" s="125">
        <v>0.67708333333333337</v>
      </c>
      <c r="K610" s="126">
        <f>tbl_Failures_Record[[#This Row],[To]]-tbl_Failures_Record[[#This Row],[From]]</f>
        <v>2.083333333333337E-2</v>
      </c>
      <c r="L610" s="7" t="s">
        <v>1454</v>
      </c>
      <c r="M610" s="7"/>
      <c r="N610" s="7" t="s">
        <v>668</v>
      </c>
      <c r="O610" s="124"/>
      <c r="P610" s="124"/>
      <c r="Q610" s="124"/>
      <c r="R610" s="124" t="s">
        <v>43</v>
      </c>
      <c r="S610" s="124" t="s">
        <v>108</v>
      </c>
      <c r="T610" s="124" t="s">
        <v>78</v>
      </c>
      <c r="U610" s="127"/>
      <c r="V610" s="124" t="s">
        <v>78</v>
      </c>
      <c r="W610" s="124">
        <v>30</v>
      </c>
      <c r="X610" s="128">
        <v>150</v>
      </c>
    </row>
    <row r="611" spans="2:24" ht="31.15">
      <c r="B611" s="131">
        <v>43836</v>
      </c>
      <c r="C611" s="124"/>
      <c r="D611" s="124" t="s">
        <v>72</v>
      </c>
      <c r="E611" s="124" t="s">
        <v>170</v>
      </c>
      <c r="F61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Name]]="UT",VLOOKUP(E611:E1620,UTList[],2,0),"")))))</f>
        <v>SA-ROV-003</v>
      </c>
      <c r="G611" s="124"/>
      <c r="H611" s="124" t="s">
        <v>33</v>
      </c>
      <c r="I611" s="125">
        <v>0.57638888888888895</v>
      </c>
      <c r="J611" s="125">
        <v>0.66666666666666663</v>
      </c>
      <c r="K611" s="126">
        <f>tbl_Failures_Record[[#This Row],[To]]-tbl_Failures_Record[[#This Row],[From]]</f>
        <v>9.0277777777777679E-2</v>
      </c>
      <c r="L611" s="7" t="s">
        <v>1455</v>
      </c>
      <c r="M611" s="7"/>
      <c r="N611" s="7" t="s">
        <v>1456</v>
      </c>
      <c r="O611" s="124"/>
      <c r="P611" s="124"/>
      <c r="Q611" s="124"/>
      <c r="R611" s="124" t="s">
        <v>43</v>
      </c>
      <c r="S611" s="124" t="s">
        <v>108</v>
      </c>
      <c r="T611" s="124" t="s">
        <v>78</v>
      </c>
      <c r="U611" s="127"/>
      <c r="V611" s="124" t="s">
        <v>78</v>
      </c>
      <c r="W611" s="124">
        <v>130</v>
      </c>
      <c r="X611" s="128">
        <v>450</v>
      </c>
    </row>
    <row r="612" spans="2:24" ht="15.6">
      <c r="B612" s="131">
        <v>43836</v>
      </c>
      <c r="C612" s="124"/>
      <c r="D612" s="124" t="s">
        <v>72</v>
      </c>
      <c r="E612" s="124" t="s">
        <v>1405</v>
      </c>
      <c r="F61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Name]]="UT",VLOOKUP(E612:E1621,UTList[],2,0),"")))))</f>
        <v>SA-DCD-003</v>
      </c>
      <c r="G612" s="124"/>
      <c r="H612" s="124" t="s">
        <v>46</v>
      </c>
      <c r="I612" s="125">
        <v>0.26041666666666669</v>
      </c>
      <c r="J612" s="125">
        <v>0.27430555555555552</v>
      </c>
      <c r="K612" s="126">
        <f>tbl_Failures_Record[[#This Row],[To]]-tbl_Failures_Record[[#This Row],[From]]</f>
        <v>1.388888888888884E-2</v>
      </c>
      <c r="L612" s="7" t="s">
        <v>1402</v>
      </c>
      <c r="M612" s="7" t="s">
        <v>1457</v>
      </c>
      <c r="N612" s="7" t="s">
        <v>1432</v>
      </c>
      <c r="O612" s="124"/>
      <c r="P612" s="124"/>
      <c r="Q612" s="124"/>
      <c r="R612" s="124" t="s">
        <v>37</v>
      </c>
      <c r="S612" s="124" t="s">
        <v>61</v>
      </c>
      <c r="T612" s="124" t="s">
        <v>39</v>
      </c>
      <c r="U612" s="127"/>
      <c r="V612" s="124" t="s">
        <v>78</v>
      </c>
      <c r="W612" s="124">
        <v>20</v>
      </c>
      <c r="X612" s="128"/>
    </row>
    <row r="613" spans="2:24" ht="31.15">
      <c r="B613" s="131">
        <v>43836</v>
      </c>
      <c r="C613" s="124"/>
      <c r="D613" s="124" t="s">
        <v>72</v>
      </c>
      <c r="E613" s="124" t="s">
        <v>1405</v>
      </c>
      <c r="F61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Name]]="UT",VLOOKUP(E613:E1622,UTList[],2,0),"")))))</f>
        <v>SA-DCD-003</v>
      </c>
      <c r="G613" s="124"/>
      <c r="H613" s="124" t="s">
        <v>57</v>
      </c>
      <c r="I613" s="125">
        <v>0.33333333333333331</v>
      </c>
      <c r="J613" s="125">
        <v>0.33680555555555558</v>
      </c>
      <c r="K613" s="126">
        <f>tbl_Failures_Record[[#This Row],[To]]-tbl_Failures_Record[[#This Row],[From]]</f>
        <v>3.4722222222222654E-3</v>
      </c>
      <c r="L613" s="7" t="s">
        <v>1458</v>
      </c>
      <c r="M613" s="7" t="s">
        <v>1459</v>
      </c>
      <c r="N613" s="7" t="s">
        <v>1460</v>
      </c>
      <c r="O613" s="124"/>
      <c r="P613" s="124"/>
      <c r="Q613" s="124"/>
      <c r="R613" s="124" t="s">
        <v>37</v>
      </c>
      <c r="S613" s="124" t="s">
        <v>38</v>
      </c>
      <c r="T613" s="124" t="s">
        <v>39</v>
      </c>
      <c r="U613" s="127"/>
      <c r="V613" s="124" t="s">
        <v>39</v>
      </c>
      <c r="W613" s="124"/>
      <c r="X613" s="128"/>
    </row>
    <row r="614" spans="2:24" ht="31.15">
      <c r="B614" s="131">
        <v>43836</v>
      </c>
      <c r="C614" s="124"/>
      <c r="D614" s="124" t="s">
        <v>72</v>
      </c>
      <c r="E614" s="124" t="s">
        <v>91</v>
      </c>
      <c r="F61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Name]]="UT",VLOOKUP(E614:E1623,UTList[],2,0),"")))))</f>
        <v>SA-PAC-001</v>
      </c>
      <c r="G614" s="124"/>
      <c r="H614" s="124" t="s">
        <v>46</v>
      </c>
      <c r="I614" s="125">
        <v>0.17708333333333334</v>
      </c>
      <c r="J614" s="125">
        <v>0.20833333333333334</v>
      </c>
      <c r="K614" s="126">
        <f>tbl_Failures_Record[[#This Row],[To]]-tbl_Failures_Record[[#This Row],[From]]</f>
        <v>3.125E-2</v>
      </c>
      <c r="L614" s="7" t="s">
        <v>1461</v>
      </c>
      <c r="M614" s="7"/>
      <c r="N614" s="7" t="s">
        <v>1462</v>
      </c>
      <c r="O614" s="124"/>
      <c r="P614" s="124"/>
      <c r="Q614" s="124"/>
      <c r="R614" s="124" t="s">
        <v>43</v>
      </c>
      <c r="S614" s="124" t="s">
        <v>105</v>
      </c>
      <c r="T614" s="124" t="s">
        <v>39</v>
      </c>
      <c r="U614" s="127"/>
      <c r="V614" s="124" t="s">
        <v>78</v>
      </c>
      <c r="W614" s="124">
        <v>45</v>
      </c>
      <c r="X614" s="128"/>
    </row>
    <row r="615" spans="2:24" ht="15.6">
      <c r="B615" s="131">
        <v>43836</v>
      </c>
      <c r="C615" s="124"/>
      <c r="D615" s="124" t="s">
        <v>72</v>
      </c>
      <c r="E615" s="124" t="s">
        <v>91</v>
      </c>
      <c r="F61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Name]]="UT",VLOOKUP(E615:E1624,UTList[],2,0),"")))))</f>
        <v>SA-PAC-001</v>
      </c>
      <c r="G615" s="124"/>
      <c r="H615" s="124" t="s">
        <v>46</v>
      </c>
      <c r="I615" s="125">
        <v>0.97222222222222221</v>
      </c>
      <c r="J615" s="125">
        <v>0.98611111111111116</v>
      </c>
      <c r="K615" s="126">
        <f>tbl_Failures_Record[[#This Row],[To]]-tbl_Failures_Record[[#This Row],[From]]</f>
        <v>1.3888888888888951E-2</v>
      </c>
      <c r="L615" s="7" t="s">
        <v>1402</v>
      </c>
      <c r="M615" s="7"/>
      <c r="N615" s="7" t="s">
        <v>1463</v>
      </c>
      <c r="O615" s="124"/>
      <c r="P615" s="124"/>
      <c r="Q615" s="124"/>
      <c r="R615" s="124" t="s">
        <v>37</v>
      </c>
      <c r="S615" s="124" t="s">
        <v>61</v>
      </c>
      <c r="T615" s="124" t="s">
        <v>39</v>
      </c>
      <c r="U615" s="127"/>
      <c r="V615" s="124" t="s">
        <v>78</v>
      </c>
      <c r="W615" s="124">
        <v>20</v>
      </c>
      <c r="X615" s="128"/>
    </row>
    <row r="616" spans="2:24" ht="31.15">
      <c r="B616" s="131">
        <v>43836</v>
      </c>
      <c r="C616" s="124"/>
      <c r="D616" s="124" t="s">
        <v>72</v>
      </c>
      <c r="E616" s="124" t="s">
        <v>95</v>
      </c>
      <c r="F61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Name]]="UT",VLOOKUP(E616:E1625,UTList[],2,0),"")))))</f>
        <v>SA-AIJ-001</v>
      </c>
      <c r="G616" s="124"/>
      <c r="H616" s="124" t="s">
        <v>57</v>
      </c>
      <c r="I616" s="125">
        <v>0.47916666666666669</v>
      </c>
      <c r="J616" s="125">
        <v>0.4861111111111111</v>
      </c>
      <c r="K616" s="126">
        <f>tbl_Failures_Record[[#This Row],[To]]-tbl_Failures_Record[[#This Row],[From]]</f>
        <v>6.9444444444444198E-3</v>
      </c>
      <c r="L616" s="7" t="s">
        <v>99</v>
      </c>
      <c r="M616" s="7" t="s">
        <v>1464</v>
      </c>
      <c r="N616" s="7" t="s">
        <v>1465</v>
      </c>
      <c r="O616" s="124"/>
      <c r="P616" s="124"/>
      <c r="Q616" s="124"/>
      <c r="R616" s="124" t="s">
        <v>37</v>
      </c>
      <c r="S616" s="124" t="s">
        <v>38</v>
      </c>
      <c r="T616" s="124" t="s">
        <v>39</v>
      </c>
      <c r="U616" s="127"/>
      <c r="V616" s="124" t="s">
        <v>39</v>
      </c>
      <c r="W616" s="124"/>
      <c r="X616" s="128"/>
    </row>
    <row r="617" spans="2:24" ht="31.15">
      <c r="B617" s="131">
        <v>43836</v>
      </c>
      <c r="C617" s="124"/>
      <c r="D617" s="124" t="s">
        <v>51</v>
      </c>
      <c r="E617" s="124" t="s">
        <v>1440</v>
      </c>
      <c r="F61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Name]]="UT",VLOOKUP(E617:E1626,UTList[],2,0),"")))))</f>
        <v>SC-MIX-001</v>
      </c>
      <c r="G617" s="124"/>
      <c r="H617" s="124" t="s">
        <v>57</v>
      </c>
      <c r="I617" s="125">
        <v>8.3333333333333329E-2</v>
      </c>
      <c r="J617" s="125">
        <v>0.10416666666666667</v>
      </c>
      <c r="K617" s="126">
        <f>tbl_Failures_Record[[#This Row],[To]]-tbl_Failures_Record[[#This Row],[From]]</f>
        <v>2.0833333333333343E-2</v>
      </c>
      <c r="L617" s="7" t="s">
        <v>1466</v>
      </c>
      <c r="M617" s="7" t="s">
        <v>1467</v>
      </c>
      <c r="N617" s="7" t="s">
        <v>1468</v>
      </c>
      <c r="O617" s="124"/>
      <c r="P617" s="124"/>
      <c r="Q617" s="124"/>
      <c r="R617" s="124" t="s">
        <v>43</v>
      </c>
      <c r="S617" s="124" t="s">
        <v>217</v>
      </c>
      <c r="T617" s="124" t="s">
        <v>39</v>
      </c>
      <c r="U617" s="127"/>
      <c r="V617" s="124" t="s">
        <v>78</v>
      </c>
      <c r="W617" s="124">
        <v>30</v>
      </c>
      <c r="X617" s="128"/>
    </row>
    <row r="618" spans="2:24" ht="46.9">
      <c r="B618" s="131">
        <v>43836</v>
      </c>
      <c r="C618" s="124"/>
      <c r="D618" s="124" t="s">
        <v>72</v>
      </c>
      <c r="E618" s="124" t="s">
        <v>445</v>
      </c>
      <c r="F61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Name]]="UT",VLOOKUP(E618:E1627,UTList[],2,0),"")))))</f>
        <v>SA-MIX-001</v>
      </c>
      <c r="G618" s="124"/>
      <c r="H618" s="124" t="s">
        <v>46</v>
      </c>
      <c r="I618" s="125">
        <v>1</v>
      </c>
      <c r="J618" s="125">
        <v>6.25E-2</v>
      </c>
      <c r="K618" s="126">
        <v>6.25E-2</v>
      </c>
      <c r="L618" s="7" t="s">
        <v>1469</v>
      </c>
      <c r="M618" s="7"/>
      <c r="N618" s="7" t="s">
        <v>1470</v>
      </c>
      <c r="O618" s="124"/>
      <c r="P618" s="124"/>
      <c r="Q618" s="124"/>
      <c r="R618" s="124" t="s">
        <v>43</v>
      </c>
      <c r="S618" s="124" t="s">
        <v>105</v>
      </c>
      <c r="T618" s="124" t="s">
        <v>39</v>
      </c>
      <c r="U618" s="127"/>
      <c r="V618" s="124" t="s">
        <v>78</v>
      </c>
      <c r="W618" s="132">
        <v>6.25E-2</v>
      </c>
      <c r="X618" s="128"/>
    </row>
    <row r="619" spans="2:24" ht="46.9">
      <c r="B619" s="131">
        <v>43836</v>
      </c>
      <c r="C619" s="124"/>
      <c r="D619" s="124" t="s">
        <v>72</v>
      </c>
      <c r="E619" s="124" t="s">
        <v>123</v>
      </c>
      <c r="F61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Name]]="UT",VLOOKUP(E619:E1628,UTList[],2,0),"")))))</f>
        <v>SA-MIX-002</v>
      </c>
      <c r="G619" s="124"/>
      <c r="H619" s="124" t="s">
        <v>46</v>
      </c>
      <c r="I619" s="125">
        <v>6.25E-2</v>
      </c>
      <c r="J619" s="125">
        <v>6.9444444444444434E-2</v>
      </c>
      <c r="K619" s="126">
        <f>tbl_Failures_Record[[#This Row],[To]]-tbl_Failures_Record[[#This Row],[From]]</f>
        <v>6.9444444444444337E-3</v>
      </c>
      <c r="L619" s="7" t="s">
        <v>1471</v>
      </c>
      <c r="M619" s="7"/>
      <c r="N619" s="7" t="s">
        <v>1472</v>
      </c>
      <c r="O619" s="124"/>
      <c r="P619" s="124"/>
      <c r="Q619" s="124"/>
      <c r="R619" s="124" t="s">
        <v>43</v>
      </c>
      <c r="S619" s="124" t="s">
        <v>105</v>
      </c>
      <c r="T619" s="124" t="s">
        <v>39</v>
      </c>
      <c r="U619" s="127"/>
      <c r="V619" s="124" t="s">
        <v>39</v>
      </c>
      <c r="W619" s="124"/>
      <c r="X619" s="128"/>
    </row>
    <row r="620" spans="2:24" ht="31.15">
      <c r="B620" s="131">
        <v>43836</v>
      </c>
      <c r="C620" s="124"/>
      <c r="D620" s="124" t="s">
        <v>72</v>
      </c>
      <c r="E620" s="124" t="s">
        <v>1473</v>
      </c>
      <c r="F62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Name]]="UT",VLOOKUP(E620:E1629,UTList[],2,0),"")))))</f>
        <v>SA-MIX-004</v>
      </c>
      <c r="G620" s="124"/>
      <c r="H620" s="124" t="s">
        <v>57</v>
      </c>
      <c r="I620" s="125">
        <v>0.4861111111111111</v>
      </c>
      <c r="J620" s="125">
        <v>0.5</v>
      </c>
      <c r="K620" s="126">
        <f>tbl_Failures_Record[[#This Row],[To]]-tbl_Failures_Record[[#This Row],[From]]</f>
        <v>1.3888888888888895E-2</v>
      </c>
      <c r="L620" s="7" t="s">
        <v>1474</v>
      </c>
      <c r="M620" s="7" t="s">
        <v>1475</v>
      </c>
      <c r="N620" s="7" t="s">
        <v>1476</v>
      </c>
      <c r="O620" s="124"/>
      <c r="P620" s="124"/>
      <c r="Q620" s="124"/>
      <c r="R620" s="124" t="s">
        <v>37</v>
      </c>
      <c r="S620" s="124" t="s">
        <v>86</v>
      </c>
      <c r="T620" s="124" t="s">
        <v>39</v>
      </c>
      <c r="U620" s="127"/>
      <c r="V620" s="124" t="s">
        <v>39</v>
      </c>
      <c r="W620" s="124"/>
      <c r="X620" s="128"/>
    </row>
    <row r="621" spans="2:24" ht="15.6">
      <c r="B621" s="131">
        <v>43837</v>
      </c>
      <c r="C621" s="124"/>
      <c r="D621" s="124" t="s">
        <v>72</v>
      </c>
      <c r="E621" s="124" t="s">
        <v>277</v>
      </c>
      <c r="F62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Name]]="UT",VLOOKUP(E621:E1630,UTList[],2,0),"")))))</f>
        <v>SA-PRF-002</v>
      </c>
      <c r="G621" s="124"/>
      <c r="H621" s="124" t="s">
        <v>33</v>
      </c>
      <c r="I621" s="125">
        <v>0.89583333333333337</v>
      </c>
      <c r="J621" s="125">
        <v>0.90625</v>
      </c>
      <c r="K621" s="126">
        <f>tbl_Failures_Record[[#This Row],[To]]-tbl_Failures_Record[[#This Row],[From]]</f>
        <v>1.041666666666663E-2</v>
      </c>
      <c r="L621" s="7" t="s">
        <v>1477</v>
      </c>
      <c r="M621" s="7"/>
      <c r="N621" s="7" t="s">
        <v>126</v>
      </c>
      <c r="O621" s="124"/>
      <c r="P621" s="124"/>
      <c r="Q621" s="124"/>
      <c r="R621" s="124" t="s">
        <v>37</v>
      </c>
      <c r="S621" s="124" t="s">
        <v>98</v>
      </c>
      <c r="T621" s="124" t="s">
        <v>39</v>
      </c>
      <c r="U621" s="127"/>
      <c r="V621" s="124" t="s">
        <v>78</v>
      </c>
      <c r="W621" s="124">
        <v>15</v>
      </c>
      <c r="X621" s="128"/>
    </row>
    <row r="622" spans="2:24" ht="15.6">
      <c r="B622" s="131">
        <v>43837</v>
      </c>
      <c r="C622" s="124"/>
      <c r="D622" s="124" t="s">
        <v>62</v>
      </c>
      <c r="E622" s="124" t="s">
        <v>63</v>
      </c>
      <c r="F62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Name]]="UT",VLOOKUP(E622:E1631,UTList[],2,0),"")))))</f>
        <v>GE-GEN-001</v>
      </c>
      <c r="G622" s="124"/>
      <c r="H622" s="124" t="s">
        <v>33</v>
      </c>
      <c r="I622" s="125">
        <v>0.66666666666666663</v>
      </c>
      <c r="J622" s="125">
        <v>0.67013888888888884</v>
      </c>
      <c r="K622" s="126">
        <f>tbl_Failures_Record[[#This Row],[To]]-tbl_Failures_Record[[#This Row],[From]]</f>
        <v>3.4722222222222099E-3</v>
      </c>
      <c r="L622" s="7" t="s">
        <v>1478</v>
      </c>
      <c r="M622" s="7"/>
      <c r="N622" s="7" t="s">
        <v>1479</v>
      </c>
      <c r="O622" s="124"/>
      <c r="P622" s="124"/>
      <c r="Q622" s="124"/>
      <c r="R622" s="124" t="s">
        <v>37</v>
      </c>
      <c r="S622" s="124" t="s">
        <v>61</v>
      </c>
      <c r="T622" s="124" t="s">
        <v>39</v>
      </c>
      <c r="U622" s="127"/>
      <c r="V622" s="124" t="s">
        <v>39</v>
      </c>
      <c r="W622" s="124"/>
      <c r="X622" s="128"/>
    </row>
    <row r="623" spans="2:24" ht="15.6">
      <c r="B623" s="131">
        <v>43837</v>
      </c>
      <c r="C623" s="124"/>
      <c r="D623" s="124" t="s">
        <v>51</v>
      </c>
      <c r="E623" s="124" t="s">
        <v>67</v>
      </c>
      <c r="F62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Name]]="UT",VLOOKUP(E623:E1632,UTList[],2,0),"")))))</f>
        <v>SC-OVN-001</v>
      </c>
      <c r="G623" s="124"/>
      <c r="H623" s="124" t="s">
        <v>57</v>
      </c>
      <c r="I623" s="125">
        <v>0.52083333333333337</v>
      </c>
      <c r="J623" s="125">
        <v>0.53472222222222221</v>
      </c>
      <c r="K623" s="126">
        <f>tbl_Failures_Record[[#This Row],[To]]-tbl_Failures_Record[[#This Row],[From]]</f>
        <v>1.388888888888884E-2</v>
      </c>
      <c r="L623" s="7" t="s">
        <v>1297</v>
      </c>
      <c r="M623" s="7" t="s">
        <v>1480</v>
      </c>
      <c r="N623" s="7" t="s">
        <v>1481</v>
      </c>
      <c r="O623" s="124"/>
      <c r="P623" s="124"/>
      <c r="Q623" s="124"/>
      <c r="R623" s="124" t="s">
        <v>43</v>
      </c>
      <c r="S623" s="124" t="s">
        <v>217</v>
      </c>
      <c r="T623" s="124" t="s">
        <v>78</v>
      </c>
      <c r="U623" s="127"/>
      <c r="V623" s="124" t="s">
        <v>78</v>
      </c>
      <c r="W623" s="124">
        <v>20</v>
      </c>
      <c r="X623" s="128"/>
    </row>
    <row r="624" spans="2:24" ht="31.15">
      <c r="B624" s="131">
        <v>43837</v>
      </c>
      <c r="C624" s="124"/>
      <c r="D624" s="124" t="s">
        <v>31</v>
      </c>
      <c r="E624" s="124" t="s">
        <v>79</v>
      </c>
      <c r="F62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Name]]="UT",VLOOKUP(E624:E1633,UTList[],2,0),"")))))</f>
        <v>EU-DCD-002</v>
      </c>
      <c r="G624" s="124"/>
      <c r="H624" s="124" t="s">
        <v>46</v>
      </c>
      <c r="I624" s="125">
        <v>0.2673611111111111</v>
      </c>
      <c r="J624" s="125">
        <v>0.28125</v>
      </c>
      <c r="K624" s="126">
        <f>tbl_Failures_Record[[#This Row],[To]]-tbl_Failures_Record[[#This Row],[From]]</f>
        <v>1.3888888888888895E-2</v>
      </c>
      <c r="L624" s="7" t="s">
        <v>1482</v>
      </c>
      <c r="M624" s="7" t="s">
        <v>1483</v>
      </c>
      <c r="N624" s="7" t="s">
        <v>1484</v>
      </c>
      <c r="O624" s="124"/>
      <c r="P624" s="124"/>
      <c r="Q624" s="124"/>
      <c r="R624" s="124" t="s">
        <v>37</v>
      </c>
      <c r="S624" s="124" t="s">
        <v>61</v>
      </c>
      <c r="T624" s="124" t="s">
        <v>39</v>
      </c>
      <c r="U624" s="127"/>
      <c r="V624" s="124" t="s">
        <v>78</v>
      </c>
      <c r="W624" s="124">
        <v>20</v>
      </c>
      <c r="X624" s="128"/>
    </row>
    <row r="625" spans="2:24" ht="31.15">
      <c r="B625" s="131">
        <v>43837</v>
      </c>
      <c r="C625" s="124"/>
      <c r="D625" s="124" t="s">
        <v>72</v>
      </c>
      <c r="E625" s="124" t="s">
        <v>91</v>
      </c>
      <c r="F62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Name]]="UT",VLOOKUP(E625:E1634,UTList[],2,0),"")))))</f>
        <v>SA-PAC-001</v>
      </c>
      <c r="G625" s="124"/>
      <c r="H625" s="124" t="s">
        <v>46</v>
      </c>
      <c r="I625" s="125">
        <v>0.17708333333333334</v>
      </c>
      <c r="J625" s="125">
        <v>0.20833333333333334</v>
      </c>
      <c r="K625" s="126">
        <f>tbl_Failures_Record[[#This Row],[To]]-tbl_Failures_Record[[#This Row],[From]]</f>
        <v>3.125E-2</v>
      </c>
      <c r="L625" s="7" t="s">
        <v>1485</v>
      </c>
      <c r="M625" s="7"/>
      <c r="N625" s="7" t="s">
        <v>1435</v>
      </c>
      <c r="O625" s="124"/>
      <c r="P625" s="124"/>
      <c r="Q625" s="124"/>
      <c r="R625" s="124" t="s">
        <v>43</v>
      </c>
      <c r="S625" s="124" t="s">
        <v>105</v>
      </c>
      <c r="T625" s="124" t="s">
        <v>78</v>
      </c>
      <c r="U625" s="127"/>
      <c r="V625" s="124" t="s">
        <v>78</v>
      </c>
      <c r="W625" s="124">
        <v>45</v>
      </c>
      <c r="X625" s="128">
        <v>150</v>
      </c>
    </row>
    <row r="626" spans="2:24" ht="31.15">
      <c r="B626" s="131">
        <v>43837</v>
      </c>
      <c r="C626" s="124"/>
      <c r="D626" s="124" t="s">
        <v>72</v>
      </c>
      <c r="E626" s="124" t="s">
        <v>95</v>
      </c>
      <c r="F62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Name]]="UT",VLOOKUP(E626:E1635,UTList[],2,0),"")))))</f>
        <v>SA-AIJ-001</v>
      </c>
      <c r="G626" s="124"/>
      <c r="H626" s="124" t="s">
        <v>33</v>
      </c>
      <c r="I626" s="125">
        <v>0.71527777777777779</v>
      </c>
      <c r="J626" s="125">
        <v>0.73958333333333337</v>
      </c>
      <c r="K626" s="126">
        <f>tbl_Failures_Record[[#This Row],[To]]-tbl_Failures_Record[[#This Row],[From]]</f>
        <v>2.430555555555558E-2</v>
      </c>
      <c r="L626" s="7" t="s">
        <v>1486</v>
      </c>
      <c r="M626" s="7"/>
      <c r="N626" s="7" t="s">
        <v>1487</v>
      </c>
      <c r="O626" s="124"/>
      <c r="P626" s="124"/>
      <c r="Q626" s="124"/>
      <c r="R626" s="124" t="s">
        <v>43</v>
      </c>
      <c r="S626" s="124" t="s">
        <v>90</v>
      </c>
      <c r="T626" s="124" t="s">
        <v>39</v>
      </c>
      <c r="U626" s="127"/>
      <c r="V626" s="124" t="s">
        <v>39</v>
      </c>
      <c r="W626" s="124"/>
      <c r="X626" s="128"/>
    </row>
    <row r="627" spans="2:24" ht="46.9">
      <c r="B627" s="131">
        <v>43837</v>
      </c>
      <c r="C627" s="124"/>
      <c r="D627" s="124" t="s">
        <v>31</v>
      </c>
      <c r="E627" s="124" t="s">
        <v>439</v>
      </c>
      <c r="F62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Name]]="UT",VLOOKUP(E627:E1636,UTList[],2,0),"")))))</f>
        <v>EU-SHK-001</v>
      </c>
      <c r="G627" s="124"/>
      <c r="H627" s="124" t="s">
        <v>46</v>
      </c>
      <c r="I627" s="125">
        <v>0.18055555555555555</v>
      </c>
      <c r="J627" s="125">
        <v>0.29166666666666669</v>
      </c>
      <c r="K627" s="126">
        <f>tbl_Failures_Record[[#This Row],[To]]-tbl_Failures_Record[[#This Row],[From]]</f>
        <v>0.11111111111111113</v>
      </c>
      <c r="L627" s="7" t="s">
        <v>1488</v>
      </c>
      <c r="M627" s="7" t="s">
        <v>1489</v>
      </c>
      <c r="N627" s="7" t="s">
        <v>1490</v>
      </c>
      <c r="O627" s="124"/>
      <c r="P627" s="124"/>
      <c r="Q627" s="124"/>
      <c r="R627" s="124" t="s">
        <v>43</v>
      </c>
      <c r="S627" s="124" t="s">
        <v>105</v>
      </c>
      <c r="T627" s="124" t="s">
        <v>39</v>
      </c>
      <c r="U627" s="127"/>
      <c r="V627" s="124" t="s">
        <v>39</v>
      </c>
      <c r="W627" s="124"/>
      <c r="X627" s="128"/>
    </row>
    <row r="628" spans="2:24" ht="31.15">
      <c r="B628" s="131">
        <v>43837</v>
      </c>
      <c r="C628" s="124"/>
      <c r="D628" s="124" t="s">
        <v>31</v>
      </c>
      <c r="E628" s="124" t="s">
        <v>439</v>
      </c>
      <c r="F62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Name]]="UT",VLOOKUP(E628:E1637,UTList[],2,0),"")))))</f>
        <v>EU-SHK-001</v>
      </c>
      <c r="G628" s="124"/>
      <c r="H628" s="124" t="s">
        <v>57</v>
      </c>
      <c r="I628" s="125">
        <v>0.29166666666666669</v>
      </c>
      <c r="J628" s="125">
        <v>0.35416666666666669</v>
      </c>
      <c r="K628" s="126">
        <f>tbl_Failures_Record[[#This Row],[To]]-tbl_Failures_Record[[#This Row],[From]]</f>
        <v>6.25E-2</v>
      </c>
      <c r="L628" s="7" t="s">
        <v>1488</v>
      </c>
      <c r="M628" s="7"/>
      <c r="N628" s="7" t="s">
        <v>1491</v>
      </c>
      <c r="O628" s="124"/>
      <c r="P628" s="124"/>
      <c r="Q628" s="124"/>
      <c r="R628" s="124" t="s">
        <v>43</v>
      </c>
      <c r="S628" s="124" t="s">
        <v>208</v>
      </c>
      <c r="T628" s="124" t="s">
        <v>78</v>
      </c>
      <c r="U628" s="127"/>
      <c r="V628" s="124" t="s">
        <v>78</v>
      </c>
      <c r="W628" s="124">
        <v>90</v>
      </c>
      <c r="X628" s="128">
        <v>40</v>
      </c>
    </row>
    <row r="629" spans="2:24" ht="31.15">
      <c r="B629" s="131">
        <v>43837</v>
      </c>
      <c r="C629" s="124"/>
      <c r="D629" s="124" t="s">
        <v>31</v>
      </c>
      <c r="E629" s="124" t="s">
        <v>101</v>
      </c>
      <c r="F62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Name]]="UT",VLOOKUP(E629:E1638,UTList[],2,0),"")))))</f>
        <v>EU-PCM-003</v>
      </c>
      <c r="G629" s="124"/>
      <c r="H629" s="124" t="s">
        <v>33</v>
      </c>
      <c r="I629" s="125">
        <v>0.6875</v>
      </c>
      <c r="J629" s="125">
        <v>0.70833333333333337</v>
      </c>
      <c r="K629" s="126">
        <f>tbl_Failures_Record[[#This Row],[To]]-tbl_Failures_Record[[#This Row],[From]]</f>
        <v>2.083333333333337E-2</v>
      </c>
      <c r="L629" s="7" t="s">
        <v>1492</v>
      </c>
      <c r="M629" s="7" t="s">
        <v>1493</v>
      </c>
      <c r="N629" s="7" t="s">
        <v>1494</v>
      </c>
      <c r="O629" s="124"/>
      <c r="P629" s="124"/>
      <c r="Q629" s="124"/>
      <c r="R629" s="124" t="s">
        <v>37</v>
      </c>
      <c r="S629" s="124" t="s">
        <v>98</v>
      </c>
      <c r="T629" s="124" t="s">
        <v>39</v>
      </c>
      <c r="U629" s="127"/>
      <c r="V629" s="124" t="s">
        <v>39</v>
      </c>
      <c r="W629" s="124"/>
      <c r="X629" s="128"/>
    </row>
    <row r="630" spans="2:24" ht="31.15">
      <c r="B630" s="131">
        <v>43837</v>
      </c>
      <c r="C630" s="124"/>
      <c r="D630" s="124" t="s">
        <v>31</v>
      </c>
      <c r="E630" s="124" t="s">
        <v>101</v>
      </c>
      <c r="F63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Name]]="UT",VLOOKUP(E630:E1639,UTList[],2,0),"")))))</f>
        <v>EU-PCM-003</v>
      </c>
      <c r="G630" s="124"/>
      <c r="H630" s="124" t="s">
        <v>33</v>
      </c>
      <c r="I630" s="125">
        <v>0.75</v>
      </c>
      <c r="J630" s="125">
        <v>0.77083333333333337</v>
      </c>
      <c r="K630" s="126">
        <f>tbl_Failures_Record[[#This Row],[To]]-tbl_Failures_Record[[#This Row],[From]]</f>
        <v>2.083333333333337E-2</v>
      </c>
      <c r="L630" s="7" t="s">
        <v>1495</v>
      </c>
      <c r="M630" s="7" t="s">
        <v>1496</v>
      </c>
      <c r="N630" s="7" t="s">
        <v>1497</v>
      </c>
      <c r="O630" s="124"/>
      <c r="P630" s="124"/>
      <c r="Q630" s="124"/>
      <c r="R630" s="124" t="s">
        <v>37</v>
      </c>
      <c r="S630" s="124" t="s">
        <v>56</v>
      </c>
      <c r="T630" s="124" t="s">
        <v>39</v>
      </c>
      <c r="U630" s="127"/>
      <c r="V630" s="124" t="s">
        <v>39</v>
      </c>
      <c r="W630" s="124"/>
      <c r="X630" s="128"/>
    </row>
    <row r="631" spans="2:24" ht="31.15">
      <c r="B631" s="131">
        <v>43838</v>
      </c>
      <c r="C631" s="124"/>
      <c r="D631" s="124" t="s">
        <v>51</v>
      </c>
      <c r="E631" s="124" t="s">
        <v>1129</v>
      </c>
      <c r="F63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Name]]="UT",VLOOKUP(E631:E1640,UTList[],2,0),"")))))</f>
        <v>SC-BEL-002</v>
      </c>
      <c r="G631" s="124"/>
      <c r="H631" s="124" t="s">
        <v>57</v>
      </c>
      <c r="I631" s="125">
        <v>0.63541666666666663</v>
      </c>
      <c r="J631" s="125">
        <v>0.65972222222222221</v>
      </c>
      <c r="K631" s="126">
        <f>tbl_Failures_Record[[#This Row],[To]]-tbl_Failures_Record[[#This Row],[From]]</f>
        <v>2.430555555555558E-2</v>
      </c>
      <c r="L631" s="7" t="s">
        <v>1498</v>
      </c>
      <c r="M631" s="7"/>
      <c r="N631" s="7" t="s">
        <v>502</v>
      </c>
      <c r="O631" s="124"/>
      <c r="P631" s="124"/>
      <c r="Q631" s="124"/>
      <c r="R631" s="124" t="s">
        <v>43</v>
      </c>
      <c r="S631" s="124" t="s">
        <v>208</v>
      </c>
      <c r="T631" s="124" t="s">
        <v>78</v>
      </c>
      <c r="U631" s="127"/>
      <c r="V631" s="124" t="s">
        <v>78</v>
      </c>
      <c r="W631" s="124">
        <v>35</v>
      </c>
      <c r="X631" s="128"/>
    </row>
    <row r="632" spans="2:24" ht="46.9">
      <c r="B632" s="131">
        <v>43838</v>
      </c>
      <c r="C632" s="124"/>
      <c r="D632" s="124" t="s">
        <v>72</v>
      </c>
      <c r="E632" s="124" t="s">
        <v>277</v>
      </c>
      <c r="F63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Name]]="UT",VLOOKUP(E632:E1641,UTList[],2,0),"")))))</f>
        <v>SA-PRF-002</v>
      </c>
      <c r="G632" s="124"/>
      <c r="H632" s="124" t="s">
        <v>46</v>
      </c>
      <c r="I632" s="125">
        <v>7.9861111111111105E-2</v>
      </c>
      <c r="J632" s="125">
        <v>0.1076388888888889</v>
      </c>
      <c r="K632" s="126">
        <f>tbl_Failures_Record[[#This Row],[To]]-tbl_Failures_Record[[#This Row],[From]]</f>
        <v>2.777777777777779E-2</v>
      </c>
      <c r="L632" s="7" t="s">
        <v>1499</v>
      </c>
      <c r="M632" s="7" t="s">
        <v>1500</v>
      </c>
      <c r="N632" s="7" t="s">
        <v>1501</v>
      </c>
      <c r="O632" s="124"/>
      <c r="P632" s="124"/>
      <c r="Q632" s="124"/>
      <c r="R632" s="124" t="s">
        <v>37</v>
      </c>
      <c r="S632" s="124" t="s">
        <v>71</v>
      </c>
      <c r="T632" s="124" t="s">
        <v>39</v>
      </c>
      <c r="U632" s="127"/>
      <c r="V632" s="124" t="s">
        <v>78</v>
      </c>
      <c r="W632" s="124">
        <v>40</v>
      </c>
      <c r="X632" s="128">
        <v>350</v>
      </c>
    </row>
    <row r="633" spans="2:24" ht="46.9">
      <c r="B633" s="131">
        <v>43838</v>
      </c>
      <c r="C633" s="124"/>
      <c r="D633" s="124" t="s">
        <v>31</v>
      </c>
      <c r="E633" s="124" t="s">
        <v>218</v>
      </c>
      <c r="F63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Name]]="UT",VLOOKUP(E633:E1642,UTList[],2,0),"")))))</f>
        <v>EU-DVD-001</v>
      </c>
      <c r="G633" s="124"/>
      <c r="H633" s="124" t="s">
        <v>46</v>
      </c>
      <c r="I633" s="125">
        <v>1.0069444444444444</v>
      </c>
      <c r="J633" s="125">
        <v>1.0347222222222221</v>
      </c>
      <c r="K633" s="126">
        <f>tbl_Failures_Record[[#This Row],[To]]-tbl_Failures_Record[[#This Row],[From]]</f>
        <v>2.7777777777777679E-2</v>
      </c>
      <c r="L633" s="7" t="s">
        <v>99</v>
      </c>
      <c r="M633" s="7" t="s">
        <v>1502</v>
      </c>
      <c r="N633" s="7" t="s">
        <v>1503</v>
      </c>
      <c r="O633" s="124"/>
      <c r="P633" s="124"/>
      <c r="Q633" s="124"/>
      <c r="R633" s="124" t="s">
        <v>43</v>
      </c>
      <c r="S633" s="124" t="s">
        <v>105</v>
      </c>
      <c r="T633" s="124" t="s">
        <v>39</v>
      </c>
      <c r="U633" s="127"/>
      <c r="V633" s="124" t="s">
        <v>39</v>
      </c>
      <c r="W633" s="124"/>
      <c r="X633" s="128"/>
    </row>
    <row r="634" spans="2:24" ht="31.15">
      <c r="B634" s="131">
        <v>43838</v>
      </c>
      <c r="C634" s="124"/>
      <c r="D634" s="124" t="s">
        <v>72</v>
      </c>
      <c r="E634" s="124" t="s">
        <v>135</v>
      </c>
      <c r="F63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Name]]="UT",VLOOKUP(E634:E1643,UTList[],2,0),"")))))</f>
        <v>SA-DVD-001</v>
      </c>
      <c r="G634" s="124"/>
      <c r="H634" s="124" t="s">
        <v>33</v>
      </c>
      <c r="I634" s="125">
        <v>0.78472222222222221</v>
      </c>
      <c r="J634" s="125">
        <v>0.87291666666666667</v>
      </c>
      <c r="K634" s="126">
        <f>tbl_Failures_Record[[#This Row],[To]]-tbl_Failures_Record[[#This Row],[From]]</f>
        <v>8.8194444444444464E-2</v>
      </c>
      <c r="L634" s="7" t="s">
        <v>1504</v>
      </c>
      <c r="M634" s="7"/>
      <c r="N634" s="7" t="s">
        <v>1505</v>
      </c>
      <c r="O634" s="124"/>
      <c r="P634" s="124"/>
      <c r="Q634" s="124"/>
      <c r="R634" s="124" t="s">
        <v>43</v>
      </c>
      <c r="S634" s="124" t="s">
        <v>108</v>
      </c>
      <c r="T634" s="124" t="s">
        <v>78</v>
      </c>
      <c r="U634" s="127"/>
      <c r="V634" s="124" t="s">
        <v>78</v>
      </c>
      <c r="W634" s="124">
        <v>127</v>
      </c>
      <c r="X634" s="128">
        <v>540</v>
      </c>
    </row>
    <row r="635" spans="2:24" ht="15.6">
      <c r="B635" s="131">
        <v>43838</v>
      </c>
      <c r="C635" s="124"/>
      <c r="D635" s="124" t="s">
        <v>51</v>
      </c>
      <c r="E635" s="124" t="s">
        <v>280</v>
      </c>
      <c r="F63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Name]]="UT",VLOOKUP(E635:E1644,UTList[],2,0),"")))))</f>
        <v>SC-SLO-001</v>
      </c>
      <c r="G635" s="124"/>
      <c r="H635" s="124" t="s">
        <v>57</v>
      </c>
      <c r="I635" s="125">
        <v>0.29166666666666669</v>
      </c>
      <c r="J635" s="125">
        <v>0.33333333333333331</v>
      </c>
      <c r="K635" s="126">
        <f>tbl_Failures_Record[[#This Row],[To]]-tbl_Failures_Record[[#This Row],[From]]</f>
        <v>4.166666666666663E-2</v>
      </c>
      <c r="L635" s="7" t="s">
        <v>1506</v>
      </c>
      <c r="M635" s="7"/>
      <c r="N635" s="7" t="s">
        <v>1507</v>
      </c>
      <c r="O635" s="124"/>
      <c r="P635" s="124"/>
      <c r="Q635" s="124"/>
      <c r="R635" s="124" t="s">
        <v>43</v>
      </c>
      <c r="S635" s="124" t="s">
        <v>122</v>
      </c>
      <c r="T635" s="124" t="s">
        <v>39</v>
      </c>
      <c r="U635" s="127"/>
      <c r="V635" s="124" t="s">
        <v>39</v>
      </c>
      <c r="W635" s="124"/>
      <c r="X635" s="128"/>
    </row>
    <row r="636" spans="2:24" ht="31.15">
      <c r="B636" s="131">
        <v>43838</v>
      </c>
      <c r="C636" s="124"/>
      <c r="D636" s="124" t="s">
        <v>72</v>
      </c>
      <c r="E636" s="124" t="s">
        <v>284</v>
      </c>
      <c r="F63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Name]]="UT",VLOOKUP(E636:E1645,UTList[],2,0),"")))))</f>
        <v>SA-SLC-001</v>
      </c>
      <c r="G636" s="124"/>
      <c r="H636" s="124" t="s">
        <v>57</v>
      </c>
      <c r="I636" s="125">
        <v>0.375</v>
      </c>
      <c r="J636" s="125">
        <v>0.38194444444444442</v>
      </c>
      <c r="K636" s="126">
        <f>tbl_Failures_Record[[#This Row],[To]]-tbl_Failures_Record[[#This Row],[From]]</f>
        <v>6.9444444444444198E-3</v>
      </c>
      <c r="L636" s="7" t="s">
        <v>1508</v>
      </c>
      <c r="M636" s="7" t="s">
        <v>1509</v>
      </c>
      <c r="N636" s="7" t="s">
        <v>1510</v>
      </c>
      <c r="O636" s="124"/>
      <c r="P636" s="124"/>
      <c r="Q636" s="124"/>
      <c r="R636" s="124" t="s">
        <v>37</v>
      </c>
      <c r="S636" s="124" t="s">
        <v>71</v>
      </c>
      <c r="T636" s="124" t="s">
        <v>39</v>
      </c>
      <c r="U636" s="127"/>
      <c r="V636" s="124" t="s">
        <v>39</v>
      </c>
      <c r="W636" s="124"/>
      <c r="X636" s="128"/>
    </row>
    <row r="637" spans="2:24" ht="31.15">
      <c r="B637" s="131">
        <v>43838</v>
      </c>
      <c r="C637" s="124"/>
      <c r="D637" s="124" t="s">
        <v>51</v>
      </c>
      <c r="E637" s="124" t="s">
        <v>67</v>
      </c>
      <c r="F63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Name]]="UT",VLOOKUP(E637:E1646,UTList[],2,0),"")))))</f>
        <v>SC-OVN-001</v>
      </c>
      <c r="G637" s="124"/>
      <c r="H637" s="124" t="s">
        <v>33</v>
      </c>
      <c r="I637" s="125">
        <v>0.77777777777777779</v>
      </c>
      <c r="J637" s="125">
        <v>0.78472222222222221</v>
      </c>
      <c r="K637" s="126">
        <f>tbl_Failures_Record[[#This Row],[To]]-tbl_Failures_Record[[#This Row],[From]]</f>
        <v>6.9444444444444198E-3</v>
      </c>
      <c r="L637" s="7" t="s">
        <v>1511</v>
      </c>
      <c r="M637" s="7" t="s">
        <v>1512</v>
      </c>
      <c r="N637" s="7" t="s">
        <v>1513</v>
      </c>
      <c r="O637" s="124"/>
      <c r="P637" s="124"/>
      <c r="Q637" s="124"/>
      <c r="R637" s="124" t="s">
        <v>37</v>
      </c>
      <c r="S637" s="124" t="s">
        <v>98</v>
      </c>
      <c r="T637" s="124" t="s">
        <v>39</v>
      </c>
      <c r="U637" s="127"/>
      <c r="V637" s="124" t="s">
        <v>39</v>
      </c>
      <c r="W637" s="124"/>
      <c r="X637" s="128"/>
    </row>
    <row r="638" spans="2:24" ht="31.15">
      <c r="B638" s="131">
        <v>43838</v>
      </c>
      <c r="C638" s="124"/>
      <c r="D638" s="124" t="s">
        <v>31</v>
      </c>
      <c r="E638" s="124" t="s">
        <v>79</v>
      </c>
      <c r="F63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Name]]="UT",VLOOKUP(E638:E1647,UTList[],2,0),"")))))</f>
        <v>EU-DCD-002</v>
      </c>
      <c r="G638" s="124"/>
      <c r="H638" s="124" t="s">
        <v>57</v>
      </c>
      <c r="I638" s="125">
        <v>0.29166666666666669</v>
      </c>
      <c r="J638" s="125">
        <v>0.3125</v>
      </c>
      <c r="K638" s="126">
        <f>tbl_Failures_Record[[#This Row],[To]]-tbl_Failures_Record[[#This Row],[From]]</f>
        <v>2.0833333333333315E-2</v>
      </c>
      <c r="L638" s="7" t="s">
        <v>99</v>
      </c>
      <c r="M638" s="7" t="s">
        <v>1514</v>
      </c>
      <c r="N638" s="7" t="s">
        <v>1515</v>
      </c>
      <c r="O638" s="124"/>
      <c r="P638" s="124"/>
      <c r="Q638" s="124"/>
      <c r="R638" s="124" t="s">
        <v>37</v>
      </c>
      <c r="S638" s="124" t="s">
        <v>71</v>
      </c>
      <c r="T638" s="124" t="s">
        <v>78</v>
      </c>
      <c r="U638" s="127"/>
      <c r="V638" s="124" t="s">
        <v>78</v>
      </c>
      <c r="W638" s="124">
        <v>30</v>
      </c>
      <c r="X638" s="128"/>
    </row>
    <row r="639" spans="2:24" ht="46.9">
      <c r="B639" s="131">
        <v>43838</v>
      </c>
      <c r="C639" s="124"/>
      <c r="D639" s="124" t="s">
        <v>31</v>
      </c>
      <c r="E639" s="124" t="s">
        <v>101</v>
      </c>
      <c r="F63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Name]]="UT",VLOOKUP(E639:E1648,UTList[],2,0),"")))))</f>
        <v>EU-PCM-003</v>
      </c>
      <c r="G639" s="124"/>
      <c r="H639" s="124" t="s">
        <v>57</v>
      </c>
      <c r="I639" s="125">
        <v>0.40972222222222227</v>
      </c>
      <c r="J639" s="125">
        <v>0.4236111111111111</v>
      </c>
      <c r="K639" s="126">
        <f>tbl_Failures_Record[[#This Row],[To]]-tbl_Failures_Record[[#This Row],[From]]</f>
        <v>1.388888888888884E-2</v>
      </c>
      <c r="L639" s="7" t="s">
        <v>1516</v>
      </c>
      <c r="M639" s="7"/>
      <c r="N639" s="7" t="s">
        <v>1517</v>
      </c>
      <c r="O639" s="124"/>
      <c r="P639" s="124"/>
      <c r="Q639" s="124"/>
      <c r="R639" s="124" t="s">
        <v>43</v>
      </c>
      <c r="S639" s="124" t="s">
        <v>208</v>
      </c>
      <c r="T639" s="124" t="s">
        <v>78</v>
      </c>
      <c r="U639" s="127"/>
      <c r="V639" s="124" t="s">
        <v>78</v>
      </c>
      <c r="W639" s="124">
        <v>20</v>
      </c>
      <c r="X639" s="128"/>
    </row>
    <row r="640" spans="2:24" ht="31.15">
      <c r="B640" s="131">
        <v>43838</v>
      </c>
      <c r="C640" s="124"/>
      <c r="D640" s="124" t="s">
        <v>51</v>
      </c>
      <c r="E640" s="124" t="s">
        <v>118</v>
      </c>
      <c r="F64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Name]]="UT",VLOOKUP(E640:E1649,UTList[],2,0),"")))))</f>
        <v>SC-DRY-001</v>
      </c>
      <c r="G640" s="124"/>
      <c r="H640" s="124" t="s">
        <v>33</v>
      </c>
      <c r="I640" s="125">
        <v>0.83680555555555547</v>
      </c>
      <c r="J640" s="125">
        <v>0.88194444444444453</v>
      </c>
      <c r="K640" s="126">
        <f>tbl_Failures_Record[[#This Row],[To]]-tbl_Failures_Record[[#This Row],[From]]</f>
        <v>4.5138888888889062E-2</v>
      </c>
      <c r="L640" s="7" t="s">
        <v>335</v>
      </c>
      <c r="M640" s="7" t="s">
        <v>1518</v>
      </c>
      <c r="N640" s="7" t="s">
        <v>1519</v>
      </c>
      <c r="O640" s="124"/>
      <c r="P640" s="124"/>
      <c r="Q640" s="124"/>
      <c r="R640" s="124" t="s">
        <v>43</v>
      </c>
      <c r="S640" s="124" t="s">
        <v>105</v>
      </c>
      <c r="T640" s="124" t="s">
        <v>78</v>
      </c>
      <c r="U640" s="127"/>
      <c r="V640" s="124" t="s">
        <v>78</v>
      </c>
      <c r="W640" s="124">
        <v>65</v>
      </c>
      <c r="X640" s="128"/>
    </row>
    <row r="641" spans="2:24" ht="31.15">
      <c r="B641" s="131">
        <v>43838</v>
      </c>
      <c r="C641" s="124"/>
      <c r="D641" s="124" t="s">
        <v>51</v>
      </c>
      <c r="E641" s="124" t="s">
        <v>118</v>
      </c>
      <c r="F64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Name]]="UT",VLOOKUP(E641:E1650,UTList[],2,0),"")))))</f>
        <v>SC-DRY-001</v>
      </c>
      <c r="G641" s="124"/>
      <c r="H641" s="124" t="s">
        <v>33</v>
      </c>
      <c r="I641" s="125">
        <v>0.92361111111111116</v>
      </c>
      <c r="J641" s="125">
        <v>0.95138888888888884</v>
      </c>
      <c r="K641" s="126">
        <f>tbl_Failures_Record[[#This Row],[To]]-tbl_Failures_Record[[#This Row],[From]]</f>
        <v>2.7777777777777679E-2</v>
      </c>
      <c r="L641" s="7" t="s">
        <v>335</v>
      </c>
      <c r="M641" s="7" t="s">
        <v>1518</v>
      </c>
      <c r="N641" s="7" t="s">
        <v>1519</v>
      </c>
      <c r="O641" s="124"/>
      <c r="P641" s="124"/>
      <c r="Q641" s="124"/>
      <c r="R641" s="124" t="s">
        <v>43</v>
      </c>
      <c r="S641" s="124" t="s">
        <v>105</v>
      </c>
      <c r="T641" s="124" t="s">
        <v>78</v>
      </c>
      <c r="U641" s="127"/>
      <c r="V641" s="124" t="s">
        <v>78</v>
      </c>
      <c r="W641" s="124">
        <v>40</v>
      </c>
      <c r="X641" s="128"/>
    </row>
    <row r="642" spans="2:24" ht="15.6">
      <c r="B642" s="131">
        <v>43839</v>
      </c>
      <c r="C642" s="124"/>
      <c r="D642" s="124" t="s">
        <v>51</v>
      </c>
      <c r="E642" s="124" t="s">
        <v>280</v>
      </c>
      <c r="F64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Name]]="UT",VLOOKUP(E642:E1651,UTList[],2,0),"")))))</f>
        <v>SC-SLO-001</v>
      </c>
      <c r="G642" s="124"/>
      <c r="H642" s="124" t="s">
        <v>46</v>
      </c>
      <c r="I642" s="125">
        <v>1</v>
      </c>
      <c r="J642" s="125">
        <v>4.1666666666666664E-2</v>
      </c>
      <c r="K642" s="126">
        <v>4.1666666666666664E-2</v>
      </c>
      <c r="L642" s="7" t="s">
        <v>1520</v>
      </c>
      <c r="M642" s="7"/>
      <c r="N642" s="7" t="s">
        <v>1521</v>
      </c>
      <c r="O642" s="124"/>
      <c r="P642" s="124"/>
      <c r="Q642" s="124"/>
      <c r="R642" s="124" t="s">
        <v>43</v>
      </c>
      <c r="S642" s="124" t="s">
        <v>105</v>
      </c>
      <c r="T642" s="124" t="s">
        <v>78</v>
      </c>
      <c r="U642" s="127"/>
      <c r="V642" s="124" t="s">
        <v>78</v>
      </c>
      <c r="W642" s="124">
        <v>60</v>
      </c>
      <c r="X642" s="128"/>
    </row>
    <row r="643" spans="2:24" ht="31.15">
      <c r="B643" s="131">
        <v>43839</v>
      </c>
      <c r="C643" s="124"/>
      <c r="D643" s="124" t="s">
        <v>51</v>
      </c>
      <c r="E643" s="124" t="s">
        <v>87</v>
      </c>
      <c r="F64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Name]]="UT",VLOOKUP(E643:E1652,UTList[],2,0),"")))))</f>
        <v>SC-FRM-001</v>
      </c>
      <c r="G643" s="124"/>
      <c r="H643" s="124" t="s">
        <v>46</v>
      </c>
      <c r="I643" s="125">
        <v>4.1666666666666664E-2</v>
      </c>
      <c r="J643" s="125">
        <v>6.25E-2</v>
      </c>
      <c r="K643" s="126">
        <f>tbl_Failures_Record[[#This Row],[To]]-tbl_Failures_Record[[#This Row],[From]]</f>
        <v>2.0833333333333336E-2</v>
      </c>
      <c r="L643" s="7" t="s">
        <v>1522</v>
      </c>
      <c r="M643" s="7"/>
      <c r="N643" s="7" t="s">
        <v>1523</v>
      </c>
      <c r="O643" s="124"/>
      <c r="P643" s="124"/>
      <c r="Q643" s="124"/>
      <c r="R643" s="124" t="s">
        <v>43</v>
      </c>
      <c r="S643" s="124" t="s">
        <v>105</v>
      </c>
      <c r="T643" s="124" t="s">
        <v>78</v>
      </c>
      <c r="U643" s="127"/>
      <c r="V643" s="124" t="s">
        <v>78</v>
      </c>
      <c r="W643" s="124">
        <v>30</v>
      </c>
      <c r="X643" s="128"/>
    </row>
    <row r="644" spans="2:24" ht="31.15">
      <c r="B644" s="131">
        <v>43839</v>
      </c>
      <c r="C644" s="124"/>
      <c r="D644" s="124" t="s">
        <v>31</v>
      </c>
      <c r="E644" s="124" t="s">
        <v>101</v>
      </c>
      <c r="F64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Name]]="UT",VLOOKUP(E644:E1653,UTList[],2,0),"")))))</f>
        <v>EU-PCM-003</v>
      </c>
      <c r="G644" s="124"/>
      <c r="H644" s="124" t="s">
        <v>33</v>
      </c>
      <c r="I644" s="125">
        <v>0.79166666666666663</v>
      </c>
      <c r="J644" s="125">
        <v>0.80555555555555547</v>
      </c>
      <c r="K644" s="126">
        <f>tbl_Failures_Record[[#This Row],[To]]-tbl_Failures_Record[[#This Row],[From]]</f>
        <v>1.388888888888884E-2</v>
      </c>
      <c r="L644" s="7" t="s">
        <v>1524</v>
      </c>
      <c r="M644" s="7"/>
      <c r="N644" s="7" t="s">
        <v>1525</v>
      </c>
      <c r="O644" s="124"/>
      <c r="P644" s="124"/>
      <c r="Q644" s="124"/>
      <c r="R644" s="124" t="s">
        <v>43</v>
      </c>
      <c r="S644" s="124" t="s">
        <v>217</v>
      </c>
      <c r="T644" s="124" t="s">
        <v>78</v>
      </c>
      <c r="U644" s="127"/>
      <c r="V644" s="124" t="s">
        <v>78</v>
      </c>
      <c r="W644" s="124">
        <v>20</v>
      </c>
      <c r="X644" s="128"/>
    </row>
    <row r="645" spans="2:24" ht="15.6">
      <c r="B645" s="131">
        <v>43839</v>
      </c>
      <c r="C645" s="124"/>
      <c r="D645" s="124" t="s">
        <v>31</v>
      </c>
      <c r="E645" s="124" t="s">
        <v>359</v>
      </c>
      <c r="F64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Name]]="UT",VLOOKUP(E645:E1654,UTList[],2,0),"")))))</f>
        <v>EU-SED-001</v>
      </c>
      <c r="G645" s="124"/>
      <c r="H645" s="124" t="s">
        <v>46</v>
      </c>
      <c r="I645" s="125">
        <v>0.13541666666666666</v>
      </c>
      <c r="J645" s="125">
        <v>0.1423611111111111</v>
      </c>
      <c r="K645" s="126">
        <f>tbl_Failures_Record[[#This Row],[To]]-tbl_Failures_Record[[#This Row],[From]]</f>
        <v>6.9444444444444475E-3</v>
      </c>
      <c r="L645" s="7" t="s">
        <v>1526</v>
      </c>
      <c r="M645" s="7"/>
      <c r="N645" s="7" t="s">
        <v>1527</v>
      </c>
      <c r="O645" s="124"/>
      <c r="P645" s="124"/>
      <c r="Q645" s="124"/>
      <c r="R645" s="124" t="s">
        <v>43</v>
      </c>
      <c r="S645" s="124" t="s">
        <v>105</v>
      </c>
      <c r="T645" s="124" t="s">
        <v>78</v>
      </c>
      <c r="U645" s="127"/>
      <c r="V645" s="124" t="s">
        <v>78</v>
      </c>
      <c r="W645" s="124">
        <v>10</v>
      </c>
      <c r="X645" s="128"/>
    </row>
    <row r="646" spans="2:24" ht="15.6">
      <c r="B646" s="131">
        <v>43839</v>
      </c>
      <c r="C646" s="124"/>
      <c r="D646" s="124" t="s">
        <v>51</v>
      </c>
      <c r="E646" s="124" t="s">
        <v>118</v>
      </c>
      <c r="F64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Name]]="UT",VLOOKUP(E646:E1655,UTList[],2,0),"")))))</f>
        <v>SC-DRY-001</v>
      </c>
      <c r="G646" s="124"/>
      <c r="H646" s="124" t="s">
        <v>33</v>
      </c>
      <c r="I646" s="125">
        <v>0.91666666666666663</v>
      </c>
      <c r="J646" s="125">
        <v>0.92361111111111116</v>
      </c>
      <c r="K646" s="126">
        <f>tbl_Failures_Record[[#This Row],[To]]-tbl_Failures_Record[[#This Row],[From]]</f>
        <v>6.9444444444445308E-3</v>
      </c>
      <c r="L646" s="7" t="s">
        <v>335</v>
      </c>
      <c r="M646" s="7" t="s">
        <v>1528</v>
      </c>
      <c r="N646" s="7" t="s">
        <v>1529</v>
      </c>
      <c r="O646" s="124"/>
      <c r="P646" s="124"/>
      <c r="Q646" s="124"/>
      <c r="R646" s="124" t="s">
        <v>43</v>
      </c>
      <c r="S646" s="124" t="s">
        <v>105</v>
      </c>
      <c r="T646" s="124" t="s">
        <v>78</v>
      </c>
      <c r="U646" s="127"/>
      <c r="V646" s="124" t="s">
        <v>78</v>
      </c>
      <c r="W646" s="124">
        <v>10</v>
      </c>
      <c r="X646" s="128"/>
    </row>
    <row r="647" spans="2:24" ht="31.15">
      <c r="B647" s="131">
        <v>43840</v>
      </c>
      <c r="C647" s="124"/>
      <c r="D647" s="124" t="s">
        <v>72</v>
      </c>
      <c r="E647" s="124" t="s">
        <v>1530</v>
      </c>
      <c r="F64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Name]]="UT",VLOOKUP(E647:E1656,UTList[],2,0),"")))))</f>
        <v>SA-SHE-001</v>
      </c>
      <c r="G647" s="124"/>
      <c r="H647" s="124" t="s">
        <v>46</v>
      </c>
      <c r="I647" s="125">
        <v>1</v>
      </c>
      <c r="J647" s="125">
        <v>1.0104166666666667</v>
      </c>
      <c r="K647" s="126">
        <f>tbl_Failures_Record[[#This Row],[To]]-tbl_Failures_Record[[#This Row],[From]]</f>
        <v>1.0416666666666741E-2</v>
      </c>
      <c r="L647" s="7" t="s">
        <v>1531</v>
      </c>
      <c r="M647" s="7" t="s">
        <v>1532</v>
      </c>
      <c r="N647" s="7" t="s">
        <v>1367</v>
      </c>
      <c r="O647" s="124"/>
      <c r="P647" s="124"/>
      <c r="Q647" s="124"/>
      <c r="R647" s="124" t="s">
        <v>43</v>
      </c>
      <c r="S647" s="124" t="s">
        <v>105</v>
      </c>
      <c r="T647" s="124" t="s">
        <v>39</v>
      </c>
      <c r="U647" s="127"/>
      <c r="V647" s="124" t="s">
        <v>39</v>
      </c>
      <c r="W647" s="124"/>
      <c r="X647" s="128"/>
    </row>
    <row r="648" spans="2:24" ht="15.6">
      <c r="B648" s="131">
        <v>43840</v>
      </c>
      <c r="C648" s="124"/>
      <c r="D648" s="124" t="s">
        <v>51</v>
      </c>
      <c r="E648" s="124" t="s">
        <v>280</v>
      </c>
      <c r="F64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Name]]="UT",VLOOKUP(E648:E1657,UTList[],2,0),"")))))</f>
        <v>SC-SLO-001</v>
      </c>
      <c r="G648" s="124"/>
      <c r="H648" s="124" t="s">
        <v>33</v>
      </c>
      <c r="I648" s="125">
        <v>0.66666666666666663</v>
      </c>
      <c r="J648" s="125">
        <v>0.6875</v>
      </c>
      <c r="K648" s="126">
        <f>tbl_Failures_Record[[#This Row],[To]]-tbl_Failures_Record[[#This Row],[From]]</f>
        <v>2.083333333333337E-2</v>
      </c>
      <c r="L648" s="7" t="s">
        <v>1533</v>
      </c>
      <c r="M648" s="7"/>
      <c r="N648" s="7" t="s">
        <v>1534</v>
      </c>
      <c r="O648" s="124"/>
      <c r="P648" s="124"/>
      <c r="Q648" s="124"/>
      <c r="R648" s="124" t="s">
        <v>43</v>
      </c>
      <c r="S648" s="124" t="s">
        <v>217</v>
      </c>
      <c r="T648" s="124" t="s">
        <v>39</v>
      </c>
      <c r="U648" s="127"/>
      <c r="V648" s="124" t="s">
        <v>39</v>
      </c>
      <c r="W648" s="124"/>
      <c r="X648" s="128"/>
    </row>
    <row r="649" spans="2:24" ht="31.15">
      <c r="B649" s="131">
        <v>43840</v>
      </c>
      <c r="C649" s="124"/>
      <c r="D649" s="124" t="s">
        <v>72</v>
      </c>
      <c r="E649" s="124" t="s">
        <v>284</v>
      </c>
      <c r="F64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Name]]="UT",VLOOKUP(E649:E1658,UTList[],2,0),"")))))</f>
        <v>SA-SLC-001</v>
      </c>
      <c r="G649" s="124"/>
      <c r="H649" s="124" t="s">
        <v>33</v>
      </c>
      <c r="I649" s="125">
        <v>0.89583333333333337</v>
      </c>
      <c r="J649" s="125">
        <v>0.90972222222222221</v>
      </c>
      <c r="K649" s="126">
        <f>tbl_Failures_Record[[#This Row],[To]]-tbl_Failures_Record[[#This Row],[From]]</f>
        <v>1.388888888888884E-2</v>
      </c>
      <c r="L649" s="7" t="s">
        <v>1535</v>
      </c>
      <c r="M649" s="7" t="s">
        <v>1536</v>
      </c>
      <c r="N649" s="7" t="s">
        <v>1537</v>
      </c>
      <c r="O649" s="124"/>
      <c r="P649" s="124"/>
      <c r="Q649" s="124"/>
      <c r="R649" s="124" t="s">
        <v>37</v>
      </c>
      <c r="S649" s="124" t="s">
        <v>71</v>
      </c>
      <c r="T649" s="124" t="s">
        <v>39</v>
      </c>
      <c r="U649" s="127"/>
      <c r="V649" s="124" t="s">
        <v>39</v>
      </c>
      <c r="W649" s="124"/>
      <c r="X649" s="128"/>
    </row>
    <row r="650" spans="2:24" ht="31.15">
      <c r="B650" s="131">
        <v>43840</v>
      </c>
      <c r="C650" s="124"/>
      <c r="D650" s="124" t="s">
        <v>72</v>
      </c>
      <c r="E650" s="124" t="s">
        <v>167</v>
      </c>
      <c r="F65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Name]]="UT",VLOOKUP(E650:E1659,UTList[],2,0),"")))))</f>
        <v>SA-ROV-001</v>
      </c>
      <c r="G650" s="124"/>
      <c r="H650" s="124" t="s">
        <v>46</v>
      </c>
      <c r="I650" s="125">
        <v>7.2916666666666671E-2</v>
      </c>
      <c r="J650" s="125">
        <v>9.375E-2</v>
      </c>
      <c r="K650" s="126">
        <f>tbl_Failures_Record[[#This Row],[To]]-tbl_Failures_Record[[#This Row],[From]]</f>
        <v>2.0833333333333329E-2</v>
      </c>
      <c r="L650" s="7" t="s">
        <v>1538</v>
      </c>
      <c r="M650" s="7"/>
      <c r="N650" s="7" t="s">
        <v>1539</v>
      </c>
      <c r="O650" s="124"/>
      <c r="P650" s="124"/>
      <c r="Q650" s="124"/>
      <c r="R650" s="124" t="s">
        <v>43</v>
      </c>
      <c r="S650" s="124" t="s">
        <v>105</v>
      </c>
      <c r="T650" s="124" t="s">
        <v>78</v>
      </c>
      <c r="U650" s="127"/>
      <c r="V650" s="124" t="s">
        <v>78</v>
      </c>
      <c r="W650" s="124">
        <v>30</v>
      </c>
      <c r="X650" s="128">
        <v>60</v>
      </c>
    </row>
    <row r="651" spans="2:24" ht="31.15">
      <c r="B651" s="131">
        <v>43840</v>
      </c>
      <c r="C651" s="124"/>
      <c r="D651" s="124" t="s">
        <v>72</v>
      </c>
      <c r="E651" s="124" t="s">
        <v>73</v>
      </c>
      <c r="F65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Name]]="UT",VLOOKUP(E651:E1660,UTList[],2,0),"")))))</f>
        <v>SA-ROV-002</v>
      </c>
      <c r="G651" s="124"/>
      <c r="H651" s="124" t="s">
        <v>57</v>
      </c>
      <c r="I651" s="125">
        <v>0.41666666666666669</v>
      </c>
      <c r="J651" s="125">
        <v>0.43055555555555558</v>
      </c>
      <c r="K651" s="126">
        <f>tbl_Failures_Record[[#This Row],[To]]-tbl_Failures_Record[[#This Row],[From]]</f>
        <v>1.3888888888888895E-2</v>
      </c>
      <c r="L651" s="7" t="s">
        <v>1540</v>
      </c>
      <c r="M651" s="7"/>
      <c r="N651" s="7" t="s">
        <v>1382</v>
      </c>
      <c r="O651" s="124"/>
      <c r="P651" s="124"/>
      <c r="Q651" s="124"/>
      <c r="R651" s="124" t="s">
        <v>43</v>
      </c>
      <c r="S651" s="124" t="s">
        <v>208</v>
      </c>
      <c r="T651" s="124" t="s">
        <v>78</v>
      </c>
      <c r="U651" s="127"/>
      <c r="V651" s="124" t="s">
        <v>78</v>
      </c>
      <c r="W651" s="124">
        <v>20</v>
      </c>
      <c r="X651" s="128"/>
    </row>
    <row r="652" spans="2:24" ht="31.15">
      <c r="B652" s="131">
        <v>43840</v>
      </c>
      <c r="C652" s="124"/>
      <c r="D652" s="124" t="s">
        <v>72</v>
      </c>
      <c r="E652" s="124" t="s">
        <v>79</v>
      </c>
      <c r="F65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Name]]="UT",VLOOKUP(E652:E1661,UTList[],2,0),"")))))</f>
        <v>SA-DCD-002</v>
      </c>
      <c r="G652" s="124"/>
      <c r="H652" s="124" t="s">
        <v>33</v>
      </c>
      <c r="I652" s="125">
        <v>0.65277777777777779</v>
      </c>
      <c r="J652" s="125">
        <v>0.66666666666666663</v>
      </c>
      <c r="K652" s="126">
        <f>tbl_Failures_Record[[#This Row],[To]]-tbl_Failures_Record[[#This Row],[From]]</f>
        <v>1.388888888888884E-2</v>
      </c>
      <c r="L652" s="7" t="s">
        <v>1541</v>
      </c>
      <c r="M652" s="7" t="s">
        <v>1542</v>
      </c>
      <c r="N652" s="7" t="s">
        <v>1543</v>
      </c>
      <c r="O652" s="124"/>
      <c r="P652" s="124"/>
      <c r="Q652" s="124"/>
      <c r="R652" s="124" t="s">
        <v>37</v>
      </c>
      <c r="S652" s="124" t="s">
        <v>71</v>
      </c>
      <c r="T652" s="124" t="s">
        <v>39</v>
      </c>
      <c r="U652" s="127"/>
      <c r="V652" s="124" t="s">
        <v>39</v>
      </c>
      <c r="W652" s="124"/>
      <c r="X652" s="128"/>
    </row>
    <row r="653" spans="2:24" ht="31.15">
      <c r="B653" s="131">
        <v>43840</v>
      </c>
      <c r="C653" s="124"/>
      <c r="D653" s="124" t="s">
        <v>72</v>
      </c>
      <c r="E653" s="124" t="s">
        <v>1405</v>
      </c>
      <c r="F65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Name]]="UT",VLOOKUP(E653:E1662,UTList[],2,0),"")))))</f>
        <v>SA-DCD-003</v>
      </c>
      <c r="G653" s="124"/>
      <c r="H653" s="124" t="s">
        <v>46</v>
      </c>
      <c r="I653" s="125"/>
      <c r="J653" s="125"/>
      <c r="K653" s="126">
        <f>tbl_Failures_Record[[#This Row],[To]]-tbl_Failures_Record[[#This Row],[From]]</f>
        <v>0</v>
      </c>
      <c r="L653" s="7" t="s">
        <v>1541</v>
      </c>
      <c r="M653" s="7" t="s">
        <v>1542</v>
      </c>
      <c r="N653" s="7" t="s">
        <v>1543</v>
      </c>
      <c r="O653" s="124"/>
      <c r="P653" s="124"/>
      <c r="Q653" s="124"/>
      <c r="R653" s="124" t="s">
        <v>37</v>
      </c>
      <c r="S653" s="124" t="s">
        <v>61</v>
      </c>
      <c r="T653" s="124" t="s">
        <v>39</v>
      </c>
      <c r="U653" s="127"/>
      <c r="V653" s="124" t="s">
        <v>39</v>
      </c>
      <c r="W653" s="124"/>
      <c r="X653" s="128"/>
    </row>
    <row r="654" spans="2:24" ht="31.15">
      <c r="B654" s="131">
        <v>43840</v>
      </c>
      <c r="C654" s="124"/>
      <c r="D654" s="124" t="s">
        <v>72</v>
      </c>
      <c r="E654" s="124" t="s">
        <v>95</v>
      </c>
      <c r="F65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Name]]="UT",VLOOKUP(E654:E1663,UTList[],2,0),"")))))</f>
        <v>SA-AIJ-001</v>
      </c>
      <c r="G654" s="124"/>
      <c r="H654" s="124" t="s">
        <v>46</v>
      </c>
      <c r="I654" s="125">
        <v>1.03125</v>
      </c>
      <c r="J654" s="125">
        <v>5.5555555555555552E-2</v>
      </c>
      <c r="K654" s="126">
        <v>2.4305555555555556E-2</v>
      </c>
      <c r="L654" s="7" t="s">
        <v>1356</v>
      </c>
      <c r="M654" s="7" t="s">
        <v>1544</v>
      </c>
      <c r="N654" s="7" t="s">
        <v>1545</v>
      </c>
      <c r="O654" s="124"/>
      <c r="P654" s="124"/>
      <c r="Q654" s="124"/>
      <c r="R654" s="124" t="s">
        <v>43</v>
      </c>
      <c r="S654" s="124" t="s">
        <v>105</v>
      </c>
      <c r="T654" s="124" t="s">
        <v>78</v>
      </c>
      <c r="U654" s="127"/>
      <c r="V654" s="124" t="s">
        <v>78</v>
      </c>
      <c r="W654" s="124">
        <v>35</v>
      </c>
      <c r="X654" s="128">
        <v>20</v>
      </c>
    </row>
    <row r="655" spans="2:24" ht="31.15">
      <c r="B655" s="131">
        <v>43840</v>
      </c>
      <c r="C655" s="124"/>
      <c r="D655" s="124" t="s">
        <v>31</v>
      </c>
      <c r="E655" s="124" t="s">
        <v>439</v>
      </c>
      <c r="F65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Name]]="UT",VLOOKUP(E655:E1664,UTList[],2,0),"")))))</f>
        <v>EU-SHK-001</v>
      </c>
      <c r="G655" s="124"/>
      <c r="H655" s="124" t="s">
        <v>46</v>
      </c>
      <c r="I655" s="125">
        <v>0.18402777777777779</v>
      </c>
      <c r="J655" s="125">
        <v>0.1875</v>
      </c>
      <c r="K655" s="126">
        <f>tbl_Failures_Record[[#This Row],[To]]-tbl_Failures_Record[[#This Row],[From]]</f>
        <v>3.4722222222222099E-3</v>
      </c>
      <c r="L655" s="7" t="s">
        <v>1546</v>
      </c>
      <c r="M655" s="7" t="s">
        <v>1547</v>
      </c>
      <c r="N655" s="7" t="s">
        <v>1548</v>
      </c>
      <c r="O655" s="124"/>
      <c r="P655" s="124"/>
      <c r="Q655" s="124"/>
      <c r="R655" s="124" t="s">
        <v>43</v>
      </c>
      <c r="S655" s="124" t="s">
        <v>105</v>
      </c>
      <c r="T655" s="124" t="s">
        <v>78</v>
      </c>
      <c r="U655" s="127"/>
      <c r="V655" s="124" t="s">
        <v>78</v>
      </c>
      <c r="W655" s="124">
        <v>5</v>
      </c>
      <c r="X655" s="128"/>
    </row>
    <row r="656" spans="2:24" ht="31.15">
      <c r="B656" s="131">
        <v>43840</v>
      </c>
      <c r="C656" s="124"/>
      <c r="D656" s="124" t="s">
        <v>31</v>
      </c>
      <c r="E656" s="124" t="s">
        <v>439</v>
      </c>
      <c r="F65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Name]]="UT",VLOOKUP(E656:E1665,UTList[],2,0),"")))))</f>
        <v>EU-SHK-001</v>
      </c>
      <c r="G656" s="124"/>
      <c r="H656" s="124" t="s">
        <v>33</v>
      </c>
      <c r="I656" s="125">
        <v>0.70138888888888884</v>
      </c>
      <c r="J656" s="125">
        <v>0.71875</v>
      </c>
      <c r="K656" s="126">
        <f>tbl_Failures_Record[[#This Row],[To]]-tbl_Failures_Record[[#This Row],[From]]</f>
        <v>1.736111111111116E-2</v>
      </c>
      <c r="L656" s="7" t="s">
        <v>1549</v>
      </c>
      <c r="M656" s="7"/>
      <c r="N656" s="7" t="s">
        <v>1550</v>
      </c>
      <c r="O656" s="124"/>
      <c r="P656" s="124"/>
      <c r="Q656" s="124"/>
      <c r="R656" s="124" t="s">
        <v>37</v>
      </c>
      <c r="S656" s="124" t="s">
        <v>38</v>
      </c>
      <c r="T656" s="124" t="s">
        <v>39</v>
      </c>
      <c r="U656" s="127"/>
      <c r="V656" s="124" t="s">
        <v>39</v>
      </c>
      <c r="W656" s="124">
        <v>25</v>
      </c>
      <c r="X656" s="128">
        <v>303</v>
      </c>
    </row>
    <row r="657" spans="2:24" ht="15.6">
      <c r="B657" s="131">
        <v>43840</v>
      </c>
      <c r="C657" s="124"/>
      <c r="D657" s="124" t="s">
        <v>51</v>
      </c>
      <c r="E657" s="124" t="s">
        <v>118</v>
      </c>
      <c r="F65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Name]]="UT",VLOOKUP(E657:E1666,UTList[],2,0),"")))))</f>
        <v>SC-DRY-001</v>
      </c>
      <c r="G657" s="124"/>
      <c r="H657" s="124" t="s">
        <v>46</v>
      </c>
      <c r="I657" s="125">
        <v>1.0208333333333333</v>
      </c>
      <c r="J657" s="125">
        <v>0.29166666666666669</v>
      </c>
      <c r="K657" s="126">
        <v>0.25</v>
      </c>
      <c r="L657" s="7" t="s">
        <v>1551</v>
      </c>
      <c r="M657" s="7"/>
      <c r="N657" s="7" t="s">
        <v>1552</v>
      </c>
      <c r="O657" s="124"/>
      <c r="P657" s="124"/>
      <c r="Q657" s="124"/>
      <c r="R657" s="124" t="s">
        <v>37</v>
      </c>
      <c r="S657" s="124" t="s">
        <v>98</v>
      </c>
      <c r="T657" s="124" t="s">
        <v>78</v>
      </c>
      <c r="U657" s="127"/>
      <c r="V657" s="124" t="s">
        <v>78</v>
      </c>
      <c r="W657" s="124">
        <v>360</v>
      </c>
      <c r="X657" s="128">
        <v>1325</v>
      </c>
    </row>
    <row r="658" spans="2:24" ht="15.6">
      <c r="B658" s="131">
        <v>43840</v>
      </c>
      <c r="C658" s="124"/>
      <c r="D658" s="124" t="s">
        <v>51</v>
      </c>
      <c r="E658" s="124" t="s">
        <v>118</v>
      </c>
      <c r="F65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Name]]="UT",VLOOKUP(E658:E1667,UTList[],2,0),"")))))</f>
        <v>SC-DRY-001</v>
      </c>
      <c r="G658" s="124"/>
      <c r="H658" s="124" t="s">
        <v>57</v>
      </c>
      <c r="I658" s="125">
        <v>0.95833333333333337</v>
      </c>
      <c r="J658" s="125">
        <v>1.0208333333333333</v>
      </c>
      <c r="K658" s="126">
        <f>tbl_Failures_Record[[#This Row],[To]]-tbl_Failures_Record[[#This Row],[From]]</f>
        <v>6.2499999999999889E-2</v>
      </c>
      <c r="L658" s="7" t="s">
        <v>1553</v>
      </c>
      <c r="M658" s="7" t="s">
        <v>512</v>
      </c>
      <c r="N658" s="7" t="s">
        <v>1554</v>
      </c>
      <c r="O658" s="124"/>
      <c r="P658" s="124"/>
      <c r="Q658" s="124"/>
      <c r="R658" s="124" t="s">
        <v>37</v>
      </c>
      <c r="S658" s="124" t="s">
        <v>61</v>
      </c>
      <c r="T658" s="124" t="s">
        <v>39</v>
      </c>
      <c r="U658" s="127"/>
      <c r="V658" s="124" t="s">
        <v>39</v>
      </c>
      <c r="W658" s="124"/>
      <c r="X658" s="128"/>
    </row>
    <row r="659" spans="2:24" ht="31.15">
      <c r="B659" s="131">
        <v>43840</v>
      </c>
      <c r="C659" s="124"/>
      <c r="D659" s="124" t="s">
        <v>51</v>
      </c>
      <c r="E659" s="124" t="s">
        <v>118</v>
      </c>
      <c r="F65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Name]]="UT",VLOOKUP(E659:E1668,UTList[],2,0),"")))))</f>
        <v>SC-DRY-001</v>
      </c>
      <c r="G659" s="124"/>
      <c r="H659" s="124" t="s">
        <v>57</v>
      </c>
      <c r="I659" s="125">
        <v>0.29166666666666669</v>
      </c>
      <c r="J659" s="125">
        <v>0.375</v>
      </c>
      <c r="K659" s="126">
        <f>tbl_Failures_Record[[#This Row],[To]]-tbl_Failures_Record[[#This Row],[From]]</f>
        <v>8.3333333333333315E-2</v>
      </c>
      <c r="L659" s="7" t="s">
        <v>1551</v>
      </c>
      <c r="M659" s="7"/>
      <c r="N659" s="7" t="s">
        <v>1555</v>
      </c>
      <c r="O659" s="124"/>
      <c r="P659" s="124"/>
      <c r="Q659" s="124"/>
      <c r="R659" s="124" t="s">
        <v>43</v>
      </c>
      <c r="S659" s="124" t="s">
        <v>208</v>
      </c>
      <c r="T659" s="124" t="s">
        <v>78</v>
      </c>
      <c r="U659" s="127"/>
      <c r="V659" s="124" t="s">
        <v>78</v>
      </c>
      <c r="W659" s="124">
        <v>120</v>
      </c>
      <c r="X659" s="128"/>
    </row>
    <row r="660" spans="2:24" ht="15.6">
      <c r="B660" s="131">
        <v>43840</v>
      </c>
      <c r="C660" s="124"/>
      <c r="D660" s="124" t="s">
        <v>72</v>
      </c>
      <c r="E660" s="124" t="s">
        <v>445</v>
      </c>
      <c r="F66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Name]]="UT",VLOOKUP(E660:E1669,UTList[],2,0),"")))))</f>
        <v>SA-MIX-001</v>
      </c>
      <c r="G660" s="124"/>
      <c r="H660" s="124" t="s">
        <v>46</v>
      </c>
      <c r="I660" s="125">
        <v>5.9027777777777783E-2</v>
      </c>
      <c r="J660" s="125">
        <v>7.2916666666666671E-2</v>
      </c>
      <c r="K660" s="126">
        <f>tbl_Failures_Record[[#This Row],[To]]-tbl_Failures_Record[[#This Row],[From]]</f>
        <v>1.3888888888888888E-2</v>
      </c>
      <c r="L660" s="7" t="s">
        <v>1466</v>
      </c>
      <c r="M660" s="7"/>
      <c r="N660" s="7" t="s">
        <v>860</v>
      </c>
      <c r="O660" s="124"/>
      <c r="P660" s="124"/>
      <c r="Q660" s="124"/>
      <c r="R660" s="124" t="s">
        <v>43</v>
      </c>
      <c r="S660" s="124" t="s">
        <v>105</v>
      </c>
      <c r="T660" s="124" t="s">
        <v>78</v>
      </c>
      <c r="U660" s="127"/>
      <c r="V660" s="124" t="s">
        <v>78</v>
      </c>
      <c r="W660" s="124">
        <v>20</v>
      </c>
      <c r="X660" s="128"/>
    </row>
    <row r="661" spans="2:24" ht="31.15">
      <c r="B661" s="131">
        <v>43841</v>
      </c>
      <c r="C661" s="124"/>
      <c r="D661" s="124" t="s">
        <v>72</v>
      </c>
      <c r="E661" s="124" t="s">
        <v>135</v>
      </c>
      <c r="F66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Name]]="UT",VLOOKUP(E661:E1670,UTList[],2,0),"")))))</f>
        <v>SA-DVD-001</v>
      </c>
      <c r="G661" s="124"/>
      <c r="H661" s="124" t="s">
        <v>46</v>
      </c>
      <c r="I661" s="125">
        <v>0.15625</v>
      </c>
      <c r="J661" s="125">
        <v>0.17708333333333334</v>
      </c>
      <c r="K661" s="126">
        <f>tbl_Failures_Record[[#This Row],[To]]-tbl_Failures_Record[[#This Row],[From]]</f>
        <v>2.0833333333333343E-2</v>
      </c>
      <c r="L661" s="7" t="s">
        <v>139</v>
      </c>
      <c r="M661" s="7" t="s">
        <v>434</v>
      </c>
      <c r="N661" s="7" t="s">
        <v>1556</v>
      </c>
      <c r="O661" s="124"/>
      <c r="P661" s="124"/>
      <c r="Q661" s="124"/>
      <c r="R661" s="124" t="s">
        <v>43</v>
      </c>
      <c r="S661" s="124" t="s">
        <v>77</v>
      </c>
      <c r="T661" s="124" t="s">
        <v>78</v>
      </c>
      <c r="U661" s="127"/>
      <c r="V661" s="124" t="s">
        <v>78</v>
      </c>
      <c r="W661" s="124">
        <v>30</v>
      </c>
      <c r="X661" s="128">
        <v>50</v>
      </c>
    </row>
    <row r="662" spans="2:24" ht="15.6">
      <c r="B662" s="131">
        <v>43841</v>
      </c>
      <c r="C662" s="124"/>
      <c r="D662" s="124" t="s">
        <v>72</v>
      </c>
      <c r="E662" s="124" t="s">
        <v>284</v>
      </c>
      <c r="F66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Name]]="UT",VLOOKUP(E662:E1671,UTList[],2,0),"")))))</f>
        <v>SA-SLC-001</v>
      </c>
      <c r="G662" s="124"/>
      <c r="H662" s="124" t="s">
        <v>57</v>
      </c>
      <c r="I662" s="125">
        <v>0.4375</v>
      </c>
      <c r="J662" s="125">
        <v>0.45833333333333331</v>
      </c>
      <c r="K662" s="126">
        <f>tbl_Failures_Record[[#This Row],[To]]-tbl_Failures_Record[[#This Row],[From]]</f>
        <v>2.0833333333333315E-2</v>
      </c>
      <c r="L662" s="7" t="s">
        <v>1482</v>
      </c>
      <c r="M662" s="7" t="s">
        <v>1557</v>
      </c>
      <c r="N662" s="7" t="s">
        <v>1510</v>
      </c>
      <c r="O662" s="124"/>
      <c r="P662" s="124"/>
      <c r="Q662" s="124"/>
      <c r="R662" s="124" t="s">
        <v>37</v>
      </c>
      <c r="S662" s="124" t="s">
        <v>86</v>
      </c>
      <c r="T662" s="124" t="s">
        <v>78</v>
      </c>
      <c r="U662" s="127"/>
      <c r="V662" s="124" t="s">
        <v>78</v>
      </c>
      <c r="W662" s="124">
        <v>30</v>
      </c>
      <c r="X662" s="128"/>
    </row>
    <row r="663" spans="2:24" ht="31.15">
      <c r="B663" s="131">
        <v>43841</v>
      </c>
      <c r="C663" s="124"/>
      <c r="D663" s="124" t="s">
        <v>31</v>
      </c>
      <c r="E663" s="124" t="s">
        <v>159</v>
      </c>
      <c r="F66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Name]]="UT",VLOOKUP(E663:E1672,UTList[],2,0),"")))))</f>
        <v>EU-PAC-001</v>
      </c>
      <c r="G663" s="124"/>
      <c r="H663" s="124" t="s">
        <v>46</v>
      </c>
      <c r="I663" s="125">
        <v>0.5</v>
      </c>
      <c r="J663" s="125">
        <v>0.50347222222222221</v>
      </c>
      <c r="K663" s="126">
        <f>tbl_Failures_Record[[#This Row],[To]]-tbl_Failures_Record[[#This Row],[From]]</f>
        <v>3.4722222222222099E-3</v>
      </c>
      <c r="L663" s="7" t="s">
        <v>68</v>
      </c>
      <c r="M663" s="7" t="s">
        <v>1558</v>
      </c>
      <c r="N663" s="7" t="s">
        <v>1559</v>
      </c>
      <c r="O663" s="124"/>
      <c r="P663" s="124"/>
      <c r="Q663" s="124"/>
      <c r="R663" s="124" t="s">
        <v>37</v>
      </c>
      <c r="S663" s="124" t="s">
        <v>98</v>
      </c>
      <c r="T663" s="124" t="s">
        <v>78</v>
      </c>
      <c r="U663" s="127"/>
      <c r="V663" s="124" t="s">
        <v>78</v>
      </c>
      <c r="W663" s="124">
        <v>5</v>
      </c>
      <c r="X663" s="128"/>
    </row>
    <row r="664" spans="2:24" ht="15.6">
      <c r="B664" s="131">
        <v>43841</v>
      </c>
      <c r="C664" s="124"/>
      <c r="D664" s="124" t="s">
        <v>72</v>
      </c>
      <c r="E664" s="124" t="s">
        <v>167</v>
      </c>
      <c r="F66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Name]]="UT",VLOOKUP(E664:E1673,UTList[],2,0),"")))))</f>
        <v>SA-ROV-001</v>
      </c>
      <c r="G664" s="124"/>
      <c r="H664" s="124" t="s">
        <v>57</v>
      </c>
      <c r="I664" s="125">
        <v>0.47569444444444442</v>
      </c>
      <c r="J664" s="125">
        <v>0.5</v>
      </c>
      <c r="K664" s="126">
        <f>tbl_Failures_Record[[#This Row],[To]]-tbl_Failures_Record[[#This Row],[From]]</f>
        <v>2.430555555555558E-2</v>
      </c>
      <c r="L664" s="7" t="s">
        <v>1560</v>
      </c>
      <c r="M664" s="7"/>
      <c r="N664" s="7" t="s">
        <v>1561</v>
      </c>
      <c r="O664" s="124"/>
      <c r="P664" s="124"/>
      <c r="Q664" s="124"/>
      <c r="R664" s="124" t="s">
        <v>43</v>
      </c>
      <c r="S664" s="124" t="s">
        <v>108</v>
      </c>
      <c r="T664" s="124" t="s">
        <v>78</v>
      </c>
      <c r="U664" s="127"/>
      <c r="V664" s="124" t="s">
        <v>78</v>
      </c>
      <c r="W664" s="124">
        <v>35</v>
      </c>
      <c r="X664" s="128">
        <v>30</v>
      </c>
    </row>
    <row r="665" spans="2:24" ht="31.15">
      <c r="B665" s="131">
        <v>43841</v>
      </c>
      <c r="C665" s="124"/>
      <c r="D665" s="124" t="s">
        <v>31</v>
      </c>
      <c r="E665" s="124" t="s">
        <v>1383</v>
      </c>
      <c r="F66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Name]]="UT",VLOOKUP(E665:E1674,UTList[],2,0),"")))))</f>
        <v>EU-MTD-002</v>
      </c>
      <c r="G665" s="124"/>
      <c r="H665" s="124" t="s">
        <v>33</v>
      </c>
      <c r="I665" s="125">
        <v>0.69444444444444453</v>
      </c>
      <c r="J665" s="125">
        <v>0.70833333333333337</v>
      </c>
      <c r="K665" s="126">
        <f>tbl_Failures_Record[[#This Row],[To]]-tbl_Failures_Record[[#This Row],[From]]</f>
        <v>1.388888888888884E-2</v>
      </c>
      <c r="L665" s="7" t="s">
        <v>1562</v>
      </c>
      <c r="M665" s="7" t="s">
        <v>1563</v>
      </c>
      <c r="N665" s="7" t="s">
        <v>1564</v>
      </c>
      <c r="O665" s="124"/>
      <c r="P665" s="124"/>
      <c r="Q665" s="124"/>
      <c r="R665" s="124" t="s">
        <v>37</v>
      </c>
      <c r="S665" s="124" t="s">
        <v>71</v>
      </c>
      <c r="T665" s="124" t="s">
        <v>78</v>
      </c>
      <c r="U665" s="127"/>
      <c r="V665" s="124" t="s">
        <v>78</v>
      </c>
      <c r="W665" s="124">
        <v>20</v>
      </c>
      <c r="X665" s="128"/>
    </row>
    <row r="666" spans="2:24" ht="15.6">
      <c r="B666" s="131">
        <v>43841</v>
      </c>
      <c r="C666" s="124"/>
      <c r="D666" s="124" t="s">
        <v>72</v>
      </c>
      <c r="E666" s="124" t="s">
        <v>183</v>
      </c>
      <c r="F66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Name]]="UT",VLOOKUP(E666:E1675,UTList[],2,0),"")))))</f>
        <v>SA-PAC-002</v>
      </c>
      <c r="G666" s="124"/>
      <c r="H666" s="124" t="s">
        <v>57</v>
      </c>
      <c r="I666" s="125">
        <v>0.39930555555555558</v>
      </c>
      <c r="J666" s="125">
        <v>0.40972222222222227</v>
      </c>
      <c r="K666" s="126">
        <f>tbl_Failures_Record[[#This Row],[To]]-tbl_Failures_Record[[#This Row],[From]]</f>
        <v>1.0416666666666685E-2</v>
      </c>
      <c r="L666" s="7" t="s">
        <v>1356</v>
      </c>
      <c r="M666" s="7" t="s">
        <v>333</v>
      </c>
      <c r="N666" s="7" t="s">
        <v>940</v>
      </c>
      <c r="O666" s="124"/>
      <c r="P666" s="124"/>
      <c r="Q666" s="124"/>
      <c r="R666" s="124" t="s">
        <v>37</v>
      </c>
      <c r="S666" s="124" t="s">
        <v>86</v>
      </c>
      <c r="T666" s="124" t="s">
        <v>78</v>
      </c>
      <c r="U666" s="127"/>
      <c r="V666" s="124" t="s">
        <v>78</v>
      </c>
      <c r="W666" s="124">
        <v>15</v>
      </c>
      <c r="X666" s="128"/>
    </row>
    <row r="667" spans="2:24" ht="15.6">
      <c r="B667" s="131">
        <v>43841</v>
      </c>
      <c r="C667" s="124"/>
      <c r="D667" s="124" t="s">
        <v>72</v>
      </c>
      <c r="E667" s="124" t="s">
        <v>95</v>
      </c>
      <c r="F66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Name]]="UT",VLOOKUP(E667:E1676,UTList[],2,0),"")))))</f>
        <v>SA-AIJ-001</v>
      </c>
      <c r="G667" s="124"/>
      <c r="H667" s="124" t="s">
        <v>46</v>
      </c>
      <c r="I667" s="125">
        <v>0.25</v>
      </c>
      <c r="J667" s="125">
        <v>0.25347222222222221</v>
      </c>
      <c r="K667" s="126">
        <f>tbl_Failures_Record[[#This Row],[To]]-tbl_Failures_Record[[#This Row],[From]]</f>
        <v>3.4722222222222099E-3</v>
      </c>
      <c r="L667" s="7" t="s">
        <v>139</v>
      </c>
      <c r="M667" s="7" t="s">
        <v>1565</v>
      </c>
      <c r="N667" s="7" t="s">
        <v>126</v>
      </c>
      <c r="O667" s="124"/>
      <c r="P667" s="124"/>
      <c r="Q667" s="124"/>
      <c r="R667" s="124" t="s">
        <v>37</v>
      </c>
      <c r="S667" s="124" t="s">
        <v>98</v>
      </c>
      <c r="T667" s="124" t="s">
        <v>78</v>
      </c>
      <c r="U667" s="127"/>
      <c r="V667" s="124" t="s">
        <v>78</v>
      </c>
      <c r="W667" s="124">
        <v>5</v>
      </c>
      <c r="X667" s="128"/>
    </row>
    <row r="668" spans="2:24" ht="15.6">
      <c r="B668" s="131">
        <v>43841</v>
      </c>
      <c r="C668" s="124"/>
      <c r="D668" s="124" t="s">
        <v>72</v>
      </c>
      <c r="E668" s="124" t="s">
        <v>95</v>
      </c>
      <c r="F66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Name]]="UT",VLOOKUP(E668:E1677,UTList[],2,0),"")))))</f>
        <v>SA-AIJ-001</v>
      </c>
      <c r="G668" s="124"/>
      <c r="H668" s="124" t="s">
        <v>57</v>
      </c>
      <c r="I668" s="125">
        <v>0.3659722222222222</v>
      </c>
      <c r="J668" s="125">
        <v>0.375</v>
      </c>
      <c r="K668" s="126">
        <f>tbl_Failures_Record[[#This Row],[To]]-tbl_Failures_Record[[#This Row],[From]]</f>
        <v>9.0277777777778012E-3</v>
      </c>
      <c r="L668" s="7" t="s">
        <v>139</v>
      </c>
      <c r="M668" s="7" t="s">
        <v>1565</v>
      </c>
      <c r="N668" s="7" t="s">
        <v>126</v>
      </c>
      <c r="O668" s="124"/>
      <c r="P668" s="124"/>
      <c r="Q668" s="124"/>
      <c r="R668" s="124" t="s">
        <v>37</v>
      </c>
      <c r="S668" s="124" t="s">
        <v>86</v>
      </c>
      <c r="T668" s="124" t="s">
        <v>78</v>
      </c>
      <c r="U668" s="127"/>
      <c r="V668" s="124" t="s">
        <v>78</v>
      </c>
      <c r="W668" s="124">
        <v>15</v>
      </c>
      <c r="X668" s="128"/>
    </row>
    <row r="669" spans="2:24" ht="15.6">
      <c r="B669" s="131">
        <v>43841</v>
      </c>
      <c r="C669" s="124"/>
      <c r="D669" s="124" t="s">
        <v>72</v>
      </c>
      <c r="E669" s="124" t="s">
        <v>95</v>
      </c>
      <c r="F66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Name]]="UT",VLOOKUP(E669:E1678,UTList[],2,0),"")))))</f>
        <v>SA-AIJ-001</v>
      </c>
      <c r="G669" s="124"/>
      <c r="H669" s="124" t="s">
        <v>57</v>
      </c>
      <c r="I669" s="125">
        <v>0.40972222222222227</v>
      </c>
      <c r="J669" s="125">
        <v>0.4201388888888889</v>
      </c>
      <c r="K669" s="126">
        <f>tbl_Failures_Record[[#This Row],[To]]-tbl_Failures_Record[[#This Row],[From]]</f>
        <v>1.041666666666663E-2</v>
      </c>
      <c r="L669" s="7" t="s">
        <v>1356</v>
      </c>
      <c r="M669" s="7"/>
      <c r="N669" s="7" t="s">
        <v>1566</v>
      </c>
      <c r="O669" s="124"/>
      <c r="P669" s="124"/>
      <c r="Q669" s="124"/>
      <c r="R669" s="124" t="s">
        <v>37</v>
      </c>
      <c r="S669" s="124" t="s">
        <v>796</v>
      </c>
      <c r="T669" s="124" t="s">
        <v>78</v>
      </c>
      <c r="U669" s="127"/>
      <c r="V669" s="124" t="s">
        <v>78</v>
      </c>
      <c r="W669" s="124">
        <v>15</v>
      </c>
      <c r="X669" s="128"/>
    </row>
    <row r="670" spans="2:24" ht="31.15">
      <c r="B670" s="131">
        <v>43841</v>
      </c>
      <c r="C670" s="124"/>
      <c r="D670" s="124" t="s">
        <v>31</v>
      </c>
      <c r="E670" s="124" t="s">
        <v>439</v>
      </c>
      <c r="F67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Name]]="UT",VLOOKUP(E670:E1679,UTList[],2,0),"")))))</f>
        <v>EU-SHK-001</v>
      </c>
      <c r="G670" s="124"/>
      <c r="H670" s="124" t="s">
        <v>46</v>
      </c>
      <c r="I670" s="125">
        <v>0.95833333333333337</v>
      </c>
      <c r="J670" s="125">
        <v>0.29166666666666669</v>
      </c>
      <c r="K670" s="126">
        <v>0.33333333333333331</v>
      </c>
      <c r="L670" s="7" t="s">
        <v>1546</v>
      </c>
      <c r="M670" s="7" t="s">
        <v>1547</v>
      </c>
      <c r="N670" s="7" t="s">
        <v>1548</v>
      </c>
      <c r="O670" s="124"/>
      <c r="P670" s="124"/>
      <c r="Q670" s="124"/>
      <c r="R670" s="124" t="s">
        <v>43</v>
      </c>
      <c r="S670" s="124" t="s">
        <v>77</v>
      </c>
      <c r="T670" s="124" t="s">
        <v>39</v>
      </c>
      <c r="U670" s="127"/>
      <c r="V670" s="124" t="s">
        <v>39</v>
      </c>
      <c r="W670" s="124"/>
      <c r="X670" s="128"/>
    </row>
    <row r="671" spans="2:24" ht="31.15">
      <c r="B671" s="131">
        <v>43841</v>
      </c>
      <c r="C671" s="124"/>
      <c r="D671" s="124" t="s">
        <v>31</v>
      </c>
      <c r="E671" s="124" t="s">
        <v>439</v>
      </c>
      <c r="F67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Name]]="UT",VLOOKUP(E671:E1680,UTList[],2,0),"")))))</f>
        <v>EU-SHK-001</v>
      </c>
      <c r="G671" s="124"/>
      <c r="H671" s="124" t="s">
        <v>57</v>
      </c>
      <c r="I671" s="125">
        <v>0.29166666666666669</v>
      </c>
      <c r="J671" s="125">
        <v>0.45833333333333331</v>
      </c>
      <c r="K671" s="126">
        <v>0.33333333333333331</v>
      </c>
      <c r="L671" s="7" t="s">
        <v>1488</v>
      </c>
      <c r="M671" s="7" t="s">
        <v>1547</v>
      </c>
      <c r="N671" s="7" t="s">
        <v>1567</v>
      </c>
      <c r="O671" s="124"/>
      <c r="P671" s="124"/>
      <c r="Q671" s="124"/>
      <c r="R671" s="124" t="s">
        <v>43</v>
      </c>
      <c r="S671" s="124" t="s">
        <v>208</v>
      </c>
      <c r="T671" s="124" t="s">
        <v>39</v>
      </c>
      <c r="U671" s="127"/>
      <c r="V671" s="124" t="s">
        <v>39</v>
      </c>
      <c r="W671" s="124"/>
      <c r="X671" s="128">
        <v>300</v>
      </c>
    </row>
    <row r="672" spans="2:24" ht="31.15">
      <c r="B672" s="131">
        <v>43841</v>
      </c>
      <c r="C672" s="124"/>
      <c r="D672" s="124" t="s">
        <v>31</v>
      </c>
      <c r="E672" s="124" t="s">
        <v>101</v>
      </c>
      <c r="F67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Name]]="UT",VLOOKUP(E672:E1681,UTList[],2,0),"")))))</f>
        <v>EU-PCM-003</v>
      </c>
      <c r="G672" s="124"/>
      <c r="H672" s="124" t="s">
        <v>46</v>
      </c>
      <c r="I672" s="125">
        <v>0.125</v>
      </c>
      <c r="J672" s="125">
        <v>0.13194444444444445</v>
      </c>
      <c r="K672" s="126">
        <f>tbl_Failures_Record[[#This Row],[To]]-tbl_Failures_Record[[#This Row],[From]]</f>
        <v>6.9444444444444475E-3</v>
      </c>
      <c r="L672" s="7" t="s">
        <v>1568</v>
      </c>
      <c r="M672" s="7" t="s">
        <v>1569</v>
      </c>
      <c r="N672" s="7"/>
      <c r="O672" s="124"/>
      <c r="P672" s="124"/>
      <c r="Q672" s="124"/>
      <c r="R672" s="124" t="s">
        <v>37</v>
      </c>
      <c r="S672" s="124" t="s">
        <v>56</v>
      </c>
      <c r="T672" s="124" t="s">
        <v>78</v>
      </c>
      <c r="U672" s="127"/>
      <c r="V672" s="124" t="s">
        <v>78</v>
      </c>
      <c r="W672" s="124">
        <v>10</v>
      </c>
      <c r="X672" s="128"/>
    </row>
    <row r="673" spans="1:24" ht="31.15">
      <c r="B673" s="131">
        <v>43841</v>
      </c>
      <c r="C673" s="124"/>
      <c r="D673" s="124" t="s">
        <v>72</v>
      </c>
      <c r="E673" s="124" t="s">
        <v>123</v>
      </c>
      <c r="F67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Name]]="UT",VLOOKUP(E673:E1682,UTList[],2,0),"")))))</f>
        <v>SA-MIX-002</v>
      </c>
      <c r="G673" s="124"/>
      <c r="H673" s="124" t="s">
        <v>33</v>
      </c>
      <c r="I673" s="125">
        <v>0.70833333333333337</v>
      </c>
      <c r="J673" s="125">
        <v>0.72222222222222221</v>
      </c>
      <c r="K673" s="126">
        <f>tbl_Failures_Record[[#This Row],[To]]-tbl_Failures_Record[[#This Row],[From]]</f>
        <v>1.388888888888884E-2</v>
      </c>
      <c r="L673" s="7" t="s">
        <v>1570</v>
      </c>
      <c r="M673" s="7"/>
      <c r="N673" s="7" t="s">
        <v>1571</v>
      </c>
      <c r="O673" s="124"/>
      <c r="P673" s="124"/>
      <c r="Q673" s="124"/>
      <c r="R673" s="124" t="s">
        <v>43</v>
      </c>
      <c r="S673" s="124" t="s">
        <v>217</v>
      </c>
      <c r="T673" s="124" t="s">
        <v>39</v>
      </c>
      <c r="U673" s="127"/>
      <c r="V673" s="124" t="s">
        <v>39</v>
      </c>
      <c r="W673" s="124"/>
      <c r="X673" s="128"/>
    </row>
    <row r="674" spans="1:24" ht="15.6">
      <c r="B674" s="131">
        <v>43842</v>
      </c>
      <c r="C674" s="124"/>
      <c r="D674" s="124" t="s">
        <v>31</v>
      </c>
      <c r="E674" s="124" t="s">
        <v>274</v>
      </c>
      <c r="F67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Name]]="UT",VLOOKUP(E674:E1683,UTList[],2,0),"")))))</f>
        <v>EU-DEP-001</v>
      </c>
      <c r="G674" s="124"/>
      <c r="H674" s="124" t="s">
        <v>46</v>
      </c>
      <c r="I674" s="125">
        <v>0.11458333333333333</v>
      </c>
      <c r="J674" s="125">
        <v>0.12152777777777778</v>
      </c>
      <c r="K674" s="126">
        <f>tbl_Failures_Record[[#This Row],[To]]-tbl_Failures_Record[[#This Row],[From]]</f>
        <v>6.9444444444444475E-3</v>
      </c>
      <c r="L674" s="7" t="s">
        <v>1572</v>
      </c>
      <c r="M674" s="7"/>
      <c r="N674" s="7" t="s">
        <v>1573</v>
      </c>
      <c r="O674" s="124"/>
      <c r="P674" s="124"/>
      <c r="Q674" s="124"/>
      <c r="R674" s="124" t="s">
        <v>43</v>
      </c>
      <c r="S674" s="124" t="s">
        <v>50</v>
      </c>
      <c r="T674" s="124" t="s">
        <v>39</v>
      </c>
      <c r="U674" s="127"/>
      <c r="V674" s="124" t="s">
        <v>39</v>
      </c>
      <c r="W674" s="124"/>
      <c r="X674" s="128"/>
    </row>
    <row r="675" spans="1:24" ht="31.15">
      <c r="B675" s="131">
        <v>43842</v>
      </c>
      <c r="C675" s="124"/>
      <c r="D675" s="124" t="s">
        <v>31</v>
      </c>
      <c r="E675" s="124" t="s">
        <v>213</v>
      </c>
      <c r="F67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Name]]="UT",VLOOKUP(E675:E1684,UTList[],2,0),"")))))</f>
        <v>EU-COT-001</v>
      </c>
      <c r="G675" s="124"/>
      <c r="H675" s="124" t="s">
        <v>46</v>
      </c>
      <c r="I675" s="125">
        <v>0.1388888888888889</v>
      </c>
      <c r="J675" s="125">
        <v>0.1875</v>
      </c>
      <c r="K675" s="126">
        <f>tbl_Failures_Record[[#This Row],[To]]-tbl_Failures_Record[[#This Row],[From]]</f>
        <v>4.8611111111111105E-2</v>
      </c>
      <c r="L675" s="7" t="s">
        <v>1574</v>
      </c>
      <c r="M675" s="7" t="s">
        <v>1575</v>
      </c>
      <c r="N675" s="7" t="s">
        <v>1576</v>
      </c>
      <c r="O675" s="124"/>
      <c r="P675" s="124"/>
      <c r="Q675" s="124"/>
      <c r="R675" s="124" t="s">
        <v>43</v>
      </c>
      <c r="S675" s="124" t="s">
        <v>77</v>
      </c>
      <c r="T675" s="124" t="s">
        <v>78</v>
      </c>
      <c r="U675" s="127"/>
      <c r="V675" s="124" t="s">
        <v>78</v>
      </c>
      <c r="W675" s="124">
        <v>70</v>
      </c>
      <c r="X675" s="128">
        <v>345</v>
      </c>
    </row>
    <row r="676" spans="1:24" ht="31.15">
      <c r="B676" s="131">
        <v>43842</v>
      </c>
      <c r="C676" s="124"/>
      <c r="D676" s="124" t="s">
        <v>31</v>
      </c>
      <c r="E676" s="124" t="s">
        <v>159</v>
      </c>
      <c r="F67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Name]]="UT",VLOOKUP(E676:E1685,UTList[],2,0),"")))))</f>
        <v>EU-PAC-001</v>
      </c>
      <c r="G676" s="124"/>
      <c r="H676" s="124" t="s">
        <v>57</v>
      </c>
      <c r="I676" s="125">
        <v>0.5</v>
      </c>
      <c r="J676" s="125">
        <v>0.51041666666666663</v>
      </c>
      <c r="K676" s="126">
        <f>tbl_Failures_Record[[#This Row],[To]]-tbl_Failures_Record[[#This Row],[From]]</f>
        <v>1.041666666666663E-2</v>
      </c>
      <c r="L676" s="7" t="s">
        <v>1577</v>
      </c>
      <c r="M676" s="7" t="s">
        <v>1578</v>
      </c>
      <c r="N676" s="7" t="s">
        <v>1579</v>
      </c>
      <c r="O676" s="124"/>
      <c r="P676" s="124"/>
      <c r="Q676" s="124"/>
      <c r="R676" s="124" t="s">
        <v>43</v>
      </c>
      <c r="S676" s="124" t="s">
        <v>105</v>
      </c>
      <c r="T676" s="124" t="s">
        <v>78</v>
      </c>
      <c r="U676" s="127"/>
      <c r="V676" s="124" t="s">
        <v>78</v>
      </c>
      <c r="W676" s="124">
        <v>15</v>
      </c>
      <c r="X676" s="128">
        <v>64</v>
      </c>
    </row>
    <row r="677" spans="1:24" ht="31.15">
      <c r="A677">
        <v>64</v>
      </c>
      <c r="B677" s="131">
        <v>43842</v>
      </c>
      <c r="C677" s="124"/>
      <c r="D677" s="124" t="s">
        <v>31</v>
      </c>
      <c r="E677" s="124" t="s">
        <v>159</v>
      </c>
      <c r="F67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Name]]="UT",VLOOKUP(E677:E1686,UTList[],2,0),"")))))</f>
        <v>EU-PAC-001</v>
      </c>
      <c r="G677" s="124"/>
      <c r="H677" s="124" t="s">
        <v>57</v>
      </c>
      <c r="I677" s="125">
        <v>0.43055555555555558</v>
      </c>
      <c r="J677" s="125">
        <v>0.43402777777777773</v>
      </c>
      <c r="K677" s="126">
        <f>tbl_Failures_Record[[#This Row],[To]]-tbl_Failures_Record[[#This Row],[From]]</f>
        <v>3.4722222222221544E-3</v>
      </c>
      <c r="L677" s="7" t="s">
        <v>1577</v>
      </c>
      <c r="M677" s="7" t="s">
        <v>1580</v>
      </c>
      <c r="N677" s="7" t="s">
        <v>1579</v>
      </c>
      <c r="O677" s="124"/>
      <c r="P677" s="124"/>
      <c r="Q677" s="124"/>
      <c r="R677" s="124" t="s">
        <v>43</v>
      </c>
      <c r="S677" s="124" t="s">
        <v>105</v>
      </c>
      <c r="T677" s="124" t="s">
        <v>78</v>
      </c>
      <c r="U677" s="127"/>
      <c r="V677" s="124" t="s">
        <v>78</v>
      </c>
      <c r="W677" s="124">
        <v>5</v>
      </c>
      <c r="X677" s="128"/>
    </row>
    <row r="678" spans="1:24" ht="31.15">
      <c r="B678" s="131">
        <v>43842</v>
      </c>
      <c r="C678" s="124"/>
      <c r="D678" s="124" t="s">
        <v>31</v>
      </c>
      <c r="E678" s="124" t="s">
        <v>159</v>
      </c>
      <c r="F67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Name]]="UT",VLOOKUP(E678:E1687,UTList[],2,0),"")))))</f>
        <v>EU-PAC-001</v>
      </c>
      <c r="G678" s="124"/>
      <c r="H678" s="124" t="s">
        <v>33</v>
      </c>
      <c r="I678" s="125">
        <v>0.90625</v>
      </c>
      <c r="J678" s="125">
        <v>0.90972222222222221</v>
      </c>
      <c r="K678" s="126">
        <f>tbl_Failures_Record[[#This Row],[To]]-tbl_Failures_Record[[#This Row],[From]]</f>
        <v>3.4722222222222099E-3</v>
      </c>
      <c r="L678" s="7" t="s">
        <v>1581</v>
      </c>
      <c r="M678" s="7"/>
      <c r="N678" s="7" t="s">
        <v>1582</v>
      </c>
      <c r="O678" s="124"/>
      <c r="P678" s="124"/>
      <c r="Q678" s="124"/>
      <c r="R678" s="124" t="s">
        <v>43</v>
      </c>
      <c r="S678" s="124" t="s">
        <v>50</v>
      </c>
      <c r="T678" s="124" t="s">
        <v>78</v>
      </c>
      <c r="U678" s="127"/>
      <c r="V678" s="124" t="s">
        <v>78</v>
      </c>
      <c r="W678" s="124">
        <v>5</v>
      </c>
      <c r="X678" s="128"/>
    </row>
    <row r="679" spans="1:24" ht="15.6">
      <c r="B679" s="131">
        <v>43842</v>
      </c>
      <c r="C679" s="124"/>
      <c r="D679" s="124" t="s">
        <v>31</v>
      </c>
      <c r="E679" s="124" t="s">
        <v>67</v>
      </c>
      <c r="F67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Name]]="UT",VLOOKUP(E679:E1688,UTList[],2,0),"")))))</f>
        <v>EU-OVN-001</v>
      </c>
      <c r="G679" s="124"/>
      <c r="H679" s="124" t="s">
        <v>46</v>
      </c>
      <c r="I679" s="125">
        <v>0.18611111111111112</v>
      </c>
      <c r="J679" s="125">
        <v>0.20833333333333334</v>
      </c>
      <c r="K679" s="126">
        <f>tbl_Failures_Record[[#This Row],[To]]-tbl_Failures_Record[[#This Row],[From]]</f>
        <v>2.2222222222222227E-2</v>
      </c>
      <c r="L679" s="7" t="s">
        <v>1583</v>
      </c>
      <c r="M679" s="7"/>
      <c r="N679" s="7" t="s">
        <v>126</v>
      </c>
      <c r="O679" s="124"/>
      <c r="P679" s="124"/>
      <c r="Q679" s="124"/>
      <c r="R679" s="124" t="s">
        <v>37</v>
      </c>
      <c r="S679" s="124" t="s">
        <v>56</v>
      </c>
      <c r="T679" s="124" t="s">
        <v>78</v>
      </c>
      <c r="U679" s="127"/>
      <c r="V679" s="124" t="s">
        <v>78</v>
      </c>
      <c r="W679" s="124">
        <v>32</v>
      </c>
      <c r="X679" s="128">
        <v>100</v>
      </c>
    </row>
    <row r="680" spans="1:24" ht="15.6">
      <c r="B680" s="131">
        <v>43842</v>
      </c>
      <c r="C680" s="124"/>
      <c r="D680" s="124" t="s">
        <v>72</v>
      </c>
      <c r="E680" s="124" t="s">
        <v>95</v>
      </c>
      <c r="F68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Name]]="UT",VLOOKUP(E680:E1689,UTList[],2,0),"")))))</f>
        <v>SA-AIJ-001</v>
      </c>
      <c r="G680" s="124"/>
      <c r="H680" s="124" t="s">
        <v>46</v>
      </c>
      <c r="I680" s="125">
        <v>0.18055555555555555</v>
      </c>
      <c r="J680" s="125">
        <v>0.18402777777777779</v>
      </c>
      <c r="K680" s="126">
        <f>tbl_Failures_Record[[#This Row],[To]]-tbl_Failures_Record[[#This Row],[From]]</f>
        <v>3.4722222222222376E-3</v>
      </c>
      <c r="L680" s="7" t="s">
        <v>139</v>
      </c>
      <c r="M680" s="7" t="s">
        <v>1565</v>
      </c>
      <c r="N680" s="7" t="s">
        <v>126</v>
      </c>
      <c r="O680" s="124"/>
      <c r="P680" s="124"/>
      <c r="Q680" s="124"/>
      <c r="R680" s="124" t="s">
        <v>37</v>
      </c>
      <c r="S680" s="124" t="s">
        <v>98</v>
      </c>
      <c r="T680" s="124" t="s">
        <v>78</v>
      </c>
      <c r="U680" s="127"/>
      <c r="V680" s="124" t="s">
        <v>78</v>
      </c>
      <c r="W680" s="124">
        <v>5</v>
      </c>
      <c r="X680" s="128"/>
    </row>
    <row r="681" spans="1:24" ht="31.15">
      <c r="B681" s="131">
        <v>43842</v>
      </c>
      <c r="C681" s="124"/>
      <c r="D681" s="124" t="s">
        <v>72</v>
      </c>
      <c r="E681" s="124" t="s">
        <v>95</v>
      </c>
      <c r="F68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Name]]="UT",VLOOKUP(E681:E1690,UTList[],2,0),"")))))</f>
        <v>SA-AIJ-001</v>
      </c>
      <c r="G681" s="124"/>
      <c r="H681" s="124" t="s">
        <v>46</v>
      </c>
      <c r="I681" s="125">
        <v>0.97916666666666663</v>
      </c>
      <c r="J681" s="125">
        <v>1.0069444444444444</v>
      </c>
      <c r="K681" s="126">
        <f>tbl_Failures_Record[[#This Row],[To]]-tbl_Failures_Record[[#This Row],[From]]</f>
        <v>2.777777777777779E-2</v>
      </c>
      <c r="L681" s="7" t="s">
        <v>1584</v>
      </c>
      <c r="M681" s="7"/>
      <c r="N681" s="7" t="s">
        <v>1585</v>
      </c>
      <c r="O681" s="124"/>
      <c r="P681" s="124"/>
      <c r="Q681" s="124"/>
      <c r="R681" s="124" t="s">
        <v>43</v>
      </c>
      <c r="S681" s="124" t="s">
        <v>77</v>
      </c>
      <c r="T681" s="124" t="s">
        <v>78</v>
      </c>
      <c r="U681" s="127"/>
      <c r="V681" s="124" t="s">
        <v>78</v>
      </c>
      <c r="W681" s="124">
        <v>40</v>
      </c>
      <c r="X681" s="128"/>
    </row>
    <row r="682" spans="1:24" ht="31.15">
      <c r="B682" s="131">
        <v>43842</v>
      </c>
      <c r="C682" s="124"/>
      <c r="D682" s="124" t="s">
        <v>72</v>
      </c>
      <c r="E682" s="124" t="s">
        <v>95</v>
      </c>
      <c r="F68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Name]]="UT",VLOOKUP(E682:E1691,UTList[],2,0),"")))))</f>
        <v>SA-AIJ-001</v>
      </c>
      <c r="G682" s="124"/>
      <c r="H682" s="124" t="s">
        <v>57</v>
      </c>
      <c r="I682" s="125">
        <v>0.65277777777777779</v>
      </c>
      <c r="J682" s="125">
        <v>0.66319444444444442</v>
      </c>
      <c r="K682" s="126">
        <f>tbl_Failures_Record[[#This Row],[To]]-tbl_Failures_Record[[#This Row],[From]]</f>
        <v>1.041666666666663E-2</v>
      </c>
      <c r="L682" s="7" t="s">
        <v>1586</v>
      </c>
      <c r="M682" s="7"/>
      <c r="N682" s="7" t="s">
        <v>1587</v>
      </c>
      <c r="O682" s="124"/>
      <c r="P682" s="124"/>
      <c r="Q682" s="124"/>
      <c r="R682" s="124" t="s">
        <v>43</v>
      </c>
      <c r="S682" s="124" t="s">
        <v>90</v>
      </c>
      <c r="T682" s="124" t="s">
        <v>78</v>
      </c>
      <c r="U682" s="127"/>
      <c r="V682" s="124" t="s">
        <v>78</v>
      </c>
      <c r="W682" s="124">
        <v>15</v>
      </c>
      <c r="X682" s="128"/>
    </row>
    <row r="683" spans="1:24" ht="31.15">
      <c r="B683" s="131">
        <v>43842</v>
      </c>
      <c r="C683" s="124"/>
      <c r="D683" s="124" t="s">
        <v>31</v>
      </c>
      <c r="E683" s="124" t="s">
        <v>359</v>
      </c>
      <c r="F68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Name]]="UT",VLOOKUP(E683:E1692,UTList[],2,0),"")))))</f>
        <v>EU-SED-001</v>
      </c>
      <c r="G683" s="124"/>
      <c r="H683" s="124" t="s">
        <v>33</v>
      </c>
      <c r="I683" s="125">
        <v>0.67708333333333337</v>
      </c>
      <c r="J683" s="125">
        <v>0.68055555555555547</v>
      </c>
      <c r="K683" s="126">
        <f>tbl_Failures_Record[[#This Row],[To]]-tbl_Failures_Record[[#This Row],[From]]</f>
        <v>3.4722222222220989E-3</v>
      </c>
      <c r="L683" s="7" t="s">
        <v>1588</v>
      </c>
      <c r="M683" s="7"/>
      <c r="N683" s="7" t="s">
        <v>1589</v>
      </c>
      <c r="O683" s="124"/>
      <c r="P683" s="124"/>
      <c r="Q683" s="124"/>
      <c r="R683" s="124" t="s">
        <v>43</v>
      </c>
      <c r="S683" s="124" t="s">
        <v>122</v>
      </c>
      <c r="T683" s="124" t="s">
        <v>78</v>
      </c>
      <c r="U683" s="127"/>
      <c r="V683" s="124" t="s">
        <v>78</v>
      </c>
      <c r="W683" s="124">
        <v>5</v>
      </c>
      <c r="X683" s="128"/>
    </row>
    <row r="684" spans="1:24" ht="31.15">
      <c r="B684" s="131">
        <v>43842</v>
      </c>
      <c r="C684" s="124"/>
      <c r="D684" s="124" t="s">
        <v>51</v>
      </c>
      <c r="E684" s="124" t="s">
        <v>118</v>
      </c>
      <c r="F68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Name]]="UT",VLOOKUP(E684:E1693,UTList[],2,0),"")))))</f>
        <v>SC-DRY-001</v>
      </c>
      <c r="G684" s="124"/>
      <c r="H684" s="124" t="s">
        <v>57</v>
      </c>
      <c r="I684" s="125">
        <v>0.45833333333333331</v>
      </c>
      <c r="J684" s="125">
        <v>0.5</v>
      </c>
      <c r="K684" s="126">
        <f>tbl_Failures_Record[[#This Row],[To]]-tbl_Failures_Record[[#This Row],[From]]</f>
        <v>4.1666666666666685E-2</v>
      </c>
      <c r="L684" s="7" t="s">
        <v>1590</v>
      </c>
      <c r="M684" s="7"/>
      <c r="N684" s="7" t="s">
        <v>1591</v>
      </c>
      <c r="O684" s="124"/>
      <c r="P684" s="124"/>
      <c r="Q684" s="124"/>
      <c r="R684" s="124" t="s">
        <v>37</v>
      </c>
      <c r="S684" s="124" t="s">
        <v>86</v>
      </c>
      <c r="T684" s="124" t="s">
        <v>39</v>
      </c>
      <c r="U684" s="127"/>
      <c r="V684" s="124" t="s">
        <v>39</v>
      </c>
      <c r="W684" s="124"/>
      <c r="X684" s="128"/>
    </row>
    <row r="685" spans="1:24" ht="25.5" customHeight="1">
      <c r="B685" s="131">
        <v>43843</v>
      </c>
      <c r="C685" s="124"/>
      <c r="D685" s="124" t="s">
        <v>31</v>
      </c>
      <c r="E685" s="124" t="s">
        <v>213</v>
      </c>
      <c r="F68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Name]]="UT",VLOOKUP(E685:E1694,UTList[],2,0),"")))))</f>
        <v>EU-COT-001</v>
      </c>
      <c r="G685" s="124"/>
      <c r="H685" s="124" t="s">
        <v>46</v>
      </c>
      <c r="I685" s="125">
        <v>0.1111111111111111</v>
      </c>
      <c r="J685" s="125">
        <v>0.13541666666666666</v>
      </c>
      <c r="K685" s="126">
        <f>tbl_Failures_Record[[#This Row],[To]]-tbl_Failures_Record[[#This Row],[From]]</f>
        <v>2.4305555555555552E-2</v>
      </c>
      <c r="L685" s="7" t="s">
        <v>1592</v>
      </c>
      <c r="M685" s="7" t="s">
        <v>228</v>
      </c>
      <c r="N685" s="7" t="s">
        <v>1593</v>
      </c>
      <c r="O685" s="124"/>
      <c r="P685" s="124"/>
      <c r="Q685" s="124"/>
      <c r="R685" s="124" t="s">
        <v>43</v>
      </c>
      <c r="S685" s="124" t="s">
        <v>77</v>
      </c>
      <c r="T685" s="124" t="s">
        <v>78</v>
      </c>
      <c r="U685" s="127"/>
      <c r="V685" s="124" t="s">
        <v>78</v>
      </c>
      <c r="W685" s="124">
        <v>35</v>
      </c>
      <c r="X685" s="128">
        <v>140</v>
      </c>
    </row>
    <row r="686" spans="1:24" ht="15.6">
      <c r="B686" s="131">
        <v>43843</v>
      </c>
      <c r="C686" s="124"/>
      <c r="D686" s="124" t="s">
        <v>72</v>
      </c>
      <c r="E686" s="124" t="s">
        <v>135</v>
      </c>
      <c r="F68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Name]]="UT",VLOOKUP(E686:E1695,UTList[],2,0),"")))))</f>
        <v>SA-DVD-001</v>
      </c>
      <c r="G686" s="124"/>
      <c r="H686" s="124" t="s">
        <v>57</v>
      </c>
      <c r="I686" s="125">
        <v>0.21875</v>
      </c>
      <c r="J686" s="125">
        <v>0.22916666666666666</v>
      </c>
      <c r="K686" s="126">
        <f>tbl_Failures_Record[[#This Row],[To]]-tbl_Failures_Record[[#This Row],[From]]</f>
        <v>1.0416666666666657E-2</v>
      </c>
      <c r="L686" s="7" t="s">
        <v>1594</v>
      </c>
      <c r="M686" s="7"/>
      <c r="N686" s="7" t="s">
        <v>1595</v>
      </c>
      <c r="O686" s="124"/>
      <c r="P686" s="124"/>
      <c r="Q686" s="124"/>
      <c r="R686" s="124" t="s">
        <v>43</v>
      </c>
      <c r="S686" s="124" t="s">
        <v>90</v>
      </c>
      <c r="T686" s="124" t="s">
        <v>39</v>
      </c>
      <c r="U686" s="127"/>
      <c r="V686" s="124" t="s">
        <v>39</v>
      </c>
      <c r="W686" s="124"/>
      <c r="X686" s="128"/>
    </row>
    <row r="687" spans="1:24" ht="15.6">
      <c r="B687" s="131">
        <v>43843</v>
      </c>
      <c r="C687" s="124"/>
      <c r="D687" s="124" t="s">
        <v>72</v>
      </c>
      <c r="E687" s="124" t="s">
        <v>135</v>
      </c>
      <c r="F68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Name]]="UT",VLOOKUP(E687:E1696,UTList[],2,0),"")))))</f>
        <v>SA-DVD-001</v>
      </c>
      <c r="G687" s="124"/>
      <c r="H687" s="124" t="s">
        <v>33</v>
      </c>
      <c r="I687" s="125">
        <v>0.72916666666666663</v>
      </c>
      <c r="J687" s="125">
        <v>0.82291666666666663</v>
      </c>
      <c r="K687" s="126">
        <f>tbl_Failures_Record[[#This Row],[To]]-tbl_Failures_Record[[#This Row],[From]]</f>
        <v>9.375E-2</v>
      </c>
      <c r="L687" s="7" t="s">
        <v>1596</v>
      </c>
      <c r="M687" s="7"/>
      <c r="N687" s="7" t="s">
        <v>1597</v>
      </c>
      <c r="O687" s="124"/>
      <c r="P687" s="124"/>
      <c r="Q687" s="124"/>
      <c r="R687" s="124" t="s">
        <v>43</v>
      </c>
      <c r="S687" s="124" t="s">
        <v>122</v>
      </c>
      <c r="T687" s="124" t="s">
        <v>39</v>
      </c>
      <c r="U687" s="127"/>
      <c r="V687" s="124" t="s">
        <v>39</v>
      </c>
      <c r="W687" s="124"/>
      <c r="X687" s="128"/>
    </row>
    <row r="688" spans="1:24" ht="31.15">
      <c r="B688" s="131">
        <v>43843</v>
      </c>
      <c r="C688" s="124"/>
      <c r="D688" s="124" t="s">
        <v>72</v>
      </c>
      <c r="E688" s="124" t="s">
        <v>284</v>
      </c>
      <c r="F68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Name]]="UT",VLOOKUP(E688:E1697,UTList[],2,0),"")))))</f>
        <v>SA-SLC-001</v>
      </c>
      <c r="G688" s="124"/>
      <c r="H688" s="124" t="s">
        <v>57</v>
      </c>
      <c r="I688" s="125">
        <v>0.45833333333333331</v>
      </c>
      <c r="J688" s="125">
        <v>0.61111111111111105</v>
      </c>
      <c r="K688" s="126">
        <f>tbl_Failures_Record[[#This Row],[To]]-tbl_Failures_Record[[#This Row],[From]]</f>
        <v>0.15277777777777773</v>
      </c>
      <c r="L688" s="7" t="s">
        <v>1598</v>
      </c>
      <c r="M688" s="7"/>
      <c r="N688" s="7" t="s">
        <v>1599</v>
      </c>
      <c r="O688" s="124"/>
      <c r="P688" s="124"/>
      <c r="Q688" s="124"/>
      <c r="R688" s="124" t="s">
        <v>37</v>
      </c>
      <c r="S688" s="124" t="s">
        <v>617</v>
      </c>
      <c r="T688" s="124" t="s">
        <v>39</v>
      </c>
      <c r="U688" s="127"/>
      <c r="V688" s="124" t="s">
        <v>39</v>
      </c>
      <c r="W688" s="124"/>
      <c r="X688" s="128"/>
    </row>
    <row r="689" spans="2:24" ht="15.6">
      <c r="B689" s="131">
        <v>43843</v>
      </c>
      <c r="C689" s="124"/>
      <c r="D689" s="124" t="s">
        <v>72</v>
      </c>
      <c r="E689" s="124" t="s">
        <v>73</v>
      </c>
      <c r="F68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Name]]="UT",VLOOKUP(E689:E1698,UTList[],2,0),"")))))</f>
        <v>SA-ROV-002</v>
      </c>
      <c r="G689" s="124"/>
      <c r="H689" s="124" t="s">
        <v>46</v>
      </c>
      <c r="I689" s="125">
        <v>0.19791666666666666</v>
      </c>
      <c r="J689" s="125">
        <v>0.20138888888888887</v>
      </c>
      <c r="K689" s="126">
        <f>tbl_Failures_Record[[#This Row],[To]]-tbl_Failures_Record[[#This Row],[From]]</f>
        <v>3.4722222222222099E-3</v>
      </c>
      <c r="L689" s="7" t="s">
        <v>1600</v>
      </c>
      <c r="M689" s="7" t="s">
        <v>1601</v>
      </c>
      <c r="N689" s="7" t="s">
        <v>1602</v>
      </c>
      <c r="O689" s="124"/>
      <c r="P689" s="124"/>
      <c r="Q689" s="124"/>
      <c r="R689" s="124" t="s">
        <v>43</v>
      </c>
      <c r="S689" s="124" t="s">
        <v>77</v>
      </c>
      <c r="T689" s="124" t="s">
        <v>78</v>
      </c>
      <c r="U689" s="127"/>
      <c r="V689" s="124" t="s">
        <v>78</v>
      </c>
      <c r="W689" s="124">
        <v>5</v>
      </c>
      <c r="X689" s="128"/>
    </row>
    <row r="690" spans="2:24" ht="15.6">
      <c r="B690" s="131">
        <v>43843</v>
      </c>
      <c r="C690" s="124"/>
      <c r="D690" s="124" t="s">
        <v>72</v>
      </c>
      <c r="E690" s="124" t="s">
        <v>251</v>
      </c>
      <c r="F69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Name]]="UT",VLOOKUP(E690:E1699,UTList[],2,0),"")))))</f>
        <v>SA-ROV-005</v>
      </c>
      <c r="G690" s="124"/>
      <c r="H690" s="124" t="s">
        <v>57</v>
      </c>
      <c r="I690" s="125">
        <v>0.16666666666666666</v>
      </c>
      <c r="J690" s="125">
        <v>0.1875</v>
      </c>
      <c r="K690" s="126">
        <f>tbl_Failures_Record[[#This Row],[To]]-tbl_Failures_Record[[#This Row],[From]]</f>
        <v>2.0833333333333343E-2</v>
      </c>
      <c r="L690" s="7" t="s">
        <v>1603</v>
      </c>
      <c r="M690" s="7"/>
      <c r="N690" s="7" t="s">
        <v>1604</v>
      </c>
      <c r="O690" s="124"/>
      <c r="P690" s="124"/>
      <c r="Q690" s="124"/>
      <c r="R690" s="124" t="s">
        <v>43</v>
      </c>
      <c r="S690" s="124" t="s">
        <v>90</v>
      </c>
      <c r="T690" s="124" t="s">
        <v>39</v>
      </c>
      <c r="U690" s="127"/>
      <c r="V690" s="124" t="s">
        <v>39</v>
      </c>
      <c r="W690" s="124"/>
      <c r="X690" s="128"/>
    </row>
    <row r="691" spans="2:24" ht="31.15">
      <c r="B691" s="131">
        <v>43843</v>
      </c>
      <c r="C691" s="124"/>
      <c r="D691" s="124" t="s">
        <v>72</v>
      </c>
      <c r="E691" s="124" t="s">
        <v>91</v>
      </c>
      <c r="F69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Name]]="UT",VLOOKUP(E691:E1700,UTList[],2,0),"")))))</f>
        <v>SA-PAC-001</v>
      </c>
      <c r="G691" s="124"/>
      <c r="H691" s="124" t="s">
        <v>57</v>
      </c>
      <c r="I691" s="125">
        <v>0.33333333333333331</v>
      </c>
      <c r="J691" s="125">
        <v>0.5</v>
      </c>
      <c r="K691" s="126">
        <f>tbl_Failures_Record[[#This Row],[To]]-tbl_Failures_Record[[#This Row],[From]]</f>
        <v>0.16666666666666669</v>
      </c>
      <c r="L691" s="7" t="s">
        <v>1485</v>
      </c>
      <c r="M691" s="7" t="s">
        <v>1605</v>
      </c>
      <c r="N691" s="7" t="s">
        <v>1606</v>
      </c>
      <c r="O691" s="124"/>
      <c r="P691" s="124"/>
      <c r="Q691" s="124"/>
      <c r="R691" s="124" t="s">
        <v>43</v>
      </c>
      <c r="S691" s="124" t="s">
        <v>90</v>
      </c>
      <c r="T691" s="124" t="s">
        <v>39</v>
      </c>
      <c r="U691" s="127"/>
      <c r="V691" s="124" t="s">
        <v>39</v>
      </c>
      <c r="W691" s="124"/>
      <c r="X691" s="128"/>
    </row>
    <row r="692" spans="2:24" ht="31.15">
      <c r="B692" s="131">
        <v>43843</v>
      </c>
      <c r="C692" s="124"/>
      <c r="D692" s="124" t="s">
        <v>72</v>
      </c>
      <c r="E692" s="124" t="s">
        <v>183</v>
      </c>
      <c r="F69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Name]]="UT",VLOOKUP(E692:E1701,UTList[],2,0),"")))))</f>
        <v>SA-PAC-002</v>
      </c>
      <c r="G692" s="124"/>
      <c r="H692" s="124" t="s">
        <v>46</v>
      </c>
      <c r="I692" s="125">
        <v>1.0208333333333333</v>
      </c>
      <c r="J692" s="125">
        <v>1.03125</v>
      </c>
      <c r="K692" s="126">
        <f>tbl_Failures_Record[[#This Row],[To]]-tbl_Failures_Record[[#This Row],[From]]</f>
        <v>1.0416666666666741E-2</v>
      </c>
      <c r="L692" s="7" t="s">
        <v>1607</v>
      </c>
      <c r="M692" s="7"/>
      <c r="N692" s="7" t="s">
        <v>1608</v>
      </c>
      <c r="O692" s="124"/>
      <c r="P692" s="124"/>
      <c r="Q692" s="124"/>
      <c r="R692" s="124" t="s">
        <v>43</v>
      </c>
      <c r="S692" s="124" t="s">
        <v>77</v>
      </c>
      <c r="T692" s="124" t="s">
        <v>78</v>
      </c>
      <c r="U692" s="127"/>
      <c r="V692" s="124" t="s">
        <v>78</v>
      </c>
      <c r="W692" s="124">
        <v>15</v>
      </c>
      <c r="X692" s="128"/>
    </row>
    <row r="693" spans="2:24" ht="15.6">
      <c r="B693" s="131">
        <v>43843</v>
      </c>
      <c r="C693" s="124"/>
      <c r="D693" s="124" t="s">
        <v>72</v>
      </c>
      <c r="E693" s="124" t="s">
        <v>95</v>
      </c>
      <c r="F69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Name]]="UT",VLOOKUP(E693:E1702,UTList[],2,0),"")))))</f>
        <v>SA-AIJ-001</v>
      </c>
      <c r="G693" s="124"/>
      <c r="H693" s="124" t="s">
        <v>46</v>
      </c>
      <c r="I693" s="125">
        <v>0.16666666666666666</v>
      </c>
      <c r="J693" s="125">
        <v>0.17361111111111113</v>
      </c>
      <c r="K693" s="126">
        <f>tbl_Failures_Record[[#This Row],[To]]-tbl_Failures_Record[[#This Row],[From]]</f>
        <v>6.9444444444444753E-3</v>
      </c>
      <c r="L693" s="7" t="s">
        <v>1609</v>
      </c>
      <c r="M693" s="7" t="s">
        <v>1610</v>
      </c>
      <c r="N693" s="7" t="s">
        <v>126</v>
      </c>
      <c r="O693" s="124"/>
      <c r="P693" s="124"/>
      <c r="Q693" s="124"/>
      <c r="R693" s="124" t="s">
        <v>37</v>
      </c>
      <c r="S693" s="124" t="s">
        <v>98</v>
      </c>
      <c r="T693" s="124" t="s">
        <v>39</v>
      </c>
      <c r="U693" s="127"/>
      <c r="V693" s="124" t="s">
        <v>39</v>
      </c>
      <c r="W693" s="124"/>
      <c r="X693" s="128"/>
    </row>
    <row r="694" spans="2:24" ht="31.15">
      <c r="B694" s="131">
        <v>43843</v>
      </c>
      <c r="C694" s="124"/>
      <c r="D694" s="124" t="s">
        <v>31</v>
      </c>
      <c r="E694" s="124" t="s">
        <v>439</v>
      </c>
      <c r="F69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Name]]="UT",VLOOKUP(E694:E1703,UTList[],2,0),"")))))</f>
        <v>EU-SHK-001</v>
      </c>
      <c r="G694" s="124"/>
      <c r="H694" s="124" t="s">
        <v>33</v>
      </c>
      <c r="I694" s="125">
        <v>0.82986111111111116</v>
      </c>
      <c r="J694" s="125">
        <v>0.85763888888888884</v>
      </c>
      <c r="K694" s="126">
        <f>tbl_Failures_Record[[#This Row],[To]]-tbl_Failures_Record[[#This Row],[From]]</f>
        <v>2.7777777777777679E-2</v>
      </c>
      <c r="L694" s="7" t="s">
        <v>1611</v>
      </c>
      <c r="M694" s="7" t="s">
        <v>1612</v>
      </c>
      <c r="N694" s="7" t="s">
        <v>1613</v>
      </c>
      <c r="O694" s="124"/>
      <c r="P694" s="124"/>
      <c r="Q694" s="124"/>
      <c r="R694" s="124" t="s">
        <v>37</v>
      </c>
      <c r="S694" s="124" t="s">
        <v>98</v>
      </c>
      <c r="T694" s="124" t="s">
        <v>39</v>
      </c>
      <c r="U694" s="127"/>
      <c r="V694" s="124" t="s">
        <v>39</v>
      </c>
      <c r="W694" s="124"/>
      <c r="X694" s="128"/>
    </row>
    <row r="695" spans="2:24" ht="15.6">
      <c r="B695" s="131">
        <v>43843</v>
      </c>
      <c r="C695" s="124"/>
      <c r="D695" s="124" t="s">
        <v>51</v>
      </c>
      <c r="E695" s="124" t="s">
        <v>118</v>
      </c>
      <c r="F69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Name]]="UT",VLOOKUP(E695:E1704,UTList[],2,0),"")))))</f>
        <v>SC-DRY-001</v>
      </c>
      <c r="G695" s="124"/>
      <c r="H695" s="124" t="s">
        <v>46</v>
      </c>
      <c r="I695" s="125">
        <v>0.98263888888888884</v>
      </c>
      <c r="J695" s="125">
        <v>0.98611111111111116</v>
      </c>
      <c r="K695" s="126">
        <f>tbl_Failures_Record[[#This Row],[To]]-tbl_Failures_Record[[#This Row],[From]]</f>
        <v>3.4722222222223209E-3</v>
      </c>
      <c r="L695" s="7" t="s">
        <v>1614</v>
      </c>
      <c r="M695" s="7"/>
      <c r="N695" s="7" t="s">
        <v>1615</v>
      </c>
      <c r="O695" s="124"/>
      <c r="P695" s="124"/>
      <c r="Q695" s="124"/>
      <c r="R695" s="124" t="s">
        <v>43</v>
      </c>
      <c r="S695" s="124" t="s">
        <v>50</v>
      </c>
      <c r="T695" s="124" t="s">
        <v>39</v>
      </c>
      <c r="U695" s="127"/>
      <c r="V695" s="124" t="s">
        <v>39</v>
      </c>
      <c r="W695" s="124"/>
      <c r="X695" s="128"/>
    </row>
    <row r="696" spans="2:24" ht="31.15">
      <c r="B696" s="131">
        <v>43844</v>
      </c>
      <c r="C696" s="124"/>
      <c r="D696" s="124" t="s">
        <v>72</v>
      </c>
      <c r="E696" s="124" t="s">
        <v>277</v>
      </c>
      <c r="F69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Name]]="UT",VLOOKUP(E696:E1705,UTList[],2,0),"")))))</f>
        <v>SA-PRF-002</v>
      </c>
      <c r="G696" s="124"/>
      <c r="H696" s="124" t="s">
        <v>33</v>
      </c>
      <c r="I696" s="125">
        <v>0.5</v>
      </c>
      <c r="J696" s="125">
        <v>0.79166666666666663</v>
      </c>
      <c r="K696" s="126">
        <f>tbl_Failures_Record[[#This Row],[To]]-tbl_Failures_Record[[#This Row],[From]]</f>
        <v>0.29166666666666663</v>
      </c>
      <c r="L696" s="7" t="s">
        <v>1616</v>
      </c>
      <c r="M696" s="7" t="s">
        <v>1617</v>
      </c>
      <c r="N696" s="7" t="s">
        <v>1618</v>
      </c>
      <c r="O696" s="124"/>
      <c r="P696" s="124"/>
      <c r="Q696" s="124"/>
      <c r="R696" s="124" t="s">
        <v>1619</v>
      </c>
      <c r="S696" s="124" t="s">
        <v>1620</v>
      </c>
      <c r="T696" s="124" t="s">
        <v>78</v>
      </c>
      <c r="U696" s="127"/>
      <c r="V696" s="124" t="s">
        <v>78</v>
      </c>
      <c r="W696" s="124">
        <v>420</v>
      </c>
      <c r="X696" s="128"/>
    </row>
    <row r="697" spans="2:24" ht="46.9">
      <c r="B697" s="131">
        <v>43844</v>
      </c>
      <c r="C697" s="124"/>
      <c r="D697" s="124" t="s">
        <v>72</v>
      </c>
      <c r="E697" s="124" t="s">
        <v>135</v>
      </c>
      <c r="F69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Name]]="UT",VLOOKUP(E697:E1706,UTList[],2,0),"")))))</f>
        <v>SA-DVD-001</v>
      </c>
      <c r="G697" s="124"/>
      <c r="H697" s="124" t="s">
        <v>46</v>
      </c>
      <c r="I697" s="125">
        <v>0.12152777777777778</v>
      </c>
      <c r="J697" s="125">
        <v>0.1423611111111111</v>
      </c>
      <c r="K697" s="126">
        <f>tbl_Failures_Record[[#This Row],[To]]-tbl_Failures_Record[[#This Row],[From]]</f>
        <v>2.0833333333333329E-2</v>
      </c>
      <c r="L697" s="7" t="s">
        <v>1356</v>
      </c>
      <c r="M697" s="7" t="s">
        <v>1621</v>
      </c>
      <c r="N697" s="7" t="s">
        <v>1622</v>
      </c>
      <c r="O697" s="124"/>
      <c r="P697" s="124"/>
      <c r="Q697" s="124"/>
      <c r="R697" s="124" t="s">
        <v>43</v>
      </c>
      <c r="S697" s="124" t="s">
        <v>77</v>
      </c>
      <c r="T697" s="124" t="s">
        <v>78</v>
      </c>
      <c r="U697" s="127"/>
      <c r="V697" s="124" t="s">
        <v>78</v>
      </c>
      <c r="W697" s="124">
        <v>30</v>
      </c>
      <c r="X697" s="128">
        <v>250</v>
      </c>
    </row>
    <row r="698" spans="2:24" ht="15.6">
      <c r="B698" s="131">
        <v>43844</v>
      </c>
      <c r="C698" s="124"/>
      <c r="D698" s="124" t="s">
        <v>72</v>
      </c>
      <c r="E698" s="124" t="s">
        <v>135</v>
      </c>
      <c r="F69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Name]]="UT",VLOOKUP(E698:E1707,UTList[],2,0),"")))))</f>
        <v>SA-DVD-001</v>
      </c>
      <c r="G698" s="124"/>
      <c r="H698" s="124" t="s">
        <v>46</v>
      </c>
      <c r="I698" s="125">
        <v>0.15277777777777776</v>
      </c>
      <c r="J698" s="125">
        <v>0.17708333333333334</v>
      </c>
      <c r="K698" s="126">
        <f>tbl_Failures_Record[[#This Row],[To]]-tbl_Failures_Record[[#This Row],[From]]</f>
        <v>2.430555555555558E-2</v>
      </c>
      <c r="L698" s="7" t="s">
        <v>1594</v>
      </c>
      <c r="M698" s="7"/>
      <c r="N698" s="7" t="s">
        <v>1595</v>
      </c>
      <c r="O698" s="124"/>
      <c r="P698" s="124"/>
      <c r="Q698" s="124"/>
      <c r="R698" s="124" t="s">
        <v>43</v>
      </c>
      <c r="S698" s="124" t="s">
        <v>77</v>
      </c>
      <c r="T698" s="124" t="s">
        <v>78</v>
      </c>
      <c r="U698" s="127"/>
      <c r="V698" s="124" t="s">
        <v>78</v>
      </c>
      <c r="W698" s="124">
        <v>35</v>
      </c>
      <c r="X698" s="128"/>
    </row>
    <row r="699" spans="2:24" ht="15.6">
      <c r="B699" s="131">
        <v>43844</v>
      </c>
      <c r="C699" s="124"/>
      <c r="D699" s="124" t="s">
        <v>31</v>
      </c>
      <c r="E699" s="124" t="s">
        <v>230</v>
      </c>
      <c r="F69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Name]]="UT",VLOOKUP(E699:E1708,UTList[],2,0),"")))))</f>
        <v>EU-BSK-001</v>
      </c>
      <c r="G699" s="124"/>
      <c r="H699" s="124" t="s">
        <v>46</v>
      </c>
      <c r="I699" s="125">
        <v>0.20833333333333334</v>
      </c>
      <c r="J699" s="125">
        <v>0.27083333333333331</v>
      </c>
      <c r="K699" s="126">
        <f>tbl_Failures_Record[[#This Row],[To]]-tbl_Failures_Record[[#This Row],[From]]</f>
        <v>6.2499999999999972E-2</v>
      </c>
      <c r="L699" s="7" t="s">
        <v>1623</v>
      </c>
      <c r="M699" s="7" t="s">
        <v>1624</v>
      </c>
      <c r="N699" s="7" t="s">
        <v>1625</v>
      </c>
      <c r="O699" s="124"/>
      <c r="P699" s="124"/>
      <c r="Q699" s="124"/>
      <c r="R699" s="124" t="s">
        <v>37</v>
      </c>
      <c r="S699" s="124" t="s">
        <v>98</v>
      </c>
      <c r="T699" s="124" t="s">
        <v>39</v>
      </c>
      <c r="U699" s="127"/>
      <c r="V699" s="124" t="s">
        <v>39</v>
      </c>
      <c r="W699" s="124"/>
      <c r="X699" s="128"/>
    </row>
    <row r="700" spans="2:24" ht="15.6">
      <c r="B700" s="131">
        <v>43844</v>
      </c>
      <c r="C700" s="124"/>
      <c r="D700" s="124" t="s">
        <v>31</v>
      </c>
      <c r="E700" s="124" t="s">
        <v>67</v>
      </c>
      <c r="F70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Name]]="UT",VLOOKUP(E700:E1709,UTList[],2,0),"")))))</f>
        <v>EU-OVN-001</v>
      </c>
      <c r="G700" s="124"/>
      <c r="H700" s="124" t="s">
        <v>46</v>
      </c>
      <c r="I700" s="125">
        <v>8.6805555555555566E-2</v>
      </c>
      <c r="J700" s="125">
        <v>9.0277777777777776E-2</v>
      </c>
      <c r="K700" s="126">
        <f>tbl_Failures_Record[[#This Row],[To]]-tbl_Failures_Record[[#This Row],[From]]</f>
        <v>3.4722222222222099E-3</v>
      </c>
      <c r="L700" s="7" t="s">
        <v>1626</v>
      </c>
      <c r="M700" s="7" t="s">
        <v>1627</v>
      </c>
      <c r="N700" s="7" t="s">
        <v>1628</v>
      </c>
      <c r="O700" s="124"/>
      <c r="P700" s="124"/>
      <c r="Q700" s="124"/>
      <c r="R700" s="124" t="s">
        <v>37</v>
      </c>
      <c r="S700" s="124" t="s">
        <v>166</v>
      </c>
      <c r="T700" s="124" t="s">
        <v>39</v>
      </c>
      <c r="U700" s="127"/>
      <c r="V700" s="124" t="s">
        <v>39</v>
      </c>
      <c r="W700" s="124"/>
      <c r="X700" s="128"/>
    </row>
    <row r="701" spans="2:24" ht="15.6">
      <c r="B701" s="131">
        <v>43844</v>
      </c>
      <c r="C701" s="124"/>
      <c r="D701" s="124" t="s">
        <v>31</v>
      </c>
      <c r="E701" s="124" t="s">
        <v>176</v>
      </c>
      <c r="F70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Name]]="UT",VLOOKUP(E701:E1710,UTList[],2,0),"")))))</f>
        <v>EU-DCD-001</v>
      </c>
      <c r="G701" s="124"/>
      <c r="H701" s="124" t="s">
        <v>46</v>
      </c>
      <c r="I701" s="125">
        <v>0.95833333333333337</v>
      </c>
      <c r="J701" s="125">
        <v>1.0243055555555556</v>
      </c>
      <c r="K701" s="126">
        <f>tbl_Failures_Record[[#This Row],[To]]-tbl_Failures_Record[[#This Row],[From]]</f>
        <v>6.597222222222221E-2</v>
      </c>
      <c r="L701" s="7" t="s">
        <v>1629</v>
      </c>
      <c r="M701" s="7" t="s">
        <v>1630</v>
      </c>
      <c r="N701" s="7" t="s">
        <v>1631</v>
      </c>
      <c r="O701" s="124"/>
      <c r="P701" s="124"/>
      <c r="Q701" s="124"/>
      <c r="R701" s="124" t="s">
        <v>37</v>
      </c>
      <c r="S701" s="124" t="s">
        <v>98</v>
      </c>
      <c r="T701" s="124" t="s">
        <v>39</v>
      </c>
      <c r="U701" s="127"/>
      <c r="V701" s="124" t="s">
        <v>39</v>
      </c>
      <c r="W701" s="124"/>
      <c r="X701" s="128"/>
    </row>
    <row r="702" spans="2:24" ht="31.15">
      <c r="B702" s="131">
        <v>43844</v>
      </c>
      <c r="C702" s="124"/>
      <c r="D702" s="124" t="s">
        <v>72</v>
      </c>
      <c r="E702" s="124" t="s">
        <v>91</v>
      </c>
      <c r="F70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Name]]="UT",VLOOKUP(E702:E1711,UTList[],2,0),"")))))</f>
        <v>SA-PAC-001</v>
      </c>
      <c r="G702" s="124"/>
      <c r="H702" s="124" t="s">
        <v>46</v>
      </c>
      <c r="I702" s="125">
        <v>4.8611111111111112E-2</v>
      </c>
      <c r="J702" s="125">
        <v>5.5555555555555552E-2</v>
      </c>
      <c r="K702" s="126">
        <f>tbl_Failures_Record[[#This Row],[To]]-tbl_Failures_Record[[#This Row],[From]]</f>
        <v>6.9444444444444406E-3</v>
      </c>
      <c r="L702" s="7" t="s">
        <v>1213</v>
      </c>
      <c r="M702" s="7" t="s">
        <v>1632</v>
      </c>
      <c r="N702" s="7" t="s">
        <v>1633</v>
      </c>
      <c r="O702" s="124"/>
      <c r="P702" s="124"/>
      <c r="Q702" s="124"/>
      <c r="R702" s="124" t="s">
        <v>37</v>
      </c>
      <c r="S702" s="124" t="s">
        <v>98</v>
      </c>
      <c r="T702" s="124" t="s">
        <v>78</v>
      </c>
      <c r="U702" s="127"/>
      <c r="V702" s="124" t="s">
        <v>78</v>
      </c>
      <c r="W702" s="124">
        <v>10</v>
      </c>
      <c r="X702" s="128"/>
    </row>
    <row r="703" spans="2:24" ht="46.9">
      <c r="B703" s="131">
        <v>43844</v>
      </c>
      <c r="C703" s="124"/>
      <c r="D703" s="124" t="s">
        <v>72</v>
      </c>
      <c r="E703" s="124" t="s">
        <v>95</v>
      </c>
      <c r="F70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Name]]="UT",VLOOKUP(E703:E1712,UTList[],2,0),"")))))</f>
        <v>SA-AIJ-001</v>
      </c>
      <c r="G703" s="124"/>
      <c r="H703" s="124" t="s">
        <v>46</v>
      </c>
      <c r="I703" s="125">
        <v>1.03125</v>
      </c>
      <c r="J703" s="125">
        <v>4.8611111111111112E-2</v>
      </c>
      <c r="K703" s="126">
        <v>1.7361111111111112E-2</v>
      </c>
      <c r="L703" s="7" t="s">
        <v>1356</v>
      </c>
      <c r="M703" s="7" t="s">
        <v>1634</v>
      </c>
      <c r="N703" s="7" t="s">
        <v>1635</v>
      </c>
      <c r="O703" s="124"/>
      <c r="P703" s="124"/>
      <c r="Q703" s="124"/>
      <c r="R703" s="124" t="s">
        <v>43</v>
      </c>
      <c r="S703" s="124" t="s">
        <v>77</v>
      </c>
      <c r="T703" s="124" t="s">
        <v>78</v>
      </c>
      <c r="U703" s="127"/>
      <c r="V703" s="124" t="s">
        <v>78</v>
      </c>
      <c r="W703" s="124">
        <v>25</v>
      </c>
      <c r="X703" s="128">
        <v>10</v>
      </c>
    </row>
    <row r="704" spans="2:24" ht="31.15">
      <c r="B704" s="131">
        <v>43844</v>
      </c>
      <c r="C704" s="124"/>
      <c r="D704" s="124" t="s">
        <v>72</v>
      </c>
      <c r="E704" s="124" t="s">
        <v>95</v>
      </c>
      <c r="F70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Name]]="UT",VLOOKUP(E704:E1713,UTList[],2,0),"")))))</f>
        <v>SA-AIJ-001</v>
      </c>
      <c r="G704" s="124"/>
      <c r="H704" s="124" t="s">
        <v>46</v>
      </c>
      <c r="I704" s="125">
        <v>0.18402777777777779</v>
      </c>
      <c r="J704" s="125">
        <v>0.19097222222222221</v>
      </c>
      <c r="K704" s="126">
        <f>tbl_Failures_Record[[#This Row],[To]]-tbl_Failures_Record[[#This Row],[From]]</f>
        <v>6.9444444444444198E-3</v>
      </c>
      <c r="L704" s="7" t="s">
        <v>1636</v>
      </c>
      <c r="M704" s="7" t="s">
        <v>1637</v>
      </c>
      <c r="N704" s="7" t="s">
        <v>1638</v>
      </c>
      <c r="O704" s="124"/>
      <c r="P704" s="124"/>
      <c r="Q704" s="124"/>
      <c r="R704" s="124" t="s">
        <v>43</v>
      </c>
      <c r="S704" s="124" t="s">
        <v>77</v>
      </c>
      <c r="T704" s="124" t="s">
        <v>78</v>
      </c>
      <c r="U704" s="127"/>
      <c r="V704" s="124" t="s">
        <v>78</v>
      </c>
      <c r="W704" s="124">
        <v>10</v>
      </c>
      <c r="X704" s="128"/>
    </row>
    <row r="705" spans="2:24" ht="31.15">
      <c r="B705" s="131">
        <v>43844</v>
      </c>
      <c r="C705" s="124"/>
      <c r="D705" s="124" t="s">
        <v>72</v>
      </c>
      <c r="E705" s="124" t="s">
        <v>95</v>
      </c>
      <c r="F70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Name]]="UT",VLOOKUP(E705:E1714,UTList[],2,0),"")))))</f>
        <v>SA-AIJ-001</v>
      </c>
      <c r="G705" s="124"/>
      <c r="H705" s="124" t="s">
        <v>57</v>
      </c>
      <c r="I705" s="125">
        <v>0.45833333333333331</v>
      </c>
      <c r="J705" s="125">
        <v>0.77083333333333337</v>
      </c>
      <c r="K705" s="126">
        <f>tbl_Failures_Record[[#This Row],[To]]-tbl_Failures_Record[[#This Row],[From]]</f>
        <v>0.31250000000000006</v>
      </c>
      <c r="L705" s="7" t="s">
        <v>1639</v>
      </c>
      <c r="M705" s="7"/>
      <c r="N705" s="7" t="s">
        <v>1640</v>
      </c>
      <c r="O705" s="124"/>
      <c r="P705" s="124"/>
      <c r="Q705" s="124"/>
      <c r="R705" s="124" t="s">
        <v>43</v>
      </c>
      <c r="S705" s="124" t="s">
        <v>44</v>
      </c>
      <c r="T705" s="124" t="s">
        <v>78</v>
      </c>
      <c r="U705" s="127"/>
      <c r="V705" s="124" t="s">
        <v>78</v>
      </c>
      <c r="W705" s="124">
        <v>450</v>
      </c>
      <c r="X705" s="128"/>
    </row>
    <row r="706" spans="2:24" ht="31.15">
      <c r="B706" s="131">
        <v>43844</v>
      </c>
      <c r="C706" s="124"/>
      <c r="D706" s="124" t="s">
        <v>31</v>
      </c>
      <c r="E706" s="124" t="s">
        <v>439</v>
      </c>
      <c r="F70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Name]]="UT",VLOOKUP(E706:E1715,UTList[],2,0),"")))))</f>
        <v>EU-SHK-001</v>
      </c>
      <c r="G706" s="124"/>
      <c r="H706" s="124" t="s">
        <v>57</v>
      </c>
      <c r="I706" s="125">
        <v>0.33333333333333331</v>
      </c>
      <c r="J706" s="125">
        <v>0.34375</v>
      </c>
      <c r="K706" s="126">
        <f>tbl_Failures_Record[[#This Row],[To]]-tbl_Failures_Record[[#This Row],[From]]</f>
        <v>1.0416666666666685E-2</v>
      </c>
      <c r="L706" s="7" t="s">
        <v>1641</v>
      </c>
      <c r="M706" s="7"/>
      <c r="N706" s="7" t="s">
        <v>1642</v>
      </c>
      <c r="O706" s="124"/>
      <c r="P706" s="124"/>
      <c r="Q706" s="124"/>
      <c r="R706" s="124" t="s">
        <v>43</v>
      </c>
      <c r="S706" s="124" t="s">
        <v>105</v>
      </c>
      <c r="T706" s="124" t="s">
        <v>39</v>
      </c>
      <c r="U706" s="127"/>
      <c r="V706" s="124" t="s">
        <v>39</v>
      </c>
      <c r="W706" s="124"/>
      <c r="X706" s="128"/>
    </row>
    <row r="707" spans="2:24" ht="15.6">
      <c r="B707" s="131">
        <v>43844</v>
      </c>
      <c r="C707" s="124"/>
      <c r="D707" s="124" t="s">
        <v>31</v>
      </c>
      <c r="E707" s="124" t="s">
        <v>439</v>
      </c>
      <c r="F70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Name]]="UT",VLOOKUP(E707:E1716,UTList[],2,0),"")))))</f>
        <v>EU-SHK-001</v>
      </c>
      <c r="G707" s="124"/>
      <c r="H707" s="124" t="s">
        <v>33</v>
      </c>
      <c r="I707" s="125">
        <v>0.68402777777777779</v>
      </c>
      <c r="J707" s="125">
        <v>0.70486111111111116</v>
      </c>
      <c r="K707" s="126">
        <f>tbl_Failures_Record[[#This Row],[To]]-tbl_Failures_Record[[#This Row],[From]]</f>
        <v>2.083333333333337E-2</v>
      </c>
      <c r="L707" s="7" t="s">
        <v>1643</v>
      </c>
      <c r="M707" s="7"/>
      <c r="N707" s="7" t="s">
        <v>1644</v>
      </c>
      <c r="O707" s="124"/>
      <c r="P707" s="124"/>
      <c r="Q707" s="124"/>
      <c r="R707" s="124" t="s">
        <v>37</v>
      </c>
      <c r="S707" s="124" t="s">
        <v>166</v>
      </c>
      <c r="T707" s="124" t="s">
        <v>78</v>
      </c>
      <c r="U707" s="127"/>
      <c r="V707" s="124" t="s">
        <v>78</v>
      </c>
      <c r="W707" s="124">
        <v>30</v>
      </c>
      <c r="X707" s="128">
        <v>250</v>
      </c>
    </row>
    <row r="708" spans="2:24" ht="31.15">
      <c r="B708" s="131">
        <v>43844</v>
      </c>
      <c r="C708" s="124"/>
      <c r="D708" s="124" t="s">
        <v>31</v>
      </c>
      <c r="E708" s="124" t="s">
        <v>534</v>
      </c>
      <c r="F70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Name]]="UT",VLOOKUP(E708:E1717,UTList[],2,0),"")))))</f>
        <v>EU-MIX-002</v>
      </c>
      <c r="G708" s="124"/>
      <c r="H708" s="124" t="s">
        <v>46</v>
      </c>
      <c r="I708" s="125">
        <v>6.9444444444444434E-2</v>
      </c>
      <c r="J708" s="125">
        <v>8.3333333333333329E-2</v>
      </c>
      <c r="K708" s="126">
        <f>tbl_Failures_Record[[#This Row],[To]]-tbl_Failures_Record[[#This Row],[From]]</f>
        <v>1.3888888888888895E-2</v>
      </c>
      <c r="L708" s="7" t="s">
        <v>1645</v>
      </c>
      <c r="M708" s="7" t="s">
        <v>1646</v>
      </c>
      <c r="N708" s="7" t="s">
        <v>1647</v>
      </c>
      <c r="O708" s="124"/>
      <c r="P708" s="124"/>
      <c r="Q708" s="124"/>
      <c r="R708" s="124" t="s">
        <v>37</v>
      </c>
      <c r="S708" s="124" t="s">
        <v>98</v>
      </c>
      <c r="T708" s="124" t="s">
        <v>78</v>
      </c>
      <c r="U708" s="127"/>
      <c r="V708" s="124" t="s">
        <v>78</v>
      </c>
      <c r="W708" s="124">
        <v>20</v>
      </c>
      <c r="X708" s="128"/>
    </row>
    <row r="709" spans="2:24" ht="62.45">
      <c r="B709" s="131">
        <v>43845</v>
      </c>
      <c r="C709" s="124"/>
      <c r="D709" s="124" t="s">
        <v>72</v>
      </c>
      <c r="E709" s="124" t="s">
        <v>52</v>
      </c>
      <c r="F70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Name]]="UT",VLOOKUP(E709:E1718,UTList[],2,0),"")))))</f>
        <v>SA-UNL-001</v>
      </c>
      <c r="G709" s="124"/>
      <c r="H709" s="124" t="s">
        <v>33</v>
      </c>
      <c r="I709" s="125">
        <v>0.625</v>
      </c>
      <c r="J709" s="125">
        <v>0.79513888888888884</v>
      </c>
      <c r="K709" s="126">
        <f>tbl_Failures_Record[[#This Row],[To]]-tbl_Failures_Record[[#This Row],[From]]</f>
        <v>0.17013888888888884</v>
      </c>
      <c r="L709" s="7" t="s">
        <v>1648</v>
      </c>
      <c r="M709" s="7"/>
      <c r="N709" s="7" t="s">
        <v>1649</v>
      </c>
      <c r="O709" s="124"/>
      <c r="P709" s="124"/>
      <c r="Q709" s="124"/>
      <c r="R709" s="124" t="s">
        <v>43</v>
      </c>
      <c r="S709" s="124" t="s">
        <v>122</v>
      </c>
      <c r="T709" s="124" t="s">
        <v>78</v>
      </c>
      <c r="U709" s="127"/>
      <c r="V709" s="124" t="s">
        <v>78</v>
      </c>
      <c r="W709" s="124">
        <v>245</v>
      </c>
      <c r="X709" s="128"/>
    </row>
    <row r="710" spans="2:24" ht="31.15">
      <c r="B710" s="131">
        <v>43845</v>
      </c>
      <c r="C710" s="124"/>
      <c r="D710" s="124" t="s">
        <v>31</v>
      </c>
      <c r="E710" s="124" t="s">
        <v>159</v>
      </c>
      <c r="F71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Name]]="UT",VLOOKUP(E710:E1719,UTList[],2,0),"")))))</f>
        <v>EU-PAC-001</v>
      </c>
      <c r="G710" s="124"/>
      <c r="H710" s="124" t="s">
        <v>46</v>
      </c>
      <c r="I710" s="125">
        <v>0.10069444444444443</v>
      </c>
      <c r="J710" s="125">
        <v>0.10416666666666667</v>
      </c>
      <c r="K710" s="126">
        <f>tbl_Failures_Record[[#This Row],[To]]-tbl_Failures_Record[[#This Row],[From]]</f>
        <v>3.4722222222222376E-3</v>
      </c>
      <c r="L710" s="7" t="s">
        <v>1650</v>
      </c>
      <c r="M710" s="7" t="s">
        <v>1651</v>
      </c>
      <c r="N710" s="7" t="s">
        <v>1615</v>
      </c>
      <c r="O710" s="124"/>
      <c r="P710" s="124"/>
      <c r="Q710" s="124"/>
      <c r="R710" s="124" t="s">
        <v>43</v>
      </c>
      <c r="S710" s="124" t="s">
        <v>77</v>
      </c>
      <c r="T710" s="124" t="s">
        <v>78</v>
      </c>
      <c r="U710" s="127"/>
      <c r="V710" s="124" t="s">
        <v>78</v>
      </c>
      <c r="W710" s="124">
        <v>5</v>
      </c>
      <c r="X710" s="128"/>
    </row>
    <row r="711" spans="2:24" ht="31.15">
      <c r="B711" s="131">
        <v>43845</v>
      </c>
      <c r="C711" s="124"/>
      <c r="D711" s="124" t="s">
        <v>31</v>
      </c>
      <c r="E711" s="124" t="s">
        <v>159</v>
      </c>
      <c r="F71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Name]]="UT",VLOOKUP(E711:E1720,UTList[],2,0),"")))))</f>
        <v>EU-PAC-001</v>
      </c>
      <c r="G711" s="124"/>
      <c r="H711" s="124" t="s">
        <v>57</v>
      </c>
      <c r="I711" s="125">
        <v>0.47222222222222227</v>
      </c>
      <c r="J711" s="125">
        <v>0.47638888888888892</v>
      </c>
      <c r="K711" s="126">
        <f>tbl_Failures_Record[[#This Row],[To]]-tbl_Failures_Record[[#This Row],[From]]</f>
        <v>4.1666666666666519E-3</v>
      </c>
      <c r="L711" s="7" t="s">
        <v>1652</v>
      </c>
      <c r="M711" s="7"/>
      <c r="N711" s="7" t="s">
        <v>1653</v>
      </c>
      <c r="O711" s="124"/>
      <c r="P711" s="124"/>
      <c r="Q711" s="124"/>
      <c r="R711" s="124" t="s">
        <v>37</v>
      </c>
      <c r="S711" s="124" t="s">
        <v>86</v>
      </c>
      <c r="T711" s="124" t="s">
        <v>78</v>
      </c>
      <c r="U711" s="127"/>
      <c r="V711" s="124" t="s">
        <v>78</v>
      </c>
      <c r="W711" s="124">
        <v>6</v>
      </c>
      <c r="X711" s="128"/>
    </row>
    <row r="712" spans="2:24" ht="15.6">
      <c r="B712" s="131">
        <v>43845</v>
      </c>
      <c r="C712" s="124"/>
      <c r="D712" s="124" t="s">
        <v>72</v>
      </c>
      <c r="E712" s="124" t="s">
        <v>79</v>
      </c>
      <c r="F71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Name]]="UT",VLOOKUP(E712:E1721,UTList[],2,0),"")))))</f>
        <v>SA-DCD-002</v>
      </c>
      <c r="G712" s="124"/>
      <c r="H712" s="124" t="s">
        <v>46</v>
      </c>
      <c r="I712" s="125">
        <v>4.1666666666666664E-2</v>
      </c>
      <c r="J712" s="125">
        <v>4.9999999999999996E-2</v>
      </c>
      <c r="K712" s="126">
        <f>tbl_Failures_Record[[#This Row],[To]]-tbl_Failures_Record[[#This Row],[From]]</f>
        <v>8.3333333333333315E-3</v>
      </c>
      <c r="L712" s="7" t="s">
        <v>1654</v>
      </c>
      <c r="M712" s="7" t="s">
        <v>1655</v>
      </c>
      <c r="N712" s="7" t="s">
        <v>1656</v>
      </c>
      <c r="O712" s="124"/>
      <c r="P712" s="124"/>
      <c r="Q712" s="124"/>
      <c r="R712" s="124" t="s">
        <v>37</v>
      </c>
      <c r="S712" s="124" t="s">
        <v>56</v>
      </c>
      <c r="T712" s="124" t="s">
        <v>78</v>
      </c>
      <c r="U712" s="127"/>
      <c r="V712" s="124" t="s">
        <v>78</v>
      </c>
      <c r="W712" s="124">
        <v>12</v>
      </c>
      <c r="X712" s="128"/>
    </row>
    <row r="713" spans="2:24" ht="31.15">
      <c r="B713" s="131">
        <v>43845</v>
      </c>
      <c r="C713" s="124"/>
      <c r="D713" s="124" t="s">
        <v>72</v>
      </c>
      <c r="E713" s="124" t="s">
        <v>91</v>
      </c>
      <c r="F71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Name]]="UT",VLOOKUP(E713:E1722,UTList[],2,0),"")))))</f>
        <v>SA-PAC-001</v>
      </c>
      <c r="G713" s="124"/>
      <c r="H713" s="124" t="s">
        <v>46</v>
      </c>
      <c r="I713" s="125">
        <v>5.9027777777777783E-2</v>
      </c>
      <c r="J713" s="125">
        <v>7.2916666666666671E-2</v>
      </c>
      <c r="K713" s="126">
        <f>tbl_Failures_Record[[#This Row],[To]]-tbl_Failures_Record[[#This Row],[From]]</f>
        <v>1.3888888888888888E-2</v>
      </c>
      <c r="L713" s="7" t="s">
        <v>139</v>
      </c>
      <c r="M713" s="7" t="s">
        <v>1657</v>
      </c>
      <c r="N713" s="7" t="s">
        <v>1658</v>
      </c>
      <c r="O713" s="124"/>
      <c r="P713" s="124"/>
      <c r="Q713" s="124"/>
      <c r="R713" s="124" t="s">
        <v>43</v>
      </c>
      <c r="S713" s="124" t="s">
        <v>217</v>
      </c>
      <c r="T713" s="124" t="s">
        <v>78</v>
      </c>
      <c r="U713" s="127"/>
      <c r="V713" s="124" t="s">
        <v>78</v>
      </c>
      <c r="W713" s="124">
        <v>20</v>
      </c>
      <c r="X713" s="128">
        <v>35</v>
      </c>
    </row>
    <row r="714" spans="2:24" ht="31.15">
      <c r="B714" s="131">
        <v>43845</v>
      </c>
      <c r="C714" s="124"/>
      <c r="D714" s="124" t="s">
        <v>72</v>
      </c>
      <c r="E714" s="124" t="s">
        <v>183</v>
      </c>
      <c r="F71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Name]]="UT",VLOOKUP(E714:E1723,UTList[],2,0),"")))))</f>
        <v>SA-PAC-002</v>
      </c>
      <c r="G714" s="124"/>
      <c r="H714" s="124" t="s">
        <v>46</v>
      </c>
      <c r="I714" s="125">
        <v>7.2916666666666671E-2</v>
      </c>
      <c r="J714" s="125">
        <v>0.12847222222222224</v>
      </c>
      <c r="K714" s="126">
        <f>tbl_Failures_Record[[#This Row],[To]]-tbl_Failures_Record[[#This Row],[From]]</f>
        <v>5.5555555555555566E-2</v>
      </c>
      <c r="L714" s="7" t="s">
        <v>139</v>
      </c>
      <c r="M714" s="7" t="s">
        <v>1657</v>
      </c>
      <c r="N714" s="7" t="s">
        <v>1436</v>
      </c>
      <c r="O714" s="124"/>
      <c r="P714" s="124"/>
      <c r="Q714" s="124"/>
      <c r="R714" s="124" t="s">
        <v>43</v>
      </c>
      <c r="S714" s="124" t="s">
        <v>50</v>
      </c>
      <c r="T714" s="124" t="s">
        <v>78</v>
      </c>
      <c r="U714" s="127"/>
      <c r="V714" s="124" t="s">
        <v>78</v>
      </c>
      <c r="W714" s="124">
        <v>80</v>
      </c>
      <c r="X714" s="128">
        <v>85</v>
      </c>
    </row>
    <row r="715" spans="2:24" ht="31.15">
      <c r="B715" s="131">
        <v>43845</v>
      </c>
      <c r="C715" s="124"/>
      <c r="D715" s="124" t="s">
        <v>72</v>
      </c>
      <c r="E715" s="124" t="s">
        <v>183</v>
      </c>
      <c r="F71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Name]]="UT",VLOOKUP(E715:E1724,UTList[],2,0),"")))))</f>
        <v>SA-PAC-002</v>
      </c>
      <c r="G715" s="124"/>
      <c r="H715" s="124" t="s">
        <v>46</v>
      </c>
      <c r="I715" s="125">
        <v>0.19791666666666666</v>
      </c>
      <c r="J715" s="125">
        <v>0.20833333333333334</v>
      </c>
      <c r="K715" s="126">
        <f>tbl_Failures_Record[[#This Row],[To]]-tbl_Failures_Record[[#This Row],[From]]</f>
        <v>1.0416666666666685E-2</v>
      </c>
      <c r="L715" s="7" t="s">
        <v>1659</v>
      </c>
      <c r="M715" s="7" t="s">
        <v>1660</v>
      </c>
      <c r="N715" s="7" t="s">
        <v>1661</v>
      </c>
      <c r="O715" s="124"/>
      <c r="P715" s="124"/>
      <c r="Q715" s="124"/>
      <c r="R715" s="124" t="s">
        <v>43</v>
      </c>
      <c r="S715" s="124" t="s">
        <v>90</v>
      </c>
      <c r="T715" s="124" t="s">
        <v>78</v>
      </c>
      <c r="U715" s="127"/>
      <c r="V715" s="124" t="s">
        <v>78</v>
      </c>
      <c r="W715" s="124">
        <v>15</v>
      </c>
      <c r="X715" s="128">
        <v>38</v>
      </c>
    </row>
    <row r="716" spans="2:24" ht="31.15">
      <c r="B716" s="131">
        <v>43845</v>
      </c>
      <c r="C716" s="124"/>
      <c r="D716" s="124" t="s">
        <v>72</v>
      </c>
      <c r="E716" s="124" t="s">
        <v>183</v>
      </c>
      <c r="F71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Name]]="UT",VLOOKUP(E716:E1725,UTList[],2,0),"")))))</f>
        <v>SA-PAC-002</v>
      </c>
      <c r="G716" s="124"/>
      <c r="H716" s="124" t="s">
        <v>46</v>
      </c>
      <c r="I716" s="125">
        <v>0.95833333333333337</v>
      </c>
      <c r="J716" s="125">
        <v>0.97222222222222221</v>
      </c>
      <c r="K716" s="126">
        <f>tbl_Failures_Record[[#This Row],[To]]-tbl_Failures_Record[[#This Row],[From]]</f>
        <v>1.388888888888884E-2</v>
      </c>
      <c r="L716" s="7" t="s">
        <v>110</v>
      </c>
      <c r="M716" s="7" t="s">
        <v>1662</v>
      </c>
      <c r="N716" s="7" t="s">
        <v>1663</v>
      </c>
      <c r="O716" s="124"/>
      <c r="P716" s="124"/>
      <c r="Q716" s="124"/>
      <c r="R716" s="124" t="s">
        <v>37</v>
      </c>
      <c r="S716" s="124" t="s">
        <v>98</v>
      </c>
      <c r="T716" s="124" t="s">
        <v>78</v>
      </c>
      <c r="U716" s="127"/>
      <c r="V716" s="124" t="s">
        <v>78</v>
      </c>
      <c r="W716" s="124">
        <v>20</v>
      </c>
      <c r="X716" s="128"/>
    </row>
    <row r="717" spans="2:24" ht="31.15">
      <c r="B717" s="131">
        <v>43845</v>
      </c>
      <c r="C717" s="124"/>
      <c r="D717" s="124" t="s">
        <v>31</v>
      </c>
      <c r="E717" s="124" t="s">
        <v>101</v>
      </c>
      <c r="F71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Name]]="UT",VLOOKUP(E717:E1726,UTList[],2,0),"")))))</f>
        <v>EU-PCM-003</v>
      </c>
      <c r="G717" s="124"/>
      <c r="H717" s="124" t="s">
        <v>46</v>
      </c>
      <c r="I717" s="125">
        <v>0.20833333333333334</v>
      </c>
      <c r="J717" s="125">
        <v>0.21527777777777779</v>
      </c>
      <c r="K717" s="126">
        <f>tbl_Failures_Record[[#This Row],[To]]-tbl_Failures_Record[[#This Row],[From]]</f>
        <v>6.9444444444444475E-3</v>
      </c>
      <c r="L717" s="7" t="s">
        <v>1356</v>
      </c>
      <c r="M717" s="7" t="s">
        <v>1664</v>
      </c>
      <c r="N717" s="7" t="s">
        <v>1665</v>
      </c>
      <c r="O717" s="124"/>
      <c r="P717" s="124"/>
      <c r="Q717" s="124"/>
      <c r="R717" s="124" t="s">
        <v>37</v>
      </c>
      <c r="S717" s="124" t="s">
        <v>98</v>
      </c>
      <c r="T717" s="124" t="s">
        <v>78</v>
      </c>
      <c r="U717" s="127"/>
      <c r="V717" s="124" t="s">
        <v>78</v>
      </c>
      <c r="W717" s="124">
        <v>10</v>
      </c>
      <c r="X717" s="128"/>
    </row>
    <row r="718" spans="2:24" ht="46.9">
      <c r="B718" s="131">
        <v>43845</v>
      </c>
      <c r="C718" s="124"/>
      <c r="D718" s="124" t="s">
        <v>51</v>
      </c>
      <c r="E718" s="124" t="s">
        <v>118</v>
      </c>
      <c r="F71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Name]]="UT",VLOOKUP(E718:E1727,UTList[],2,0),"")))))</f>
        <v>SC-DRY-001</v>
      </c>
      <c r="G718" s="124"/>
      <c r="H718" s="124" t="s">
        <v>46</v>
      </c>
      <c r="I718" s="125">
        <v>1.0347222222222221</v>
      </c>
      <c r="J718" s="125">
        <v>0.15972222222222224</v>
      </c>
      <c r="K718" s="126">
        <v>0.16666666666666666</v>
      </c>
      <c r="L718" s="7" t="s">
        <v>1666</v>
      </c>
      <c r="M718" s="7"/>
      <c r="N718" s="7" t="s">
        <v>1667</v>
      </c>
      <c r="O718" s="124"/>
      <c r="P718" s="124"/>
      <c r="Q718" s="124"/>
      <c r="R718" s="124" t="s">
        <v>43</v>
      </c>
      <c r="S718" s="124" t="s">
        <v>77</v>
      </c>
      <c r="T718" s="124" t="s">
        <v>39</v>
      </c>
      <c r="U718" s="127" t="s">
        <v>1668</v>
      </c>
      <c r="V718" s="124" t="s">
        <v>39</v>
      </c>
      <c r="W718" s="124"/>
      <c r="X718" s="128"/>
    </row>
    <row r="719" spans="2:24" ht="46.9">
      <c r="B719" s="131">
        <v>43846</v>
      </c>
      <c r="C719" s="124"/>
      <c r="D719" s="124" t="s">
        <v>31</v>
      </c>
      <c r="E719" s="124" t="s">
        <v>101</v>
      </c>
      <c r="F71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Name]]="UT",VLOOKUP(E719:E1728,UTList[],2,0),"")))))</f>
        <v>EU-PCM-003</v>
      </c>
      <c r="G719" s="124"/>
      <c r="H719" s="124" t="s">
        <v>33</v>
      </c>
      <c r="I719" s="125">
        <v>0.71875</v>
      </c>
      <c r="J719" s="125">
        <v>0.73958333333333337</v>
      </c>
      <c r="K719" s="126">
        <f>tbl_Failures_Record[[#This Row],[To]]-tbl_Failures_Record[[#This Row],[From]]</f>
        <v>2.083333333333337E-2</v>
      </c>
      <c r="L719" s="7" t="s">
        <v>1213</v>
      </c>
      <c r="M719" s="7"/>
      <c r="N719" s="7" t="s">
        <v>1669</v>
      </c>
      <c r="O719" s="124"/>
      <c r="P719" s="124"/>
      <c r="Q719" s="124"/>
      <c r="R719" s="124" t="s">
        <v>37</v>
      </c>
      <c r="S719" s="124" t="s">
        <v>71</v>
      </c>
      <c r="T719" s="124" t="s">
        <v>78</v>
      </c>
      <c r="U719" s="127"/>
      <c r="V719" s="124" t="s">
        <v>78</v>
      </c>
      <c r="W719" s="124">
        <v>30</v>
      </c>
      <c r="X719" s="128">
        <v>205</v>
      </c>
    </row>
    <row r="720" spans="2:24" ht="31.15">
      <c r="B720" s="131">
        <v>43846</v>
      </c>
      <c r="C720" s="124"/>
      <c r="D720" s="124" t="s">
        <v>31</v>
      </c>
      <c r="E720" s="124" t="s">
        <v>101</v>
      </c>
      <c r="F72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Name]]="UT",VLOOKUP(E720:E1729,UTList[],2,0),"")))))</f>
        <v>EU-PCM-003</v>
      </c>
      <c r="G720" s="124"/>
      <c r="H720" s="124" t="s">
        <v>33</v>
      </c>
      <c r="I720" s="125">
        <v>0.75</v>
      </c>
      <c r="J720" s="125">
        <v>0.76041666666666663</v>
      </c>
      <c r="K720" s="126">
        <f>tbl_Failures_Record[[#This Row],[To]]-tbl_Failures_Record[[#This Row],[From]]</f>
        <v>1.041666666666663E-2</v>
      </c>
      <c r="L720" s="7" t="s">
        <v>1356</v>
      </c>
      <c r="M720" s="7"/>
      <c r="N720" s="7" t="s">
        <v>1670</v>
      </c>
      <c r="O720" s="124"/>
      <c r="P720" s="124"/>
      <c r="Q720" s="124"/>
      <c r="R720" s="124" t="s">
        <v>37</v>
      </c>
      <c r="S720" s="124" t="s">
        <v>71</v>
      </c>
      <c r="T720" s="124" t="s">
        <v>78</v>
      </c>
      <c r="U720" s="127"/>
      <c r="V720" s="124" t="s">
        <v>78</v>
      </c>
      <c r="W720" s="124">
        <v>15</v>
      </c>
      <c r="X720" s="128">
        <v>100</v>
      </c>
    </row>
    <row r="721" spans="2:24" ht="15.6">
      <c r="B721" s="131">
        <v>43847</v>
      </c>
      <c r="C721" s="124"/>
      <c r="D721" s="124" t="s">
        <v>31</v>
      </c>
      <c r="E721" s="124" t="s">
        <v>1671</v>
      </c>
      <c r="F72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Name]]="UT",VLOOKUP(E721:E1730,UTList[],2,0),"")))))</f>
        <v>EU-SHE-001</v>
      </c>
      <c r="G721" s="124"/>
      <c r="H721" s="124" t="s">
        <v>57</v>
      </c>
      <c r="I721" s="125">
        <v>0.57986111111111105</v>
      </c>
      <c r="J721" s="125">
        <v>0.58333333333333337</v>
      </c>
      <c r="K721" s="126">
        <f>tbl_Failures_Record[[#This Row],[To]]-tbl_Failures_Record[[#This Row],[From]]</f>
        <v>3.4722222222223209E-3</v>
      </c>
      <c r="L721" s="7" t="s">
        <v>1672</v>
      </c>
      <c r="M721" s="7"/>
      <c r="N721" s="7" t="s">
        <v>1428</v>
      </c>
      <c r="O721" s="124"/>
      <c r="P721" s="124"/>
      <c r="Q721" s="124"/>
      <c r="R721" s="124" t="s">
        <v>43</v>
      </c>
      <c r="S721" s="124" t="s">
        <v>105</v>
      </c>
      <c r="T721" s="124" t="s">
        <v>78</v>
      </c>
      <c r="U721" s="127"/>
      <c r="V721" s="124" t="s">
        <v>78</v>
      </c>
      <c r="W721" s="124">
        <v>5</v>
      </c>
      <c r="X721" s="128"/>
    </row>
    <row r="722" spans="2:24" ht="46.9">
      <c r="B722" s="131">
        <v>43847</v>
      </c>
      <c r="C722" s="124"/>
      <c r="D722" s="124" t="s">
        <v>31</v>
      </c>
      <c r="E722" s="124" t="s">
        <v>1671</v>
      </c>
      <c r="F72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Name]]="UT",VLOOKUP(E722:E1731,UTList[],2,0),"")))))</f>
        <v>EU-SHE-001</v>
      </c>
      <c r="G722" s="124"/>
      <c r="H722" s="124" t="s">
        <v>57</v>
      </c>
      <c r="I722" s="125">
        <v>0.56944444444444442</v>
      </c>
      <c r="J722" s="125">
        <v>0.57986111111111105</v>
      </c>
      <c r="K722" s="126">
        <f>tbl_Failures_Record[[#This Row],[To]]-tbl_Failures_Record[[#This Row],[From]]</f>
        <v>1.041666666666663E-2</v>
      </c>
      <c r="L722" s="7" t="s">
        <v>1356</v>
      </c>
      <c r="M722" s="7"/>
      <c r="N722" s="7" t="s">
        <v>1673</v>
      </c>
      <c r="O722" s="124"/>
      <c r="P722" s="124"/>
      <c r="Q722" s="124"/>
      <c r="R722" s="124" t="s">
        <v>43</v>
      </c>
      <c r="S722" s="124" t="s">
        <v>105</v>
      </c>
      <c r="T722" s="124" t="s">
        <v>78</v>
      </c>
      <c r="U722" s="127"/>
      <c r="V722" s="124" t="s">
        <v>78</v>
      </c>
      <c r="W722" s="124">
        <v>15</v>
      </c>
      <c r="X722" s="128"/>
    </row>
    <row r="723" spans="2:24" ht="31.15">
      <c r="B723" s="131">
        <v>43847</v>
      </c>
      <c r="C723" s="124"/>
      <c r="D723" s="124" t="s">
        <v>72</v>
      </c>
      <c r="E723" s="124" t="s">
        <v>284</v>
      </c>
      <c r="F72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Name]]="UT",VLOOKUP(E723:E1732,UTList[],2,0),"")))))</f>
        <v>SA-SLC-001</v>
      </c>
      <c r="G723" s="124"/>
      <c r="H723" s="124" t="s">
        <v>57</v>
      </c>
      <c r="I723" s="125">
        <v>0.46875</v>
      </c>
      <c r="J723" s="125">
        <v>0.54861111111111105</v>
      </c>
      <c r="K723" s="126">
        <f>tbl_Failures_Record[[#This Row],[To]]-tbl_Failures_Record[[#This Row],[From]]</f>
        <v>7.9861111111111049E-2</v>
      </c>
      <c r="L723" s="7" t="s">
        <v>1674</v>
      </c>
      <c r="M723" s="7" t="s">
        <v>1675</v>
      </c>
      <c r="N723" s="7" t="s">
        <v>1676</v>
      </c>
      <c r="O723" s="124"/>
      <c r="P723" s="124"/>
      <c r="Q723" s="124"/>
      <c r="R723" s="124" t="s">
        <v>37</v>
      </c>
      <c r="S723" s="124" t="s">
        <v>38</v>
      </c>
      <c r="T723" s="124" t="s">
        <v>78</v>
      </c>
      <c r="U723" s="127"/>
      <c r="V723" s="124" t="s">
        <v>78</v>
      </c>
      <c r="W723" s="124">
        <v>115</v>
      </c>
      <c r="X723" s="128"/>
    </row>
    <row r="724" spans="2:24" ht="46.9">
      <c r="B724" s="131">
        <v>43847</v>
      </c>
      <c r="C724" s="124"/>
      <c r="D724" s="124" t="s">
        <v>51</v>
      </c>
      <c r="E724" s="124" t="s">
        <v>87</v>
      </c>
      <c r="F72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Name]]="UT",VLOOKUP(E724:E1733,UTList[],2,0),"")))))</f>
        <v>SC-FRM-001</v>
      </c>
      <c r="G724" s="124"/>
      <c r="H724" s="124" t="s">
        <v>57</v>
      </c>
      <c r="I724" s="125">
        <v>0.375</v>
      </c>
      <c r="J724" s="125">
        <v>0.37847222222222227</v>
      </c>
      <c r="K724" s="126">
        <f>tbl_Failures_Record[[#This Row],[To]]-tbl_Failures_Record[[#This Row],[From]]</f>
        <v>3.4722222222222654E-3</v>
      </c>
      <c r="L724" s="7" t="s">
        <v>1677</v>
      </c>
      <c r="M724" s="7"/>
      <c r="N724" s="7" t="s">
        <v>1678</v>
      </c>
      <c r="O724" s="124"/>
      <c r="P724" s="124"/>
      <c r="Q724" s="124"/>
      <c r="R724" s="124" t="s">
        <v>37</v>
      </c>
      <c r="S724" s="124" t="s">
        <v>38</v>
      </c>
      <c r="T724" s="124" t="s">
        <v>78</v>
      </c>
      <c r="U724" s="127"/>
      <c r="V724" s="124" t="s">
        <v>78</v>
      </c>
      <c r="W724" s="124">
        <v>5</v>
      </c>
      <c r="X724" s="128"/>
    </row>
    <row r="725" spans="2:24" ht="31.15">
      <c r="B725" s="131">
        <v>43847</v>
      </c>
      <c r="C725" s="124"/>
      <c r="D725" s="124" t="s">
        <v>72</v>
      </c>
      <c r="E725" s="124" t="s">
        <v>183</v>
      </c>
      <c r="F72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Name]]="UT",VLOOKUP(E725:E1734,UTList[],2,0),"")))))</f>
        <v>SA-PAC-002</v>
      </c>
      <c r="G725" s="124"/>
      <c r="H725" s="124" t="s">
        <v>46</v>
      </c>
      <c r="I725" s="125">
        <v>9.7222222222222224E-2</v>
      </c>
      <c r="J725" s="125">
        <v>0.125</v>
      </c>
      <c r="K725" s="126">
        <f>tbl_Failures_Record[[#This Row],[To]]-tbl_Failures_Record[[#This Row],[From]]</f>
        <v>2.7777777777777776E-2</v>
      </c>
      <c r="L725" s="7" t="s">
        <v>1356</v>
      </c>
      <c r="M725" s="7" t="s">
        <v>1108</v>
      </c>
      <c r="N725" s="7" t="s">
        <v>1608</v>
      </c>
      <c r="O725" s="124"/>
      <c r="P725" s="124"/>
      <c r="Q725" s="124"/>
      <c r="R725" s="124" t="s">
        <v>43</v>
      </c>
      <c r="S725" s="124" t="s">
        <v>217</v>
      </c>
      <c r="T725" s="124" t="s">
        <v>78</v>
      </c>
      <c r="U725" s="127"/>
      <c r="V725" s="124" t="s">
        <v>78</v>
      </c>
      <c r="W725" s="124">
        <v>40</v>
      </c>
      <c r="X725" s="128"/>
    </row>
    <row r="726" spans="2:24" ht="46.9">
      <c r="B726" s="131">
        <v>43847</v>
      </c>
      <c r="C726" s="124"/>
      <c r="D726" s="124" t="s">
        <v>72</v>
      </c>
      <c r="E726" s="124" t="s">
        <v>183</v>
      </c>
      <c r="F72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Name]]="UT",VLOOKUP(E726:E1735,UTList[],2,0),"")))))</f>
        <v>SA-PAC-002</v>
      </c>
      <c r="G726" s="124"/>
      <c r="H726" s="124" t="s">
        <v>33</v>
      </c>
      <c r="I726" s="125">
        <v>0.625</v>
      </c>
      <c r="J726" s="125">
        <v>0.70833333333333337</v>
      </c>
      <c r="K726" s="126">
        <f>tbl_Failures_Record[[#This Row],[To]]-tbl_Failures_Record[[#This Row],[From]]</f>
        <v>8.333333333333337E-2</v>
      </c>
      <c r="L726" s="7" t="s">
        <v>139</v>
      </c>
      <c r="M726" s="7"/>
      <c r="N726" s="7" t="s">
        <v>1679</v>
      </c>
      <c r="O726" s="124"/>
      <c r="P726" s="124"/>
      <c r="Q726" s="124"/>
      <c r="R726" s="124" t="s">
        <v>43</v>
      </c>
      <c r="S726" s="124" t="s">
        <v>208</v>
      </c>
      <c r="T726" s="124" t="s">
        <v>78</v>
      </c>
      <c r="U726" s="127"/>
      <c r="V726" s="124" t="s">
        <v>78</v>
      </c>
      <c r="W726" s="124">
        <v>120</v>
      </c>
      <c r="X726" s="128"/>
    </row>
    <row r="727" spans="2:24" ht="15.6">
      <c r="B727" s="131">
        <v>43847</v>
      </c>
      <c r="C727" s="124"/>
      <c r="D727" s="124" t="s">
        <v>72</v>
      </c>
      <c r="E727" s="124" t="s">
        <v>95</v>
      </c>
      <c r="F72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Name]]="UT",VLOOKUP(E727:E1736,UTList[],2,0),"")))))</f>
        <v>SA-AIJ-001</v>
      </c>
      <c r="G727" s="124"/>
      <c r="H727" s="124" t="s">
        <v>46</v>
      </c>
      <c r="I727" s="125">
        <v>0.14583333333333334</v>
      </c>
      <c r="J727" s="125">
        <v>0.15625</v>
      </c>
      <c r="K727" s="126">
        <f>tbl_Failures_Record[[#This Row],[To]]-tbl_Failures_Record[[#This Row],[From]]</f>
        <v>1.0416666666666657E-2</v>
      </c>
      <c r="L727" s="7" t="s">
        <v>1680</v>
      </c>
      <c r="M727" s="7"/>
      <c r="N727" s="7" t="s">
        <v>1681</v>
      </c>
      <c r="O727" s="124"/>
      <c r="P727" s="124"/>
      <c r="Q727" s="124"/>
      <c r="R727" s="124" t="s">
        <v>43</v>
      </c>
      <c r="S727" s="124" t="s">
        <v>217</v>
      </c>
      <c r="T727" s="124" t="s">
        <v>78</v>
      </c>
      <c r="U727" s="127"/>
      <c r="V727" s="124" t="s">
        <v>78</v>
      </c>
      <c r="W727" s="124">
        <v>15</v>
      </c>
      <c r="X727" s="128"/>
    </row>
    <row r="728" spans="2:24" ht="31.15">
      <c r="B728" s="131">
        <v>43847</v>
      </c>
      <c r="C728" s="124"/>
      <c r="D728" s="124" t="s">
        <v>31</v>
      </c>
      <c r="E728" s="124" t="s">
        <v>101</v>
      </c>
      <c r="F72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Name]]="UT",VLOOKUP(E728:E1737,UTList[],2,0),"")))))</f>
        <v>EU-PCM-003</v>
      </c>
      <c r="G728" s="124"/>
      <c r="H728" s="124" t="s">
        <v>57</v>
      </c>
      <c r="I728" s="125">
        <v>0.53472222222222221</v>
      </c>
      <c r="J728" s="125">
        <v>0.54166666666666663</v>
      </c>
      <c r="K728" s="126">
        <f>tbl_Failures_Record[[#This Row],[To]]-tbl_Failures_Record[[#This Row],[From]]</f>
        <v>6.9444444444444198E-3</v>
      </c>
      <c r="L728" s="7" t="s">
        <v>1682</v>
      </c>
      <c r="M728" s="7"/>
      <c r="N728" s="7" t="s">
        <v>1683</v>
      </c>
      <c r="O728" s="124"/>
      <c r="P728" s="124"/>
      <c r="Q728" s="124"/>
      <c r="R728" s="124" t="s">
        <v>43</v>
      </c>
      <c r="S728" s="124" t="s">
        <v>105</v>
      </c>
      <c r="T728" s="124" t="s">
        <v>39</v>
      </c>
      <c r="U728" s="127"/>
      <c r="V728" s="124" t="s">
        <v>39</v>
      </c>
      <c r="W728" s="124"/>
      <c r="X728" s="128"/>
    </row>
    <row r="729" spans="2:24" ht="46.9">
      <c r="B729" s="131">
        <v>43847</v>
      </c>
      <c r="C729" s="124"/>
      <c r="D729" s="124" t="s">
        <v>31</v>
      </c>
      <c r="E729" s="124" t="s">
        <v>101</v>
      </c>
      <c r="F72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Name]]="UT",VLOOKUP(E729:E1738,UTList[],2,0),"")))))</f>
        <v>EU-PCM-003</v>
      </c>
      <c r="G729" s="124"/>
      <c r="H729" s="124" t="s">
        <v>33</v>
      </c>
      <c r="I729" s="125">
        <v>0.79166666666666663</v>
      </c>
      <c r="J729" s="125">
        <v>0.80208333333333337</v>
      </c>
      <c r="K729" s="126">
        <f>tbl_Failures_Record[[#This Row],[To]]-tbl_Failures_Record[[#This Row],[From]]</f>
        <v>1.0416666666666741E-2</v>
      </c>
      <c r="L729" s="7" t="s">
        <v>1356</v>
      </c>
      <c r="M729" s="7" t="s">
        <v>1684</v>
      </c>
      <c r="N729" s="7" t="s">
        <v>1685</v>
      </c>
      <c r="O729" s="124"/>
      <c r="P729" s="124"/>
      <c r="Q729" s="124"/>
      <c r="R729" s="124" t="s">
        <v>43</v>
      </c>
      <c r="S729" s="124" t="s">
        <v>208</v>
      </c>
      <c r="T729" s="124" t="s">
        <v>78</v>
      </c>
      <c r="U729" s="127"/>
      <c r="V729" s="124" t="s">
        <v>78</v>
      </c>
      <c r="W729" s="124">
        <v>15</v>
      </c>
      <c r="X729" s="128">
        <v>30</v>
      </c>
    </row>
    <row r="730" spans="2:24" ht="31.15">
      <c r="B730" s="131">
        <v>43848</v>
      </c>
      <c r="C730" s="124"/>
      <c r="D730" s="124" t="s">
        <v>72</v>
      </c>
      <c r="E730" s="124" t="s">
        <v>135</v>
      </c>
      <c r="F73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Name]]="UT",VLOOKUP(E730:E1739,UTList[],2,0),"")))))</f>
        <v>SA-DVD-001</v>
      </c>
      <c r="G730" s="124"/>
      <c r="H730" s="124" t="s">
        <v>57</v>
      </c>
      <c r="I730" s="125">
        <v>4.1666666666666664E-2</v>
      </c>
      <c r="J730" s="125">
        <v>5.2083333333333336E-2</v>
      </c>
      <c r="K730" s="126">
        <f>tbl_Failures_Record[[#This Row],[To]]-tbl_Failures_Record[[#This Row],[From]]</f>
        <v>1.0416666666666671E-2</v>
      </c>
      <c r="L730" s="7" t="s">
        <v>139</v>
      </c>
      <c r="M730" s="7"/>
      <c r="N730" s="7" t="s">
        <v>1686</v>
      </c>
      <c r="O730" s="124"/>
      <c r="P730" s="124"/>
      <c r="Q730" s="124"/>
      <c r="R730" s="124" t="s">
        <v>43</v>
      </c>
      <c r="S730" s="124" t="s">
        <v>105</v>
      </c>
      <c r="T730" s="124" t="s">
        <v>78</v>
      </c>
      <c r="U730" s="127"/>
      <c r="V730" s="124" t="s">
        <v>78</v>
      </c>
      <c r="W730" s="124">
        <v>15</v>
      </c>
      <c r="X730" s="128"/>
    </row>
    <row r="731" spans="2:24" ht="31.15">
      <c r="B731" s="131">
        <v>43848</v>
      </c>
      <c r="C731" s="124"/>
      <c r="D731" s="124" t="s">
        <v>31</v>
      </c>
      <c r="E731" s="124" t="s">
        <v>869</v>
      </c>
      <c r="F73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Name]]="UT",VLOOKUP(E731:E1740,UTList[],2,0),"")))))</f>
        <v>EU-COC-001</v>
      </c>
      <c r="G731" s="124"/>
      <c r="H731" s="124" t="s">
        <v>46</v>
      </c>
      <c r="I731" s="125">
        <v>8.3333333333333329E-2</v>
      </c>
      <c r="J731" s="125">
        <v>0.10069444444444443</v>
      </c>
      <c r="K731" s="126">
        <f>tbl_Failures_Record[[#This Row],[To]]-tbl_Failures_Record[[#This Row],[From]]</f>
        <v>1.7361111111111105E-2</v>
      </c>
      <c r="L731" s="7" t="s">
        <v>1687</v>
      </c>
      <c r="M731" s="7"/>
      <c r="N731" s="7" t="s">
        <v>1688</v>
      </c>
      <c r="O731" s="124"/>
      <c r="P731" s="124"/>
      <c r="Q731" s="124"/>
      <c r="R731" s="124" t="s">
        <v>43</v>
      </c>
      <c r="S731" s="124" t="s">
        <v>217</v>
      </c>
      <c r="T731" s="124" t="s">
        <v>39</v>
      </c>
      <c r="U731" s="127"/>
      <c r="V731" s="124" t="s">
        <v>39</v>
      </c>
      <c r="W731" s="124"/>
      <c r="X731" s="128"/>
    </row>
    <row r="732" spans="2:24" ht="31.15">
      <c r="B732" s="131">
        <v>43848</v>
      </c>
      <c r="C732" s="124"/>
      <c r="D732" s="124" t="s">
        <v>62</v>
      </c>
      <c r="E732" s="124" t="s">
        <v>63</v>
      </c>
      <c r="F73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Name]]="UT",VLOOKUP(E732:E1741,UTList[],2,0),"")))))</f>
        <v>GE-GEN-001</v>
      </c>
      <c r="G732" s="124"/>
      <c r="H732" s="124" t="s">
        <v>46</v>
      </c>
      <c r="I732" s="125">
        <v>0.21527777777777779</v>
      </c>
      <c r="J732" s="125">
        <v>0.22916666666666666</v>
      </c>
      <c r="K732" s="126">
        <f>tbl_Failures_Record[[#This Row],[To]]-tbl_Failures_Record[[#This Row],[From]]</f>
        <v>1.3888888888888867E-2</v>
      </c>
      <c r="L732" s="7" t="s">
        <v>1689</v>
      </c>
      <c r="M732" s="7"/>
      <c r="N732" s="7" t="s">
        <v>1690</v>
      </c>
      <c r="O732" s="124"/>
      <c r="P732" s="124"/>
      <c r="Q732" s="124"/>
      <c r="R732" s="124" t="s">
        <v>37</v>
      </c>
      <c r="S732" s="124" t="s">
        <v>71</v>
      </c>
      <c r="T732" s="124" t="s">
        <v>78</v>
      </c>
      <c r="U732" s="127"/>
      <c r="V732" s="124" t="s">
        <v>78</v>
      </c>
      <c r="W732" s="124">
        <v>20</v>
      </c>
      <c r="X732" s="128"/>
    </row>
    <row r="733" spans="2:24" ht="31.15">
      <c r="B733" s="131">
        <v>43848</v>
      </c>
      <c r="C733" s="124"/>
      <c r="D733" s="124" t="s">
        <v>31</v>
      </c>
      <c r="E733" s="124" t="s">
        <v>1383</v>
      </c>
      <c r="F73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Name]]="UT",VLOOKUP(E733:E1742,UTList[],2,0),"")))))</f>
        <v>EU-MTD-002</v>
      </c>
      <c r="G733" s="124"/>
      <c r="H733" s="124" t="s">
        <v>57</v>
      </c>
      <c r="I733" s="125">
        <v>0.5</v>
      </c>
      <c r="J733" s="125">
        <v>0.58333333333333337</v>
      </c>
      <c r="K733" s="126">
        <f>tbl_Failures_Record[[#This Row],[To]]-tbl_Failures_Record[[#This Row],[From]]</f>
        <v>8.333333333333337E-2</v>
      </c>
      <c r="L733" s="7" t="s">
        <v>1691</v>
      </c>
      <c r="M733" s="7"/>
      <c r="N733" s="7" t="s">
        <v>1692</v>
      </c>
      <c r="O733" s="124"/>
      <c r="P733" s="124"/>
      <c r="Q733" s="124"/>
      <c r="R733" s="124" t="s">
        <v>37</v>
      </c>
      <c r="S733" s="124" t="s">
        <v>86</v>
      </c>
      <c r="T733" s="124" t="s">
        <v>78</v>
      </c>
      <c r="U733" s="127"/>
      <c r="V733" s="124" t="s">
        <v>78</v>
      </c>
      <c r="W733" s="124">
        <v>120</v>
      </c>
      <c r="X733" s="128"/>
    </row>
    <row r="734" spans="2:24" ht="31.15">
      <c r="B734" s="131">
        <v>43848</v>
      </c>
      <c r="C734" s="124"/>
      <c r="D734" s="124" t="s">
        <v>72</v>
      </c>
      <c r="E734" s="124" t="s">
        <v>183</v>
      </c>
      <c r="F73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Name]]="UT",VLOOKUP(E734:E1743,UTList[],2,0),"")))))</f>
        <v>SA-PAC-002</v>
      </c>
      <c r="G734" s="124"/>
      <c r="H734" s="124" t="s">
        <v>46</v>
      </c>
      <c r="I734" s="125">
        <v>1.0208333333333333</v>
      </c>
      <c r="J734" s="125">
        <v>6.25E-2</v>
      </c>
      <c r="K734" s="126">
        <v>4.1666666666666664E-2</v>
      </c>
      <c r="L734" s="7" t="s">
        <v>1356</v>
      </c>
      <c r="M734" s="7"/>
      <c r="N734" s="7" t="s">
        <v>1693</v>
      </c>
      <c r="O734" s="124"/>
      <c r="P734" s="124"/>
      <c r="Q734" s="124"/>
      <c r="R734" s="124" t="s">
        <v>37</v>
      </c>
      <c r="S734" s="124" t="s">
        <v>98</v>
      </c>
      <c r="T734" s="124" t="s">
        <v>78</v>
      </c>
      <c r="U734" s="127"/>
      <c r="V734" s="124" t="s">
        <v>78</v>
      </c>
      <c r="W734" s="124">
        <v>60</v>
      </c>
      <c r="X734" s="128"/>
    </row>
    <row r="735" spans="2:24" ht="46.9">
      <c r="B735" s="131">
        <v>43848</v>
      </c>
      <c r="C735" s="124"/>
      <c r="D735" s="124" t="s">
        <v>31</v>
      </c>
      <c r="E735" s="124" t="s">
        <v>101</v>
      </c>
      <c r="F73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Name]]="UT",VLOOKUP(E735:E1744,UTList[],2,0),"")))))</f>
        <v>EU-PCM-003</v>
      </c>
      <c r="G735" s="124"/>
      <c r="H735" s="124" t="s">
        <v>33</v>
      </c>
      <c r="I735" s="125">
        <v>0.80902777777777779</v>
      </c>
      <c r="J735" s="125">
        <v>0.81805555555555554</v>
      </c>
      <c r="K735" s="126">
        <f>tbl_Failures_Record[[#This Row],[To]]-tbl_Failures_Record[[#This Row],[From]]</f>
        <v>9.0277777777777457E-3</v>
      </c>
      <c r="L735" s="7" t="s">
        <v>1694</v>
      </c>
      <c r="M735" s="7"/>
      <c r="N735" s="7" t="s">
        <v>1695</v>
      </c>
      <c r="O735" s="124"/>
      <c r="P735" s="124"/>
      <c r="Q735" s="124"/>
      <c r="R735" s="124" t="s">
        <v>37</v>
      </c>
      <c r="S735" s="124" t="s">
        <v>98</v>
      </c>
      <c r="T735" s="124" t="s">
        <v>78</v>
      </c>
      <c r="U735" s="127"/>
      <c r="V735" s="124" t="s">
        <v>78</v>
      </c>
      <c r="W735" s="124">
        <v>13</v>
      </c>
      <c r="X735" s="128"/>
    </row>
    <row r="736" spans="2:24" ht="31.15">
      <c r="B736" s="131">
        <v>43849</v>
      </c>
      <c r="C736" s="124"/>
      <c r="D736" s="124" t="s">
        <v>72</v>
      </c>
      <c r="E736" s="124" t="s">
        <v>135</v>
      </c>
      <c r="F73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Name]]="UT",VLOOKUP(E736:E1745,UTList[],2,0),"")))))</f>
        <v>SA-DVD-001</v>
      </c>
      <c r="G736" s="124"/>
      <c r="H736" s="124" t="s">
        <v>57</v>
      </c>
      <c r="I736" s="125">
        <v>0.54861111111111105</v>
      </c>
      <c r="J736" s="125">
        <v>0.56944444444444442</v>
      </c>
      <c r="K736" s="126">
        <f>tbl_Failures_Record[[#This Row],[To]]-tbl_Failures_Record[[#This Row],[From]]</f>
        <v>2.083333333333337E-2</v>
      </c>
      <c r="L736" s="7" t="s">
        <v>139</v>
      </c>
      <c r="M736" s="7" t="s">
        <v>1696</v>
      </c>
      <c r="N736" s="7" t="s">
        <v>1697</v>
      </c>
      <c r="O736" s="124"/>
      <c r="P736" s="124"/>
      <c r="Q736" s="124"/>
      <c r="R736" s="124" t="s">
        <v>37</v>
      </c>
      <c r="S736" s="124" t="s">
        <v>86</v>
      </c>
      <c r="T736" s="124" t="s">
        <v>78</v>
      </c>
      <c r="U736" s="127"/>
      <c r="V736" s="124" t="s">
        <v>78</v>
      </c>
      <c r="W736" s="124">
        <v>30</v>
      </c>
      <c r="X736" s="128"/>
    </row>
    <row r="737" spans="2:24" ht="31.15">
      <c r="B737" s="131">
        <v>43849</v>
      </c>
      <c r="C737" s="124"/>
      <c r="D737" s="124" t="s">
        <v>72</v>
      </c>
      <c r="E737" s="124" t="s">
        <v>135</v>
      </c>
      <c r="F73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Name]]="UT",VLOOKUP(E737:E1746,UTList[],2,0),"")))))</f>
        <v>SA-DVD-001</v>
      </c>
      <c r="G737" s="124"/>
      <c r="H737" s="124" t="s">
        <v>33</v>
      </c>
      <c r="I737" s="125">
        <v>0.85416666666666663</v>
      </c>
      <c r="J737" s="125">
        <v>0.89583333333333337</v>
      </c>
      <c r="K737" s="126">
        <f>tbl_Failures_Record[[#This Row],[To]]-tbl_Failures_Record[[#This Row],[From]]</f>
        <v>4.1666666666666741E-2</v>
      </c>
      <c r="L737" s="7" t="s">
        <v>1698</v>
      </c>
      <c r="M737" s="7" t="s">
        <v>1699</v>
      </c>
      <c r="N737" s="7" t="s">
        <v>1700</v>
      </c>
      <c r="O737" s="124"/>
      <c r="P737" s="124"/>
      <c r="Q737" s="124"/>
      <c r="R737" s="124" t="s">
        <v>43</v>
      </c>
      <c r="S737" s="124" t="s">
        <v>208</v>
      </c>
      <c r="T737" s="124" t="s">
        <v>78</v>
      </c>
      <c r="U737" s="127"/>
      <c r="V737" s="124" t="s">
        <v>78</v>
      </c>
      <c r="W737" s="124">
        <v>60</v>
      </c>
      <c r="X737" s="128"/>
    </row>
    <row r="738" spans="2:24" ht="15.6">
      <c r="B738" s="131">
        <v>43849</v>
      </c>
      <c r="C738" s="124"/>
      <c r="D738" s="124" t="s">
        <v>72</v>
      </c>
      <c r="E738" s="124" t="s">
        <v>1530</v>
      </c>
      <c r="F73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Name]]="UT",VLOOKUP(E738:E1747,UTList[],2,0),"")))))</f>
        <v>SA-SHE-001</v>
      </c>
      <c r="G738" s="124"/>
      <c r="H738" s="124" t="s">
        <v>46</v>
      </c>
      <c r="I738" s="125">
        <v>0.98958333333333337</v>
      </c>
      <c r="J738" s="125">
        <v>1</v>
      </c>
      <c r="K738" s="126">
        <f>tbl_Failures_Record[[#This Row],[To]]-tbl_Failures_Record[[#This Row],[From]]</f>
        <v>1.041666666666663E-2</v>
      </c>
      <c r="L738" s="7" t="s">
        <v>1672</v>
      </c>
      <c r="M738" s="7"/>
      <c r="N738" s="7" t="s">
        <v>1701</v>
      </c>
      <c r="O738" s="124"/>
      <c r="P738" s="124"/>
      <c r="Q738" s="124"/>
      <c r="R738" s="124" t="s">
        <v>43</v>
      </c>
      <c r="S738" s="124" t="s">
        <v>208</v>
      </c>
      <c r="T738" s="124" t="s">
        <v>78</v>
      </c>
      <c r="U738" s="127"/>
      <c r="V738" s="124" t="s">
        <v>78</v>
      </c>
      <c r="W738" s="124">
        <v>15</v>
      </c>
      <c r="X738" s="128"/>
    </row>
    <row r="739" spans="2:24" ht="15.6">
      <c r="B739" s="131">
        <v>43849</v>
      </c>
      <c r="C739" s="124"/>
      <c r="D739" s="124" t="s">
        <v>31</v>
      </c>
      <c r="E739" s="124" t="s">
        <v>67</v>
      </c>
      <c r="F73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Name]]="UT",VLOOKUP(E739:E1748,UTList[],2,0),"")))))</f>
        <v>EU-OVN-001</v>
      </c>
      <c r="G739" s="124"/>
      <c r="H739" s="124" t="s">
        <v>46</v>
      </c>
      <c r="I739" s="125">
        <v>0.98611111111111116</v>
      </c>
      <c r="J739" s="125">
        <v>0.98958333333333337</v>
      </c>
      <c r="K739" s="126">
        <f>tbl_Failures_Record[[#This Row],[To]]-tbl_Failures_Record[[#This Row],[From]]</f>
        <v>3.4722222222222099E-3</v>
      </c>
      <c r="L739" s="7" t="s">
        <v>1702</v>
      </c>
      <c r="M739" s="7"/>
      <c r="N739" s="7" t="s">
        <v>126</v>
      </c>
      <c r="O739" s="124"/>
      <c r="P739" s="124"/>
      <c r="Q739" s="124"/>
      <c r="R739" s="124" t="s">
        <v>37</v>
      </c>
      <c r="S739" s="124" t="s">
        <v>38</v>
      </c>
      <c r="T739" s="124" t="s">
        <v>78</v>
      </c>
      <c r="U739" s="127"/>
      <c r="V739" s="124" t="s">
        <v>78</v>
      </c>
      <c r="W739" s="124">
        <v>5</v>
      </c>
      <c r="X739" s="128"/>
    </row>
    <row r="740" spans="2:24" ht="31.15">
      <c r="B740" s="131">
        <v>43849</v>
      </c>
      <c r="C740" s="124"/>
      <c r="D740" s="124" t="s">
        <v>31</v>
      </c>
      <c r="E740" s="124" t="s">
        <v>1383</v>
      </c>
      <c r="F74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Name]]="UT",VLOOKUP(E740:E1749,UTList[],2,0),"")))))</f>
        <v>EU-MTD-002</v>
      </c>
      <c r="G740" s="124"/>
      <c r="H740" s="124" t="s">
        <v>46</v>
      </c>
      <c r="I740" s="125">
        <v>0.17708333333333334</v>
      </c>
      <c r="J740" s="125">
        <v>0.1875</v>
      </c>
      <c r="K740" s="126">
        <f>tbl_Failures_Record[[#This Row],[To]]-tbl_Failures_Record[[#This Row],[From]]</f>
        <v>1.0416666666666657E-2</v>
      </c>
      <c r="L740" s="7" t="s">
        <v>1691</v>
      </c>
      <c r="M740" s="7"/>
      <c r="N740" s="7" t="s">
        <v>1692</v>
      </c>
      <c r="O740" s="124"/>
      <c r="P740" s="124"/>
      <c r="Q740" s="124"/>
      <c r="R740" s="124" t="s">
        <v>37</v>
      </c>
      <c r="S740" s="124" t="s">
        <v>71</v>
      </c>
      <c r="T740" s="124" t="s">
        <v>78</v>
      </c>
      <c r="U740" s="127"/>
      <c r="V740" s="124" t="s">
        <v>78</v>
      </c>
      <c r="W740" s="124">
        <v>15</v>
      </c>
      <c r="X740" s="128"/>
    </row>
    <row r="741" spans="2:24" ht="31.15">
      <c r="B741" s="131">
        <v>43849</v>
      </c>
      <c r="C741" s="124"/>
      <c r="D741" s="124" t="s">
        <v>72</v>
      </c>
      <c r="E741" s="124" t="s">
        <v>91</v>
      </c>
      <c r="F74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Name]]="UT",VLOOKUP(E741:E1750,UTList[],2,0),"")))))</f>
        <v>SA-PAC-001</v>
      </c>
      <c r="G741" s="124"/>
      <c r="H741" s="124" t="s">
        <v>46</v>
      </c>
      <c r="I741" s="125">
        <v>0.9784722222222223</v>
      </c>
      <c r="J741" s="125">
        <v>1.0347222222222221</v>
      </c>
      <c r="K741" s="126">
        <f>tbl_Failures_Record[[#This Row],[To]]-tbl_Failures_Record[[#This Row],[From]]</f>
        <v>5.62499999999998E-2</v>
      </c>
      <c r="L741" s="7" t="s">
        <v>1703</v>
      </c>
      <c r="M741" s="7"/>
      <c r="N741" s="7" t="s">
        <v>1704</v>
      </c>
      <c r="O741" s="124"/>
      <c r="P741" s="124"/>
      <c r="Q741" s="124"/>
      <c r="R741" s="124" t="s">
        <v>37</v>
      </c>
      <c r="S741" s="124" t="s">
        <v>98</v>
      </c>
      <c r="T741" s="124" t="s">
        <v>78</v>
      </c>
      <c r="U741" s="127"/>
      <c r="V741" s="124" t="s">
        <v>78</v>
      </c>
      <c r="W741" s="124">
        <v>81</v>
      </c>
      <c r="X741" s="128">
        <v>58</v>
      </c>
    </row>
    <row r="742" spans="2:24" ht="31.15">
      <c r="B742" s="131">
        <v>43849</v>
      </c>
      <c r="C742" s="124"/>
      <c r="D742" s="124" t="s">
        <v>31</v>
      </c>
      <c r="E742" s="124" t="s">
        <v>101</v>
      </c>
      <c r="F74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Name]]="UT",VLOOKUP(E742:E1751,UTList[],2,0),"")))))</f>
        <v>EU-PCM-003</v>
      </c>
      <c r="G742" s="124"/>
      <c r="H742" s="124" t="s">
        <v>46</v>
      </c>
      <c r="I742" s="125">
        <v>0.97222222222222221</v>
      </c>
      <c r="J742" s="125">
        <v>0.97569444444444453</v>
      </c>
      <c r="K742" s="126">
        <f>tbl_Failures_Record[[#This Row],[To]]-tbl_Failures_Record[[#This Row],[From]]</f>
        <v>3.4722222222223209E-3</v>
      </c>
      <c r="L742" s="7" t="s">
        <v>1705</v>
      </c>
      <c r="M742" s="7"/>
      <c r="N742" s="7" t="s">
        <v>1706</v>
      </c>
      <c r="O742" s="124"/>
      <c r="P742" s="124"/>
      <c r="Q742" s="124"/>
      <c r="R742" s="124" t="s">
        <v>37</v>
      </c>
      <c r="S742" s="124" t="s">
        <v>71</v>
      </c>
      <c r="T742" s="124" t="s">
        <v>78</v>
      </c>
      <c r="U742" s="127"/>
      <c r="V742" s="124" t="s">
        <v>78</v>
      </c>
      <c r="W742" s="124">
        <v>5</v>
      </c>
      <c r="X742" s="128"/>
    </row>
    <row r="743" spans="2:24" ht="15.6">
      <c r="B743" s="131">
        <v>43849</v>
      </c>
      <c r="C743" s="124"/>
      <c r="D743" s="124" t="s">
        <v>31</v>
      </c>
      <c r="E743" s="124" t="s">
        <v>101</v>
      </c>
      <c r="F74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Name]]="UT",VLOOKUP(E743:E1752,UTList[],2,0),"")))))</f>
        <v>EU-PCM-003</v>
      </c>
      <c r="G743" s="124"/>
      <c r="H743" s="124" t="s">
        <v>33</v>
      </c>
      <c r="I743" s="125">
        <v>0.72916666666666663</v>
      </c>
      <c r="J743" s="125">
        <v>0.73611111111111116</v>
      </c>
      <c r="K743" s="126">
        <f>tbl_Failures_Record[[#This Row],[To]]-tbl_Failures_Record[[#This Row],[From]]</f>
        <v>6.9444444444445308E-3</v>
      </c>
      <c r="L743" s="7" t="s">
        <v>1707</v>
      </c>
      <c r="M743" s="7" t="s">
        <v>1708</v>
      </c>
      <c r="N743" s="7" t="s">
        <v>1709</v>
      </c>
      <c r="O743" s="124"/>
      <c r="P743" s="124"/>
      <c r="Q743" s="124"/>
      <c r="R743" s="124" t="s">
        <v>37</v>
      </c>
      <c r="S743" s="124" t="s">
        <v>61</v>
      </c>
      <c r="T743" s="124" t="s">
        <v>78</v>
      </c>
      <c r="U743" s="127"/>
      <c r="V743" s="124" t="s">
        <v>78</v>
      </c>
      <c r="W743" s="124">
        <v>10</v>
      </c>
      <c r="X743" s="128"/>
    </row>
    <row r="744" spans="2:24" ht="31.15">
      <c r="B744" s="131">
        <v>43849</v>
      </c>
      <c r="C744" s="124"/>
      <c r="D744" s="124" t="s">
        <v>51</v>
      </c>
      <c r="E744" s="124" t="s">
        <v>118</v>
      </c>
      <c r="F74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Name]]="UT",VLOOKUP(E744:E1753,UTList[],2,0),"")))))</f>
        <v>SC-DRY-001</v>
      </c>
      <c r="G744" s="124"/>
      <c r="H744" s="124" t="s">
        <v>46</v>
      </c>
      <c r="I744" s="125">
        <v>0.97916666666666663</v>
      </c>
      <c r="J744" s="125">
        <v>0.98263888888888884</v>
      </c>
      <c r="K744" s="126">
        <f>tbl_Failures_Record[[#This Row],[To]]-tbl_Failures_Record[[#This Row],[From]]</f>
        <v>3.4722222222222099E-3</v>
      </c>
      <c r="L744" s="7" t="s">
        <v>335</v>
      </c>
      <c r="M744" s="7"/>
      <c r="N744" s="7" t="s">
        <v>1710</v>
      </c>
      <c r="O744" s="124"/>
      <c r="P744" s="124"/>
      <c r="Q744" s="124"/>
      <c r="R744" s="124" t="s">
        <v>37</v>
      </c>
      <c r="S744" s="124" t="s">
        <v>38</v>
      </c>
      <c r="T744" s="124" t="s">
        <v>78</v>
      </c>
      <c r="U744" s="127"/>
      <c r="V744" s="124" t="s">
        <v>78</v>
      </c>
      <c r="W744" s="124">
        <v>5</v>
      </c>
      <c r="X744" s="128"/>
    </row>
    <row r="745" spans="2:24" ht="31.15">
      <c r="B745" s="131">
        <v>43849</v>
      </c>
      <c r="C745" s="124"/>
      <c r="D745" s="124" t="s">
        <v>72</v>
      </c>
      <c r="E745" s="124" t="s">
        <v>123</v>
      </c>
      <c r="F74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Name]]="UT",VLOOKUP(E745:E1754,UTList[],2,0),"")))))</f>
        <v>SA-MIX-002</v>
      </c>
      <c r="G745" s="124"/>
      <c r="H745" s="124" t="s">
        <v>57</v>
      </c>
      <c r="I745" s="125">
        <v>0.65972222222222221</v>
      </c>
      <c r="J745" s="125">
        <v>0.70833333333333337</v>
      </c>
      <c r="K745" s="126">
        <f>tbl_Failures_Record[[#This Row],[To]]-tbl_Failures_Record[[#This Row],[From]]</f>
        <v>4.861111111111116E-2</v>
      </c>
      <c r="L745" s="7" t="s">
        <v>1711</v>
      </c>
      <c r="M745" s="7"/>
      <c r="N745" s="7" t="s">
        <v>204</v>
      </c>
      <c r="O745" s="124"/>
      <c r="P745" s="124"/>
      <c r="Q745" s="124"/>
      <c r="R745" s="124" t="s">
        <v>43</v>
      </c>
      <c r="S745" s="124" t="s">
        <v>90</v>
      </c>
      <c r="T745" s="124" t="s">
        <v>78</v>
      </c>
      <c r="U745" s="127"/>
      <c r="V745" s="124" t="s">
        <v>78</v>
      </c>
      <c r="W745" s="124">
        <v>70</v>
      </c>
      <c r="X745" s="128"/>
    </row>
    <row r="746" spans="2:24" ht="15.6">
      <c r="B746" s="131">
        <v>43850</v>
      </c>
      <c r="C746" s="124"/>
      <c r="D746" s="124" t="s">
        <v>31</v>
      </c>
      <c r="E746" s="124" t="s">
        <v>32</v>
      </c>
      <c r="F74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Name]]="UT",VLOOKUP(E746:E1755,UTList[],2,0),"")))))</f>
        <v>EU-PRF-002</v>
      </c>
      <c r="G746" s="124"/>
      <c r="H746" s="124" t="s">
        <v>46</v>
      </c>
      <c r="I746" s="125">
        <v>0.22222222222222221</v>
      </c>
      <c r="J746" s="125">
        <v>0.22569444444444445</v>
      </c>
      <c r="K746" s="126">
        <f>tbl_Failures_Record[[#This Row],[To]]-tbl_Failures_Record[[#This Row],[From]]</f>
        <v>3.4722222222222376E-3</v>
      </c>
      <c r="L746" s="7" t="s">
        <v>1445</v>
      </c>
      <c r="M746" s="7"/>
      <c r="N746" s="7" t="s">
        <v>1712</v>
      </c>
      <c r="O746" s="124"/>
      <c r="P746" s="124"/>
      <c r="Q746" s="124"/>
      <c r="R746" s="124" t="s">
        <v>43</v>
      </c>
      <c r="S746" s="124" t="s">
        <v>217</v>
      </c>
      <c r="T746" s="124" t="s">
        <v>78</v>
      </c>
      <c r="U746" s="127"/>
      <c r="V746" s="124" t="s">
        <v>78</v>
      </c>
      <c r="W746" s="124">
        <v>5</v>
      </c>
      <c r="X746" s="128"/>
    </row>
    <row r="747" spans="2:24" ht="31.15">
      <c r="B747" s="131">
        <v>43850</v>
      </c>
      <c r="C747" s="124"/>
      <c r="D747" s="124" t="s">
        <v>72</v>
      </c>
      <c r="E747" s="124" t="s">
        <v>135</v>
      </c>
      <c r="F74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Name]]="UT",VLOOKUP(E747:E1756,UTList[],2,0),"")))))</f>
        <v>SA-DVD-001</v>
      </c>
      <c r="G747" s="124"/>
      <c r="H747" s="124" t="s">
        <v>33</v>
      </c>
      <c r="I747" s="125">
        <v>0.90972222222222221</v>
      </c>
      <c r="J747" s="125">
        <v>0.95833333333333337</v>
      </c>
      <c r="K747" s="126">
        <f>tbl_Failures_Record[[#This Row],[To]]-tbl_Failures_Record[[#This Row],[From]]</f>
        <v>4.861111111111116E-2</v>
      </c>
      <c r="L747" s="7" t="s">
        <v>1713</v>
      </c>
      <c r="M747" s="7" t="s">
        <v>1714</v>
      </c>
      <c r="N747" s="7" t="s">
        <v>1715</v>
      </c>
      <c r="O747" s="124"/>
      <c r="P747" s="124"/>
      <c r="Q747" s="124"/>
      <c r="R747" s="124" t="s">
        <v>43</v>
      </c>
      <c r="S747" s="124" t="s">
        <v>208</v>
      </c>
      <c r="T747" s="124" t="s">
        <v>78</v>
      </c>
      <c r="U747" s="127"/>
      <c r="V747" s="124" t="s">
        <v>78</v>
      </c>
      <c r="W747" s="124">
        <v>70</v>
      </c>
      <c r="X747" s="128"/>
    </row>
    <row r="748" spans="2:24" ht="31.15">
      <c r="B748" s="131">
        <v>43850</v>
      </c>
      <c r="C748" s="124"/>
      <c r="D748" s="124" t="s">
        <v>72</v>
      </c>
      <c r="E748" s="124" t="s">
        <v>1530</v>
      </c>
      <c r="F74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Name]]="UT",VLOOKUP(E748:E1757,UTList[],2,0),"")))))</f>
        <v>SA-SHE-001</v>
      </c>
      <c r="G748" s="124"/>
      <c r="H748" s="124" t="s">
        <v>57</v>
      </c>
      <c r="I748" s="125">
        <v>0.4548611111111111</v>
      </c>
      <c r="J748" s="125">
        <v>0.45833333333333331</v>
      </c>
      <c r="K748" s="126">
        <f>tbl_Failures_Record[[#This Row],[To]]-tbl_Failures_Record[[#This Row],[From]]</f>
        <v>3.4722222222222099E-3</v>
      </c>
      <c r="L748" s="7" t="s">
        <v>1716</v>
      </c>
      <c r="M748" s="7"/>
      <c r="N748" s="7" t="s">
        <v>1717</v>
      </c>
      <c r="O748" s="124"/>
      <c r="P748" s="124"/>
      <c r="Q748" s="124"/>
      <c r="R748" s="124" t="s">
        <v>43</v>
      </c>
      <c r="S748" s="124" t="s">
        <v>90</v>
      </c>
      <c r="T748" s="124" t="s">
        <v>78</v>
      </c>
      <c r="U748" s="127"/>
      <c r="V748" s="124" t="s">
        <v>78</v>
      </c>
      <c r="W748" s="124">
        <v>5</v>
      </c>
      <c r="X748" s="128"/>
    </row>
    <row r="749" spans="2:24" ht="31.15">
      <c r="B749" s="131">
        <v>43850</v>
      </c>
      <c r="C749" s="124"/>
      <c r="D749" s="124" t="s">
        <v>51</v>
      </c>
      <c r="E749" s="124" t="s">
        <v>67</v>
      </c>
      <c r="F74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Name]]="UT",VLOOKUP(E749:E1758,UTList[],2,0),"")))))</f>
        <v>SC-OVN-001</v>
      </c>
      <c r="G749" s="124"/>
      <c r="H749" s="124" t="s">
        <v>46</v>
      </c>
      <c r="I749" s="125">
        <v>5.5555555555555552E-2</v>
      </c>
      <c r="J749" s="125">
        <v>6.1111111111111116E-2</v>
      </c>
      <c r="K749" s="126">
        <f>tbl_Failures_Record[[#This Row],[To]]-tbl_Failures_Record[[#This Row],[From]]</f>
        <v>5.5555555555555636E-3</v>
      </c>
      <c r="L749" s="7" t="s">
        <v>1718</v>
      </c>
      <c r="M749" s="7" t="s">
        <v>1719</v>
      </c>
      <c r="N749" s="7" t="s">
        <v>1339</v>
      </c>
      <c r="O749" s="124"/>
      <c r="P749" s="124"/>
      <c r="Q749" s="124"/>
      <c r="R749" s="124" t="s">
        <v>37</v>
      </c>
      <c r="S749" s="124" t="s">
        <v>71</v>
      </c>
      <c r="T749" s="124" t="s">
        <v>78</v>
      </c>
      <c r="U749" s="127"/>
      <c r="V749" s="124" t="s">
        <v>78</v>
      </c>
      <c r="W749" s="124">
        <v>8</v>
      </c>
      <c r="X749" s="128"/>
    </row>
    <row r="750" spans="2:24" ht="15.6">
      <c r="B750" s="131">
        <v>43850</v>
      </c>
      <c r="C750" s="124"/>
      <c r="D750" s="124" t="s">
        <v>51</v>
      </c>
      <c r="E750" s="124" t="s">
        <v>67</v>
      </c>
      <c r="F75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Name]]="UT",VLOOKUP(E750:E1759,UTList[],2,0),"")))))</f>
        <v>SC-OVN-001</v>
      </c>
      <c r="G750" s="124"/>
      <c r="H750" s="124" t="s">
        <v>33</v>
      </c>
      <c r="I750" s="125">
        <v>0.82638888888888884</v>
      </c>
      <c r="J750" s="125">
        <v>0.90972222222222221</v>
      </c>
      <c r="K750" s="126">
        <f>tbl_Failures_Record[[#This Row],[To]]-tbl_Failures_Record[[#This Row],[From]]</f>
        <v>8.333333333333337E-2</v>
      </c>
      <c r="L750" s="7" t="s">
        <v>1326</v>
      </c>
      <c r="M750" s="7" t="s">
        <v>608</v>
      </c>
      <c r="N750" s="7" t="s">
        <v>1720</v>
      </c>
      <c r="O750" s="124"/>
      <c r="P750" s="124"/>
      <c r="Q750" s="124"/>
      <c r="R750" s="124" t="s">
        <v>43</v>
      </c>
      <c r="S750" s="124" t="s">
        <v>208</v>
      </c>
      <c r="T750" s="124" t="s">
        <v>78</v>
      </c>
      <c r="U750" s="127"/>
      <c r="V750" s="124" t="s">
        <v>78</v>
      </c>
      <c r="W750" s="124">
        <v>120</v>
      </c>
      <c r="X750" s="128"/>
    </row>
    <row r="751" spans="2:24" ht="15.6">
      <c r="B751" s="131">
        <v>43850</v>
      </c>
      <c r="C751" s="124"/>
      <c r="D751" s="124" t="s">
        <v>72</v>
      </c>
      <c r="E751" s="124" t="s">
        <v>91</v>
      </c>
      <c r="F75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Name]]="UT",VLOOKUP(E751:E1760,UTList[],2,0),"")))))</f>
        <v>SA-PAC-001</v>
      </c>
      <c r="G751" s="124"/>
      <c r="H751" s="124" t="s">
        <v>46</v>
      </c>
      <c r="I751" s="125">
        <v>0.97916666666666663</v>
      </c>
      <c r="J751" s="125">
        <v>0.99652777777777779</v>
      </c>
      <c r="K751" s="126">
        <f>tbl_Failures_Record[[#This Row],[To]]-tbl_Failures_Record[[#This Row],[From]]</f>
        <v>1.736111111111116E-2</v>
      </c>
      <c r="L751" s="7" t="s">
        <v>1721</v>
      </c>
      <c r="M751" s="7" t="s">
        <v>1722</v>
      </c>
      <c r="N751" s="7" t="s">
        <v>983</v>
      </c>
      <c r="O751" s="124"/>
      <c r="P751" s="124"/>
      <c r="Q751" s="124"/>
      <c r="R751" s="124" t="s">
        <v>37</v>
      </c>
      <c r="S751" s="124" t="s">
        <v>71</v>
      </c>
      <c r="T751" s="124" t="s">
        <v>78</v>
      </c>
      <c r="U751" s="127"/>
      <c r="V751" s="124" t="s">
        <v>78</v>
      </c>
      <c r="W751" s="124">
        <v>25</v>
      </c>
      <c r="X751" s="128">
        <v>3</v>
      </c>
    </row>
    <row r="752" spans="2:24" ht="31.15">
      <c r="B752" s="131">
        <v>43850</v>
      </c>
      <c r="C752" s="124"/>
      <c r="D752" s="124" t="s">
        <v>51</v>
      </c>
      <c r="E752" s="124" t="s">
        <v>786</v>
      </c>
      <c r="F75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Name]]="UT",VLOOKUP(E752:E1761,UTList[],2,0),"")))))</f>
        <v>SC-DVD-001</v>
      </c>
      <c r="G752" s="124"/>
      <c r="H752" s="124" t="s">
        <v>33</v>
      </c>
      <c r="I752" s="125">
        <v>0.72916666666666663</v>
      </c>
      <c r="J752" s="125">
        <v>0.75</v>
      </c>
      <c r="K752" s="126">
        <f>tbl_Failures_Record[[#This Row],[To]]-tbl_Failures_Record[[#This Row],[From]]</f>
        <v>2.083333333333337E-2</v>
      </c>
      <c r="L752" s="7" t="s">
        <v>1482</v>
      </c>
      <c r="M752" s="7" t="s">
        <v>1723</v>
      </c>
      <c r="N752" s="7" t="s">
        <v>1724</v>
      </c>
      <c r="O752" s="124"/>
      <c r="P752" s="124"/>
      <c r="Q752" s="124"/>
      <c r="R752" s="124" t="s">
        <v>37</v>
      </c>
      <c r="S752" s="124" t="s">
        <v>61</v>
      </c>
      <c r="T752" s="124" t="s">
        <v>78</v>
      </c>
      <c r="U752" s="127"/>
      <c r="V752" s="124" t="s">
        <v>78</v>
      </c>
      <c r="W752" s="124">
        <v>30</v>
      </c>
      <c r="X752" s="128"/>
    </row>
    <row r="753" spans="1:24" ht="31.15">
      <c r="B753" s="131">
        <v>43850</v>
      </c>
      <c r="C753" s="124"/>
      <c r="D753" s="124" t="s">
        <v>51</v>
      </c>
      <c r="E753" s="124" t="s">
        <v>118</v>
      </c>
      <c r="F75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Name]]="UT",VLOOKUP(E753:E1762,UTList[],2,0),"")))))</f>
        <v>SC-DRY-001</v>
      </c>
      <c r="G753" s="124"/>
      <c r="H753" s="124" t="s">
        <v>46</v>
      </c>
      <c r="I753" s="125">
        <v>0.25</v>
      </c>
      <c r="J753" s="125">
        <v>0.25694444444444448</v>
      </c>
      <c r="K753" s="126">
        <f>tbl_Failures_Record[[#This Row],[To]]-tbl_Failures_Record[[#This Row],[From]]</f>
        <v>6.9444444444444753E-3</v>
      </c>
      <c r="L753" s="7" t="s">
        <v>335</v>
      </c>
      <c r="M753" s="7" t="s">
        <v>1675</v>
      </c>
      <c r="N753" s="7" t="s">
        <v>126</v>
      </c>
      <c r="O753" s="124"/>
      <c r="P753" s="124"/>
      <c r="Q753" s="124"/>
      <c r="R753" s="124" t="s">
        <v>37</v>
      </c>
      <c r="S753" s="124" t="s">
        <v>71</v>
      </c>
      <c r="T753" s="124" t="s">
        <v>78</v>
      </c>
      <c r="U753" s="127"/>
      <c r="V753" s="124" t="s">
        <v>78</v>
      </c>
      <c r="W753" s="124">
        <v>10</v>
      </c>
      <c r="X753" s="128"/>
    </row>
    <row r="754" spans="1:24" ht="15.6">
      <c r="B754" s="131">
        <v>43850</v>
      </c>
      <c r="C754" s="124"/>
      <c r="D754" s="124" t="s">
        <v>72</v>
      </c>
      <c r="E754" s="124" t="s">
        <v>445</v>
      </c>
      <c r="F75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Name]]="UT",VLOOKUP(E754:E1763,UTList[],2,0),"")))))</f>
        <v>SA-MIX-001</v>
      </c>
      <c r="G754" s="124"/>
      <c r="H754" s="124" t="s">
        <v>46</v>
      </c>
      <c r="I754" s="125">
        <v>0.95833333333333337</v>
      </c>
      <c r="J754" s="125">
        <v>0.97569444444444453</v>
      </c>
      <c r="K754" s="126">
        <f>tbl_Failures_Record[[#This Row],[To]]-tbl_Failures_Record[[#This Row],[From]]</f>
        <v>1.736111111111116E-2</v>
      </c>
      <c r="L754" s="7" t="s">
        <v>1725</v>
      </c>
      <c r="M754" s="7"/>
      <c r="N754" s="7" t="s">
        <v>1726</v>
      </c>
      <c r="O754" s="124"/>
      <c r="P754" s="124"/>
      <c r="Q754" s="124"/>
      <c r="R754" s="124" t="s">
        <v>43</v>
      </c>
      <c r="S754" s="124" t="s">
        <v>217</v>
      </c>
      <c r="T754" s="124" t="s">
        <v>78</v>
      </c>
      <c r="U754" s="127"/>
      <c r="V754" s="124" t="s">
        <v>78</v>
      </c>
      <c r="W754" s="124">
        <v>25</v>
      </c>
      <c r="X754" s="128"/>
    </row>
    <row r="755" spans="1:24" ht="31.15">
      <c r="B755" s="131">
        <v>43851</v>
      </c>
      <c r="C755" s="124"/>
      <c r="D755" s="124" t="s">
        <v>31</v>
      </c>
      <c r="E755" s="124" t="s">
        <v>67</v>
      </c>
      <c r="F75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Name]]="UT",VLOOKUP(E755:E1764,UTList[],2,0),"")))))</f>
        <v>EU-OVN-001</v>
      </c>
      <c r="G755" s="124"/>
      <c r="H755" s="124" t="s">
        <v>57</v>
      </c>
      <c r="I755" s="125">
        <v>0.39930555555555558</v>
      </c>
      <c r="J755" s="125">
        <v>0.40625</v>
      </c>
      <c r="K755" s="126">
        <f>tbl_Failures_Record[[#This Row],[To]]-tbl_Failures_Record[[#This Row],[From]]</f>
        <v>6.9444444444444198E-3</v>
      </c>
      <c r="L755" s="7" t="s">
        <v>1727</v>
      </c>
      <c r="M755" s="7" t="s">
        <v>1728</v>
      </c>
      <c r="N755" s="7" t="s">
        <v>1460</v>
      </c>
      <c r="O755" s="124"/>
      <c r="P755" s="124"/>
      <c r="Q755" s="124"/>
      <c r="R755" s="124" t="s">
        <v>37</v>
      </c>
      <c r="S755" s="124" t="s">
        <v>86</v>
      </c>
      <c r="T755" s="124" t="s">
        <v>78</v>
      </c>
      <c r="U755" s="127"/>
      <c r="V755" s="124" t="s">
        <v>78</v>
      </c>
      <c r="W755" s="124">
        <v>10</v>
      </c>
      <c r="X755" s="128"/>
    </row>
    <row r="756" spans="1:24" ht="31.15">
      <c r="B756" s="131">
        <v>43851</v>
      </c>
      <c r="C756" s="124"/>
      <c r="D756" s="124" t="s">
        <v>51</v>
      </c>
      <c r="E756" s="124" t="s">
        <v>67</v>
      </c>
      <c r="F75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Name]]="UT",VLOOKUP(E756:E1765,UTList[],2,0),"")))))</f>
        <v>SC-OVN-001</v>
      </c>
      <c r="G756" s="124"/>
      <c r="H756" s="124" t="s">
        <v>57</v>
      </c>
      <c r="I756" s="125">
        <v>0.29166666666666669</v>
      </c>
      <c r="J756" s="125">
        <v>0.625</v>
      </c>
      <c r="K756" s="126">
        <f>tbl_Failures_Record[[#This Row],[To]]-tbl_Failures_Record[[#This Row],[From]]</f>
        <v>0.33333333333333331</v>
      </c>
      <c r="L756" s="7" t="s">
        <v>1600</v>
      </c>
      <c r="M756" s="7" t="s">
        <v>1729</v>
      </c>
      <c r="N756" s="7" t="s">
        <v>1730</v>
      </c>
      <c r="O756" s="124"/>
      <c r="P756" s="124"/>
      <c r="Q756" s="124"/>
      <c r="R756" s="124" t="s">
        <v>43</v>
      </c>
      <c r="S756" s="124" t="s">
        <v>105</v>
      </c>
      <c r="T756" s="124" t="s">
        <v>39</v>
      </c>
      <c r="U756" s="127"/>
      <c r="V756" s="124" t="s">
        <v>39</v>
      </c>
      <c r="W756" s="124"/>
      <c r="X756" s="128"/>
    </row>
    <row r="757" spans="1:24" ht="15.6">
      <c r="B757" s="131">
        <v>43851</v>
      </c>
      <c r="C757" s="124"/>
      <c r="D757" s="124" t="s">
        <v>72</v>
      </c>
      <c r="E757" s="124" t="s">
        <v>73</v>
      </c>
      <c r="F75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Name]]="UT",VLOOKUP(E757:E1766,UTList[],2,0),"")))))</f>
        <v>SA-ROV-002</v>
      </c>
      <c r="G757" s="124"/>
      <c r="H757" s="124" t="s">
        <v>57</v>
      </c>
      <c r="I757" s="125">
        <v>0.47222222222222227</v>
      </c>
      <c r="J757" s="125">
        <v>0.4770833333333333</v>
      </c>
      <c r="K757" s="126">
        <f>tbl_Failures_Record[[#This Row],[To]]-tbl_Failures_Record[[#This Row],[From]]</f>
        <v>4.8611111111110383E-3</v>
      </c>
      <c r="L757" s="7" t="s">
        <v>1731</v>
      </c>
      <c r="M757" s="7"/>
      <c r="N757" s="7" t="s">
        <v>1732</v>
      </c>
      <c r="O757" s="124"/>
      <c r="P757" s="124"/>
      <c r="Q757" s="124"/>
      <c r="R757" s="124" t="s">
        <v>43</v>
      </c>
      <c r="S757" s="124" t="s">
        <v>90</v>
      </c>
      <c r="T757" s="124" t="s">
        <v>78</v>
      </c>
      <c r="U757" s="127"/>
      <c r="V757" s="124" t="s">
        <v>78</v>
      </c>
      <c r="W757" s="124">
        <v>7</v>
      </c>
      <c r="X757" s="128">
        <v>30</v>
      </c>
    </row>
    <row r="758" spans="1:24" ht="15.6">
      <c r="B758" s="131">
        <v>43851</v>
      </c>
      <c r="C758" s="124"/>
      <c r="D758" s="124" t="s">
        <v>72</v>
      </c>
      <c r="E758" s="124" t="s">
        <v>95</v>
      </c>
      <c r="F75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Name]]="UT",VLOOKUP(E758:E1767,UTList[],2,0),"")))))</f>
        <v>SA-AIJ-001</v>
      </c>
      <c r="G758" s="124"/>
      <c r="H758" s="124" t="s">
        <v>46</v>
      </c>
      <c r="I758" s="125">
        <v>1.0104166666666667</v>
      </c>
      <c r="J758" s="125">
        <v>1.03125</v>
      </c>
      <c r="K758" s="126">
        <f>tbl_Failures_Record[[#This Row],[To]]-tbl_Failures_Record[[#This Row],[From]]</f>
        <v>2.0833333333333259E-2</v>
      </c>
      <c r="L758" s="7" t="s">
        <v>139</v>
      </c>
      <c r="M758" s="7" t="s">
        <v>1733</v>
      </c>
      <c r="N758" s="7" t="s">
        <v>1734</v>
      </c>
      <c r="O758" s="124"/>
      <c r="P758" s="124"/>
      <c r="Q758" s="124"/>
      <c r="R758" s="124" t="s">
        <v>43</v>
      </c>
      <c r="S758" s="124" t="s">
        <v>217</v>
      </c>
      <c r="T758" s="124" t="s">
        <v>78</v>
      </c>
      <c r="U758" s="127"/>
      <c r="V758" s="124" t="s">
        <v>78</v>
      </c>
      <c r="W758" s="124">
        <v>30</v>
      </c>
      <c r="X758" s="128"/>
    </row>
    <row r="759" spans="1:24" ht="31.15">
      <c r="B759" s="131">
        <v>43851</v>
      </c>
      <c r="C759" s="124"/>
      <c r="D759" s="124" t="s">
        <v>72</v>
      </c>
      <c r="E759" s="124" t="s">
        <v>95</v>
      </c>
      <c r="F75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Name]]="UT",VLOOKUP(E759:E1768,UTList[],2,0),"")))))</f>
        <v>SA-AIJ-001</v>
      </c>
      <c r="G759" s="124"/>
      <c r="H759" s="124" t="s">
        <v>46</v>
      </c>
      <c r="I759" s="125">
        <v>5.2083333333333336E-2</v>
      </c>
      <c r="J759" s="125">
        <v>7.9861111111111105E-2</v>
      </c>
      <c r="K759" s="126">
        <f>tbl_Failures_Record[[#This Row],[To]]-tbl_Failures_Record[[#This Row],[From]]</f>
        <v>2.7777777777777769E-2</v>
      </c>
      <c r="L759" s="7" t="s">
        <v>1735</v>
      </c>
      <c r="M759" s="7" t="s">
        <v>1736</v>
      </c>
      <c r="N759" s="7" t="s">
        <v>1737</v>
      </c>
      <c r="O759" s="124"/>
      <c r="P759" s="124"/>
      <c r="Q759" s="124"/>
      <c r="R759" s="124" t="s">
        <v>43</v>
      </c>
      <c r="S759" s="124" t="s">
        <v>217</v>
      </c>
      <c r="T759" s="124" t="s">
        <v>78</v>
      </c>
      <c r="U759" s="127"/>
      <c r="V759" s="124" t="s">
        <v>78</v>
      </c>
      <c r="W759" s="124">
        <v>40</v>
      </c>
      <c r="X759" s="128"/>
    </row>
    <row r="760" spans="1:24" ht="31.15">
      <c r="B760" s="131">
        <v>43852</v>
      </c>
      <c r="C760" s="124"/>
      <c r="D760" s="124" t="s">
        <v>72</v>
      </c>
      <c r="E760" s="124" t="s">
        <v>167</v>
      </c>
      <c r="F76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Name]]="UT",VLOOKUP(E760:E1769,UTList[],2,0),"")))))</f>
        <v>SA-ROV-001</v>
      </c>
      <c r="G760" s="124"/>
      <c r="H760" s="124" t="s">
        <v>33</v>
      </c>
      <c r="I760" s="125">
        <v>0.66666666666666663</v>
      </c>
      <c r="J760" s="125">
        <v>0.68055555555555547</v>
      </c>
      <c r="K760" s="126">
        <f>tbl_Failures_Record[[#This Row],[To]]-tbl_Failures_Record[[#This Row],[From]]</f>
        <v>1.388888888888884E-2</v>
      </c>
      <c r="L760" s="7" t="s">
        <v>1738</v>
      </c>
      <c r="M760" s="7" t="s">
        <v>1739</v>
      </c>
      <c r="N760" s="7" t="s">
        <v>1740</v>
      </c>
      <c r="O760" s="124"/>
      <c r="P760" s="124"/>
      <c r="Q760" s="124"/>
      <c r="R760" s="124" t="s">
        <v>43</v>
      </c>
      <c r="S760" s="124" t="s">
        <v>122</v>
      </c>
      <c r="T760" s="124" t="s">
        <v>78</v>
      </c>
      <c r="U760" s="127"/>
      <c r="V760" s="124" t="s">
        <v>78</v>
      </c>
      <c r="W760" s="124">
        <v>20</v>
      </c>
      <c r="X760" s="128">
        <v>50</v>
      </c>
    </row>
    <row r="761" spans="1:24" ht="31.15">
      <c r="B761" s="131">
        <v>43852</v>
      </c>
      <c r="C761" s="124"/>
      <c r="D761" s="124" t="s">
        <v>72</v>
      </c>
      <c r="E761" s="124" t="s">
        <v>1405</v>
      </c>
      <c r="F76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Name]]="UT",VLOOKUP(E761:E1770,UTList[],2,0),"")))))</f>
        <v>SA-DCD-003</v>
      </c>
      <c r="G761" s="124"/>
      <c r="H761" s="124" t="s">
        <v>46</v>
      </c>
      <c r="I761" s="125">
        <v>1.03125</v>
      </c>
      <c r="J761" s="125">
        <v>5.5555555555555552E-2</v>
      </c>
      <c r="K761" s="126">
        <v>2.4305555555555556E-2</v>
      </c>
      <c r="L761" s="7" t="s">
        <v>1356</v>
      </c>
      <c r="M761" s="7" t="s">
        <v>1741</v>
      </c>
      <c r="N761" s="7" t="s">
        <v>1742</v>
      </c>
      <c r="O761" s="124"/>
      <c r="P761" s="124"/>
      <c r="Q761" s="124"/>
      <c r="R761" s="124" t="s">
        <v>37</v>
      </c>
      <c r="S761" s="124" t="s">
        <v>38</v>
      </c>
      <c r="T761" s="124" t="s">
        <v>78</v>
      </c>
      <c r="U761" s="127"/>
      <c r="V761" s="124" t="s">
        <v>78</v>
      </c>
      <c r="W761" s="124">
        <v>35</v>
      </c>
      <c r="X761" s="128"/>
    </row>
    <row r="762" spans="1:24" ht="15.6">
      <c r="A762">
        <v>1</v>
      </c>
      <c r="B762" s="131">
        <v>43852</v>
      </c>
      <c r="C762" s="124"/>
      <c r="D762" s="124" t="s">
        <v>72</v>
      </c>
      <c r="E762" s="124" t="s">
        <v>95</v>
      </c>
      <c r="F76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Name]]="UT",VLOOKUP(E762:E1771,UTList[],2,0),"")))))</f>
        <v>SA-AIJ-001</v>
      </c>
      <c r="G762" s="124"/>
      <c r="H762" s="124" t="s">
        <v>57</v>
      </c>
      <c r="I762" s="125">
        <v>0.36805555555555558</v>
      </c>
      <c r="J762" s="125">
        <v>0.375</v>
      </c>
      <c r="K762" s="126">
        <f>tbl_Failures_Record[[#This Row],[To]]-tbl_Failures_Record[[#This Row],[From]]</f>
        <v>6.9444444444444198E-3</v>
      </c>
      <c r="L762" s="7" t="s">
        <v>434</v>
      </c>
      <c r="M762" s="7" t="s">
        <v>1743</v>
      </c>
      <c r="N762" s="7" t="s">
        <v>1635</v>
      </c>
      <c r="O762" s="124"/>
      <c r="P762" s="124"/>
      <c r="Q762" s="124"/>
      <c r="R762" s="124" t="s">
        <v>43</v>
      </c>
      <c r="S762" s="124" t="s">
        <v>105</v>
      </c>
      <c r="T762" s="124" t="s">
        <v>78</v>
      </c>
      <c r="U762" s="127"/>
      <c r="V762" s="124" t="s">
        <v>78</v>
      </c>
      <c r="W762" s="124">
        <v>10</v>
      </c>
      <c r="X762" s="128"/>
    </row>
    <row r="763" spans="1:24" ht="15.6">
      <c r="B763" s="131">
        <v>43852</v>
      </c>
      <c r="C763" s="124"/>
      <c r="D763" s="124" t="s">
        <v>72</v>
      </c>
      <c r="E763" s="124" t="s">
        <v>123</v>
      </c>
      <c r="F76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Name]]="UT",VLOOKUP(E763:E1772,UTList[],2,0),"")))))</f>
        <v>SA-MIX-002</v>
      </c>
      <c r="G763" s="124"/>
      <c r="H763" s="124" t="s">
        <v>57</v>
      </c>
      <c r="I763" s="125">
        <v>0.3923611111111111</v>
      </c>
      <c r="J763" s="125">
        <v>0.40625</v>
      </c>
      <c r="K763" s="126">
        <f>tbl_Failures_Record[[#This Row],[To]]-tbl_Failures_Record[[#This Row],[From]]</f>
        <v>1.3888888888888895E-2</v>
      </c>
      <c r="L763" s="7" t="s">
        <v>1744</v>
      </c>
      <c r="M763" s="7" t="s">
        <v>1745</v>
      </c>
      <c r="N763" s="7" t="s">
        <v>1746</v>
      </c>
      <c r="O763" s="124"/>
      <c r="P763" s="124"/>
      <c r="Q763" s="124"/>
      <c r="R763" s="124" t="s">
        <v>43</v>
      </c>
      <c r="S763" s="124" t="s">
        <v>105</v>
      </c>
      <c r="T763" s="124" t="s">
        <v>78</v>
      </c>
      <c r="U763" s="127"/>
      <c r="V763" s="124" t="s">
        <v>78</v>
      </c>
      <c r="W763" s="124">
        <v>20</v>
      </c>
      <c r="X763" s="128">
        <v>150</v>
      </c>
    </row>
    <row r="764" spans="1:24" ht="31.15">
      <c r="B764" s="131">
        <v>43853</v>
      </c>
      <c r="C764" s="124"/>
      <c r="D764" s="124" t="s">
        <v>31</v>
      </c>
      <c r="E764" s="124" t="s">
        <v>32</v>
      </c>
      <c r="F76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Name]]="UT",VLOOKUP(E764:E1773,UTList[],2,0),"")))))</f>
        <v>EU-PRF-002</v>
      </c>
      <c r="G764" s="124"/>
      <c r="H764" s="124" t="s">
        <v>33</v>
      </c>
      <c r="I764" s="125">
        <v>0.83333333333333337</v>
      </c>
      <c r="J764" s="125">
        <v>4.1666666666666664E-2</v>
      </c>
      <c r="K764" s="126">
        <v>0.20833333333333334</v>
      </c>
      <c r="L764" s="7" t="s">
        <v>864</v>
      </c>
      <c r="M764" s="7"/>
      <c r="N764" s="7" t="s">
        <v>1747</v>
      </c>
      <c r="O764" s="124"/>
      <c r="P764" s="124"/>
      <c r="Q764" s="124"/>
      <c r="R764" s="124" t="s">
        <v>37</v>
      </c>
      <c r="S764" s="124" t="s">
        <v>71</v>
      </c>
      <c r="T764" s="124" t="s">
        <v>78</v>
      </c>
      <c r="U764" s="127"/>
      <c r="V764" s="124" t="s">
        <v>78</v>
      </c>
      <c r="W764" s="124">
        <v>300</v>
      </c>
      <c r="X764" s="128"/>
    </row>
    <row r="765" spans="1:24" ht="15.6">
      <c r="B765" s="131">
        <v>43853</v>
      </c>
      <c r="C765" s="124"/>
      <c r="D765" s="124" t="s">
        <v>31</v>
      </c>
      <c r="E765" s="124" t="s">
        <v>218</v>
      </c>
      <c r="F76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Name]]="UT",VLOOKUP(E765:E1774,UTList[],2,0),"")))))</f>
        <v>EU-DVD-001</v>
      </c>
      <c r="G765" s="124"/>
      <c r="H765" s="124" t="s">
        <v>33</v>
      </c>
      <c r="I765" s="125">
        <v>0.75</v>
      </c>
      <c r="J765" s="125">
        <v>0.83333333333333337</v>
      </c>
      <c r="K765" s="126">
        <f>tbl_Failures_Record[[#This Row],[To]]-tbl_Failures_Record[[#This Row],[From]]</f>
        <v>8.333333333333337E-2</v>
      </c>
      <c r="L765" s="7" t="s">
        <v>1356</v>
      </c>
      <c r="M765" s="7"/>
      <c r="N765" s="7" t="s">
        <v>1748</v>
      </c>
      <c r="O765" s="124"/>
      <c r="P765" s="124"/>
      <c r="Q765" s="124"/>
      <c r="R765" s="124" t="s">
        <v>43</v>
      </c>
      <c r="S765" s="124" t="s">
        <v>105</v>
      </c>
      <c r="T765" s="124" t="s">
        <v>78</v>
      </c>
      <c r="U765" s="127"/>
      <c r="V765" s="124" t="s">
        <v>78</v>
      </c>
      <c r="W765" s="124">
        <v>120</v>
      </c>
      <c r="X765" s="128">
        <v>150</v>
      </c>
    </row>
    <row r="766" spans="1:24" ht="15.6">
      <c r="B766" s="118">
        <v>43853</v>
      </c>
      <c r="C766" s="119"/>
      <c r="D766" s="119" t="s">
        <v>31</v>
      </c>
      <c r="E766" s="119" t="s">
        <v>101</v>
      </c>
      <c r="F766"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Name]]="UT",VLOOKUP(E766:E1775,UTList[],2,0),"")))))</f>
        <v>EU-PCM-003</v>
      </c>
      <c r="G766" s="119"/>
      <c r="H766" s="119" t="s">
        <v>46</v>
      </c>
      <c r="I766" s="120">
        <v>0.96875</v>
      </c>
      <c r="J766" s="120">
        <v>1.0138888888888888</v>
      </c>
      <c r="K766" s="121">
        <f>tbl_Failures_Record[[#This Row],[To]]-tbl_Failures_Record[[#This Row],[From]]</f>
        <v>4.513888888888884E-2</v>
      </c>
      <c r="L766" s="102" t="s">
        <v>1749</v>
      </c>
      <c r="M766" s="102" t="s">
        <v>1750</v>
      </c>
      <c r="N766" s="102" t="s">
        <v>1751</v>
      </c>
      <c r="O766" s="119"/>
      <c r="P766" s="119"/>
      <c r="Q766" s="119"/>
      <c r="R766" s="119" t="s">
        <v>37</v>
      </c>
      <c r="S766" s="119" t="s">
        <v>71</v>
      </c>
      <c r="T766" s="119" t="s">
        <v>78</v>
      </c>
      <c r="U766" s="122"/>
      <c r="V766" s="119" t="s">
        <v>78</v>
      </c>
      <c r="W766" s="119">
        <v>65</v>
      </c>
      <c r="X766" s="123"/>
    </row>
    <row r="767" spans="1:24" ht="31.15">
      <c r="B767" s="118">
        <v>43854</v>
      </c>
      <c r="C767" s="119"/>
      <c r="D767" s="119" t="s">
        <v>31</v>
      </c>
      <c r="E767" s="119" t="s">
        <v>159</v>
      </c>
      <c r="F767"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Name]]="UT",VLOOKUP(E767:E1776,UTList[],2,0),"")))))</f>
        <v>EU-PAC-001</v>
      </c>
      <c r="G767" s="119"/>
      <c r="H767" s="119" t="s">
        <v>57</v>
      </c>
      <c r="I767" s="120">
        <v>0.38194444444444442</v>
      </c>
      <c r="J767" s="120">
        <v>0.3923611111111111</v>
      </c>
      <c r="K767" s="121">
        <f>tbl_Failures_Record[[#This Row],[To]]-tbl_Failures_Record[[#This Row],[From]]</f>
        <v>1.0416666666666685E-2</v>
      </c>
      <c r="L767" s="102" t="s">
        <v>1398</v>
      </c>
      <c r="M767" s="102"/>
      <c r="N767" s="102" t="s">
        <v>1752</v>
      </c>
      <c r="O767" s="119"/>
      <c r="P767" s="119"/>
      <c r="Q767" s="119"/>
      <c r="R767" s="119" t="s">
        <v>43</v>
      </c>
      <c r="S767" s="119" t="s">
        <v>122</v>
      </c>
      <c r="T767" s="119" t="s">
        <v>78</v>
      </c>
      <c r="U767" s="122"/>
      <c r="V767" s="119" t="s">
        <v>78</v>
      </c>
      <c r="W767" s="119">
        <v>15</v>
      </c>
      <c r="X767" s="123">
        <v>1200</v>
      </c>
    </row>
    <row r="768" spans="1:24" ht="31.15">
      <c r="B768" s="118">
        <v>43854</v>
      </c>
      <c r="C768" s="124"/>
      <c r="D768" s="124" t="s">
        <v>72</v>
      </c>
      <c r="E768" s="124" t="s">
        <v>170</v>
      </c>
      <c r="F76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Name]]="UT",VLOOKUP(E768:E1777,UTList[],2,0),"")))))</f>
        <v>SA-ROV-003</v>
      </c>
      <c r="G768" s="124"/>
      <c r="H768" s="124" t="s">
        <v>46</v>
      </c>
      <c r="I768" s="125">
        <v>0.20833333333333334</v>
      </c>
      <c r="J768" s="125">
        <v>0.25</v>
      </c>
      <c r="K768" s="126">
        <f>tbl_Failures_Record[[#This Row],[To]]-tbl_Failures_Record[[#This Row],[From]]</f>
        <v>4.1666666666666657E-2</v>
      </c>
      <c r="L768" s="102" t="s">
        <v>1738</v>
      </c>
      <c r="M768" s="7" t="s">
        <v>1739</v>
      </c>
      <c r="N768" s="7" t="s">
        <v>1740</v>
      </c>
      <c r="O768" s="124"/>
      <c r="P768" s="124"/>
      <c r="Q768" s="124"/>
      <c r="R768" s="124" t="s">
        <v>43</v>
      </c>
      <c r="S768" s="124" t="s">
        <v>208</v>
      </c>
      <c r="T768" s="124" t="s">
        <v>78</v>
      </c>
      <c r="U768" s="127"/>
      <c r="V768" s="124" t="s">
        <v>78</v>
      </c>
      <c r="W768" s="124">
        <v>60</v>
      </c>
      <c r="X768" s="128">
        <v>20</v>
      </c>
    </row>
    <row r="769" spans="2:24" ht="31.15">
      <c r="B769" s="118">
        <v>43854</v>
      </c>
      <c r="C769" s="124"/>
      <c r="D769" s="124" t="s">
        <v>72</v>
      </c>
      <c r="E769" s="124" t="s">
        <v>91</v>
      </c>
      <c r="F76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Name]]="UT",VLOOKUP(E769:E1778,UTList[],2,0),"")))))</f>
        <v>SA-PAC-001</v>
      </c>
      <c r="G769" s="124"/>
      <c r="H769" s="124" t="s">
        <v>57</v>
      </c>
      <c r="I769" s="125">
        <v>0.47569444444444442</v>
      </c>
      <c r="J769" s="125">
        <v>0.625</v>
      </c>
      <c r="K769" s="126">
        <f>tbl_Failures_Record[[#This Row],[To]]-tbl_Failures_Record[[#This Row],[From]]</f>
        <v>0.14930555555555558</v>
      </c>
      <c r="L769" s="7" t="s">
        <v>139</v>
      </c>
      <c r="M769" s="7"/>
      <c r="N769" s="7" t="s">
        <v>1753</v>
      </c>
      <c r="O769" s="124"/>
      <c r="P769" s="124"/>
      <c r="Q769" s="124"/>
      <c r="R769" s="124" t="s">
        <v>37</v>
      </c>
      <c r="S769" s="124" t="s">
        <v>71</v>
      </c>
      <c r="T769" s="124" t="s">
        <v>78</v>
      </c>
      <c r="U769" s="127"/>
      <c r="V769" s="124" t="s">
        <v>78</v>
      </c>
      <c r="W769" s="124">
        <v>215</v>
      </c>
      <c r="X769" s="128"/>
    </row>
    <row r="770" spans="2:24" ht="15.6">
      <c r="B770" s="118">
        <v>43854</v>
      </c>
      <c r="C770" s="124"/>
      <c r="D770" s="124" t="s">
        <v>72</v>
      </c>
      <c r="E770" s="124" t="s">
        <v>1754</v>
      </c>
      <c r="F77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Name]]="UT",VLOOKUP(E770:E1779,UTList[],2,0),"")))))</f>
        <v>SA-PAC-003</v>
      </c>
      <c r="G770" s="124"/>
      <c r="H770" s="124" t="s">
        <v>33</v>
      </c>
      <c r="I770" s="125">
        <v>0.625</v>
      </c>
      <c r="J770" s="125">
        <v>0.83333333333333337</v>
      </c>
      <c r="K770" s="126">
        <f>tbl_Failures_Record[[#This Row],[To]]-tbl_Failures_Record[[#This Row],[From]]</f>
        <v>0.20833333333333337</v>
      </c>
      <c r="L770" s="7" t="s">
        <v>139</v>
      </c>
      <c r="M770" s="7" t="s">
        <v>1755</v>
      </c>
      <c r="N770" s="7" t="s">
        <v>1029</v>
      </c>
      <c r="O770" s="124"/>
      <c r="P770" s="124"/>
      <c r="Q770" s="124"/>
      <c r="R770" s="124" t="s">
        <v>37</v>
      </c>
      <c r="S770" s="124" t="s">
        <v>182</v>
      </c>
      <c r="T770" s="124" t="s">
        <v>78</v>
      </c>
      <c r="U770" s="127"/>
      <c r="V770" s="124" t="s">
        <v>78</v>
      </c>
      <c r="W770" s="124">
        <v>300</v>
      </c>
      <c r="X770" s="128">
        <v>50</v>
      </c>
    </row>
    <row r="771" spans="2:24" ht="31.15">
      <c r="B771" s="118">
        <v>43854</v>
      </c>
      <c r="C771" s="119"/>
      <c r="D771" s="119" t="s">
        <v>72</v>
      </c>
      <c r="E771" s="119" t="s">
        <v>95</v>
      </c>
      <c r="F771"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Name]]="UT",VLOOKUP(E771:E1780,UTList[],2,0),"")))))</f>
        <v>SA-AIJ-001</v>
      </c>
      <c r="G771" s="119"/>
      <c r="H771" s="119" t="s">
        <v>57</v>
      </c>
      <c r="I771" s="120">
        <v>0.95833333333333337</v>
      </c>
      <c r="J771" s="120">
        <v>1.0208333333333333</v>
      </c>
      <c r="K771" s="121">
        <f>tbl_Failures_Record[[#This Row],[To]]-tbl_Failures_Record[[#This Row],[From]]</f>
        <v>6.2499999999999889E-2</v>
      </c>
      <c r="L771" s="102" t="s">
        <v>1356</v>
      </c>
      <c r="M771" s="102" t="s">
        <v>1756</v>
      </c>
      <c r="N771" s="102" t="s">
        <v>1757</v>
      </c>
      <c r="O771" s="119"/>
      <c r="P771" s="119"/>
      <c r="Q771" s="119"/>
      <c r="R771" s="119" t="s">
        <v>43</v>
      </c>
      <c r="S771" s="119" t="s">
        <v>208</v>
      </c>
      <c r="T771" s="119" t="s">
        <v>78</v>
      </c>
      <c r="U771" s="122"/>
      <c r="V771" s="119" t="s">
        <v>78</v>
      </c>
      <c r="W771" s="119">
        <v>90</v>
      </c>
      <c r="X771" s="123"/>
    </row>
    <row r="772" spans="2:24" ht="31.15">
      <c r="B772" s="118">
        <v>43855</v>
      </c>
      <c r="C772" s="119"/>
      <c r="D772" s="119" t="s">
        <v>72</v>
      </c>
      <c r="E772" s="119" t="s">
        <v>135</v>
      </c>
      <c r="F772"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Name]]="UT",VLOOKUP(E772:E1781,UTList[],2,0),"")))))</f>
        <v>SA-DVD-001</v>
      </c>
      <c r="G772" s="119"/>
      <c r="H772" s="119" t="s">
        <v>33</v>
      </c>
      <c r="I772" s="120">
        <v>0.84722222222222221</v>
      </c>
      <c r="J772" s="120">
        <v>0.86805555555555547</v>
      </c>
      <c r="K772" s="121">
        <f>tbl_Failures_Record[[#This Row],[To]]-tbl_Failures_Record[[#This Row],[From]]</f>
        <v>2.0833333333333259E-2</v>
      </c>
      <c r="L772" s="102" t="s">
        <v>1758</v>
      </c>
      <c r="M772" s="102"/>
      <c r="N772" s="102" t="s">
        <v>1759</v>
      </c>
      <c r="O772" s="119"/>
      <c r="P772" s="119"/>
      <c r="Q772" s="119"/>
      <c r="R772" s="119" t="s">
        <v>43</v>
      </c>
      <c r="S772" s="119" t="s">
        <v>77</v>
      </c>
      <c r="T772" s="119" t="s">
        <v>78</v>
      </c>
      <c r="U772" s="122"/>
      <c r="V772" s="119" t="s">
        <v>78</v>
      </c>
      <c r="W772" s="119">
        <v>30</v>
      </c>
      <c r="X772" s="123"/>
    </row>
    <row r="773" spans="2:24" ht="15.6">
      <c r="B773" s="118">
        <v>43855</v>
      </c>
      <c r="C773" s="119"/>
      <c r="D773" s="119" t="s">
        <v>72</v>
      </c>
      <c r="E773" s="119" t="s">
        <v>135</v>
      </c>
      <c r="F773"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Name]]="UT",VLOOKUP(E773:E1782,UTList[],2,0),"")))))</f>
        <v>SA-DVD-001</v>
      </c>
      <c r="G773" s="119"/>
      <c r="H773" s="119" t="s">
        <v>33</v>
      </c>
      <c r="I773" s="120">
        <v>0.76736111111111116</v>
      </c>
      <c r="J773" s="120">
        <v>0.80208333333333337</v>
      </c>
      <c r="K773" s="121">
        <f>tbl_Failures_Record[[#This Row],[To]]-tbl_Failures_Record[[#This Row],[From]]</f>
        <v>3.472222222222221E-2</v>
      </c>
      <c r="L773" s="102" t="s">
        <v>99</v>
      </c>
      <c r="M773" s="102"/>
      <c r="N773" s="102" t="s">
        <v>1760</v>
      </c>
      <c r="O773" s="119"/>
      <c r="P773" s="119"/>
      <c r="Q773" s="119"/>
      <c r="R773" s="119" t="s">
        <v>43</v>
      </c>
      <c r="S773" s="119" t="s">
        <v>77</v>
      </c>
      <c r="T773" s="119" t="s">
        <v>78</v>
      </c>
      <c r="U773" s="122"/>
      <c r="V773" s="119" t="s">
        <v>78</v>
      </c>
      <c r="W773" s="119">
        <v>50</v>
      </c>
      <c r="X773" s="123"/>
    </row>
    <row r="774" spans="2:24" ht="31.15">
      <c r="B774" s="118">
        <v>43855</v>
      </c>
      <c r="C774" s="119"/>
      <c r="D774" s="119" t="s">
        <v>31</v>
      </c>
      <c r="E774" s="119" t="s">
        <v>1671</v>
      </c>
      <c r="F774"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Name]]="UT",VLOOKUP(E774:E1783,UTList[],2,0),"")))))</f>
        <v>EU-SHE-001</v>
      </c>
      <c r="G774" s="119"/>
      <c r="H774" s="119" t="s">
        <v>57</v>
      </c>
      <c r="I774" s="120">
        <v>0.26944444444444443</v>
      </c>
      <c r="J774" s="120">
        <v>0.27777777777777779</v>
      </c>
      <c r="K774" s="121">
        <f>tbl_Failures_Record[[#This Row],[To]]-tbl_Failures_Record[[#This Row],[From]]</f>
        <v>8.3333333333333592E-3</v>
      </c>
      <c r="L774" s="102" t="s">
        <v>139</v>
      </c>
      <c r="M774" s="102" t="s">
        <v>1761</v>
      </c>
      <c r="N774" s="102" t="s">
        <v>126</v>
      </c>
      <c r="O774" s="119"/>
      <c r="P774" s="119"/>
      <c r="Q774" s="119"/>
      <c r="R774" s="119" t="s">
        <v>37</v>
      </c>
      <c r="S774" s="119" t="s">
        <v>71</v>
      </c>
      <c r="T774" s="119" t="s">
        <v>78</v>
      </c>
      <c r="U774" s="122"/>
      <c r="V774" s="119" t="s">
        <v>78</v>
      </c>
      <c r="W774" s="119">
        <v>12</v>
      </c>
      <c r="X774" s="123"/>
    </row>
    <row r="775" spans="2:24" ht="31.15">
      <c r="B775" s="118">
        <v>43855</v>
      </c>
      <c r="C775" s="119"/>
      <c r="D775" s="119" t="s">
        <v>72</v>
      </c>
      <c r="E775" s="119" t="s">
        <v>183</v>
      </c>
      <c r="F775"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Name]]="UT",VLOOKUP(E775:E1784,UTList[],2,0),"")))))</f>
        <v>SA-PAC-002</v>
      </c>
      <c r="G775" s="119"/>
      <c r="H775" s="119" t="s">
        <v>57</v>
      </c>
      <c r="I775" s="120">
        <v>6.25E-2</v>
      </c>
      <c r="J775" s="120">
        <v>6.9444444444444434E-2</v>
      </c>
      <c r="K775" s="121">
        <f>tbl_Failures_Record[[#This Row],[To]]-tbl_Failures_Record[[#This Row],[From]]</f>
        <v>6.9444444444444337E-3</v>
      </c>
      <c r="L775" s="102" t="s">
        <v>1731</v>
      </c>
      <c r="M775" s="102"/>
      <c r="N775" s="102" t="s">
        <v>1762</v>
      </c>
      <c r="O775" s="119"/>
      <c r="P775" s="119"/>
      <c r="Q775" s="119"/>
      <c r="R775" s="119" t="s">
        <v>37</v>
      </c>
      <c r="S775" s="119" t="s">
        <v>71</v>
      </c>
      <c r="T775" s="119" t="s">
        <v>39</v>
      </c>
      <c r="U775" s="122"/>
      <c r="V775" s="119" t="s">
        <v>39</v>
      </c>
      <c r="W775" s="119"/>
      <c r="X775" s="123"/>
    </row>
    <row r="776" spans="2:24" ht="31.15">
      <c r="B776" s="118">
        <v>43855</v>
      </c>
      <c r="C776" s="119"/>
      <c r="D776" s="119" t="s">
        <v>72</v>
      </c>
      <c r="E776" s="119" t="s">
        <v>1754</v>
      </c>
      <c r="F776"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Name]]="UT",VLOOKUP(E776:E1785,UTList[],2,0),"")))))</f>
        <v>SA-PAC-003</v>
      </c>
      <c r="G776" s="119"/>
      <c r="H776" s="119" t="s">
        <v>46</v>
      </c>
      <c r="I776" s="120">
        <v>0.125</v>
      </c>
      <c r="J776" s="120">
        <v>0.1875</v>
      </c>
      <c r="K776" s="121">
        <f>tbl_Failures_Record[[#This Row],[To]]-tbl_Failures_Record[[#This Row],[From]]</f>
        <v>6.25E-2</v>
      </c>
      <c r="L776" s="102" t="s">
        <v>1763</v>
      </c>
      <c r="M776" s="102"/>
      <c r="N776" s="102" t="s">
        <v>1764</v>
      </c>
      <c r="O776" s="119"/>
      <c r="P776" s="119"/>
      <c r="Q776" s="119"/>
      <c r="R776" s="119" t="s">
        <v>37</v>
      </c>
      <c r="S776" s="119" t="s">
        <v>617</v>
      </c>
      <c r="T776" s="119" t="s">
        <v>78</v>
      </c>
      <c r="U776" s="122"/>
      <c r="V776" s="119" t="s">
        <v>78</v>
      </c>
      <c r="W776" s="119">
        <v>90</v>
      </c>
      <c r="X776" s="123"/>
    </row>
    <row r="777" spans="2:24" ht="31.15">
      <c r="B777" s="118">
        <v>43855</v>
      </c>
      <c r="C777" s="119"/>
      <c r="D777" s="119" t="s">
        <v>72</v>
      </c>
      <c r="E777" s="119" t="s">
        <v>1754</v>
      </c>
      <c r="F777"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Name]]="UT",VLOOKUP(E777:E1786,UTList[],2,0),"")))))</f>
        <v>SA-PAC-003</v>
      </c>
      <c r="G777" s="119"/>
      <c r="H777" s="119" t="s">
        <v>46</v>
      </c>
      <c r="I777" s="120">
        <v>4.1666666666666664E-2</v>
      </c>
      <c r="J777" s="120">
        <v>5.5555555555555552E-2</v>
      </c>
      <c r="K777" s="121">
        <f>tbl_Failures_Record[[#This Row],[To]]-tbl_Failures_Record[[#This Row],[From]]</f>
        <v>1.3888888888888888E-2</v>
      </c>
      <c r="L777" s="102" t="s">
        <v>1763</v>
      </c>
      <c r="M777" s="102"/>
      <c r="N777" s="102" t="s">
        <v>1764</v>
      </c>
      <c r="O777" s="119"/>
      <c r="P777" s="119"/>
      <c r="Q777" s="119"/>
      <c r="R777" s="119" t="s">
        <v>37</v>
      </c>
      <c r="S777" s="119" t="s">
        <v>617</v>
      </c>
      <c r="T777" s="119" t="s">
        <v>78</v>
      </c>
      <c r="U777" s="122"/>
      <c r="V777" s="119" t="s">
        <v>78</v>
      </c>
      <c r="W777" s="119">
        <v>20</v>
      </c>
      <c r="X777" s="123"/>
    </row>
    <row r="778" spans="2:24" ht="15.6">
      <c r="B778" s="118">
        <v>43856</v>
      </c>
      <c r="C778" s="119"/>
      <c r="D778" s="119" t="s">
        <v>31</v>
      </c>
      <c r="E778" s="119" t="s">
        <v>159</v>
      </c>
      <c r="F778"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Name]]="UT",VLOOKUP(E778:E1787,UTList[],2,0),"")))))</f>
        <v>EU-PAC-001</v>
      </c>
      <c r="G778" s="119"/>
      <c r="H778" s="119" t="s">
        <v>33</v>
      </c>
      <c r="I778" s="120">
        <v>0.91319444444444453</v>
      </c>
      <c r="J778" s="120">
        <v>0.94791666666666663</v>
      </c>
      <c r="K778" s="121">
        <f>tbl_Failures_Record[[#This Row],[To]]-tbl_Failures_Record[[#This Row],[From]]</f>
        <v>3.4722222222222099E-2</v>
      </c>
      <c r="L778" s="102" t="s">
        <v>1765</v>
      </c>
      <c r="M778" s="102"/>
      <c r="N778" s="102" t="s">
        <v>1766</v>
      </c>
      <c r="O778" s="119"/>
      <c r="P778" s="119"/>
      <c r="Q778" s="119"/>
      <c r="R778" s="119" t="s">
        <v>43</v>
      </c>
      <c r="S778" s="119" t="s">
        <v>77</v>
      </c>
      <c r="T778" s="119" t="s">
        <v>78</v>
      </c>
      <c r="U778" s="122"/>
      <c r="V778" s="119" t="s">
        <v>78</v>
      </c>
      <c r="W778" s="119">
        <v>50</v>
      </c>
      <c r="X778" s="123"/>
    </row>
    <row r="779" spans="2:24" ht="15.6">
      <c r="B779" s="118">
        <v>43856</v>
      </c>
      <c r="C779" s="124"/>
      <c r="D779" s="124" t="s">
        <v>72</v>
      </c>
      <c r="E779" s="124" t="s">
        <v>167</v>
      </c>
      <c r="F77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Name]]="UT",VLOOKUP(E779:E1788,UTList[],2,0),"")))))</f>
        <v>SA-ROV-001</v>
      </c>
      <c r="G779" s="124"/>
      <c r="H779" s="124" t="s">
        <v>46</v>
      </c>
      <c r="I779" s="125">
        <v>0.125</v>
      </c>
      <c r="J779" s="125">
        <v>0.16666666666666666</v>
      </c>
      <c r="K779" s="126">
        <f>tbl_Failures_Record[[#This Row],[To]]-tbl_Failures_Record[[#This Row],[From]]</f>
        <v>4.1666666666666657E-2</v>
      </c>
      <c r="L779" s="7" t="s">
        <v>1767</v>
      </c>
      <c r="M779" s="7"/>
      <c r="N779" s="7" t="s">
        <v>1768</v>
      </c>
      <c r="O779" s="124"/>
      <c r="P779" s="124"/>
      <c r="Q779" s="124"/>
      <c r="R779" s="124" t="s">
        <v>43</v>
      </c>
      <c r="S779" s="124" t="s">
        <v>208</v>
      </c>
      <c r="T779" s="124" t="s">
        <v>78</v>
      </c>
      <c r="U779" s="127"/>
      <c r="V779" s="124" t="s">
        <v>78</v>
      </c>
      <c r="W779" s="124">
        <v>60</v>
      </c>
      <c r="X779" s="128">
        <v>100</v>
      </c>
    </row>
    <row r="780" spans="2:24" ht="15.6">
      <c r="B780" s="118">
        <v>43856</v>
      </c>
      <c r="C780" s="124"/>
      <c r="D780" s="124" t="s">
        <v>72</v>
      </c>
      <c r="E780" s="124" t="s">
        <v>73</v>
      </c>
      <c r="F78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Name]]="UT",VLOOKUP(E780:E1789,UTList[],2,0),"")))))</f>
        <v>SA-ROV-002</v>
      </c>
      <c r="G780" s="124"/>
      <c r="H780" s="124" t="s">
        <v>33</v>
      </c>
      <c r="I780" s="125">
        <v>0.84027777777777779</v>
      </c>
      <c r="J780" s="125">
        <v>0.88888888888888884</v>
      </c>
      <c r="K780" s="126">
        <f>tbl_Failures_Record[[#This Row],[To]]-tbl_Failures_Record[[#This Row],[From]]</f>
        <v>4.8611111111111049E-2</v>
      </c>
      <c r="L780" s="7" t="s">
        <v>1769</v>
      </c>
      <c r="M780" s="7"/>
      <c r="N780" s="7" t="s">
        <v>1561</v>
      </c>
      <c r="O780" s="124"/>
      <c r="P780" s="124"/>
      <c r="Q780" s="124"/>
      <c r="R780" s="124" t="s">
        <v>43</v>
      </c>
      <c r="S780" s="124" t="s">
        <v>77</v>
      </c>
      <c r="T780" s="124" t="s">
        <v>78</v>
      </c>
      <c r="U780" s="127"/>
      <c r="V780" s="124" t="s">
        <v>78</v>
      </c>
      <c r="W780" s="124">
        <v>70</v>
      </c>
      <c r="X780" s="128"/>
    </row>
    <row r="781" spans="2:24" ht="15.6">
      <c r="B781" s="118">
        <v>43856</v>
      </c>
      <c r="C781" s="119"/>
      <c r="D781" s="119" t="s">
        <v>72</v>
      </c>
      <c r="E781" s="119" t="s">
        <v>170</v>
      </c>
      <c r="F781"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Name]]="UT",VLOOKUP(E781:E1790,UTList[],2,0),"")))))</f>
        <v>SA-ROV-003</v>
      </c>
      <c r="G781" s="119"/>
      <c r="H781" s="119" t="s">
        <v>46</v>
      </c>
      <c r="I781" s="120">
        <v>9.7222222222222224E-2</v>
      </c>
      <c r="J781" s="120">
        <v>0.11458333333333333</v>
      </c>
      <c r="K781" s="121">
        <f>tbl_Failures_Record[[#This Row],[To]]-tbl_Failures_Record[[#This Row],[From]]</f>
        <v>1.7361111111111105E-2</v>
      </c>
      <c r="L781" s="102" t="s">
        <v>1560</v>
      </c>
      <c r="M781" s="7"/>
      <c r="N781" s="102" t="s">
        <v>1770</v>
      </c>
      <c r="O781" s="119"/>
      <c r="P781" s="119"/>
      <c r="Q781" s="119"/>
      <c r="R781" s="119" t="s">
        <v>43</v>
      </c>
      <c r="S781" s="119" t="s">
        <v>208</v>
      </c>
      <c r="T781" s="119" t="s">
        <v>78</v>
      </c>
      <c r="U781" s="122"/>
      <c r="V781" s="119" t="s">
        <v>78</v>
      </c>
      <c r="W781" s="119">
        <v>25</v>
      </c>
      <c r="X781" s="123">
        <v>70</v>
      </c>
    </row>
    <row r="782" spans="2:24" ht="31.15">
      <c r="B782" s="118">
        <v>43856</v>
      </c>
      <c r="C782" s="124"/>
      <c r="D782" s="124" t="s">
        <v>31</v>
      </c>
      <c r="E782" s="124" t="s">
        <v>176</v>
      </c>
      <c r="F78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Name]]="UT",VLOOKUP(E782:E1791,UTList[],2,0),"")))))</f>
        <v>EU-DCD-001</v>
      </c>
      <c r="G782" s="124"/>
      <c r="H782" s="124" t="s">
        <v>33</v>
      </c>
      <c r="I782" s="125">
        <v>0.91666666666666663</v>
      </c>
      <c r="J782" s="125">
        <v>0.9375</v>
      </c>
      <c r="K782" s="126">
        <f>tbl_Failures_Record[[#This Row],[To]]-tbl_Failures_Record[[#This Row],[From]]</f>
        <v>2.083333333333337E-2</v>
      </c>
      <c r="L782" s="7" t="s">
        <v>99</v>
      </c>
      <c r="M782" s="7"/>
      <c r="N782" s="7" t="s">
        <v>1771</v>
      </c>
      <c r="O782" s="124"/>
      <c r="P782" s="124"/>
      <c r="Q782" s="124"/>
      <c r="R782" s="124" t="s">
        <v>37</v>
      </c>
      <c r="S782" s="124" t="s">
        <v>61</v>
      </c>
      <c r="T782" s="124" t="s">
        <v>78</v>
      </c>
      <c r="U782" s="127"/>
      <c r="V782" s="124" t="s">
        <v>78</v>
      </c>
      <c r="W782" s="124">
        <v>30</v>
      </c>
      <c r="X782" s="128"/>
    </row>
    <row r="783" spans="2:24" ht="15.6">
      <c r="B783" s="118">
        <v>43856</v>
      </c>
      <c r="C783" s="124"/>
      <c r="D783" s="124" t="s">
        <v>31</v>
      </c>
      <c r="E783" s="124" t="s">
        <v>101</v>
      </c>
      <c r="F78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Name]]="UT",VLOOKUP(E783:E1792,UTList[],2,0),"")))))</f>
        <v>EU-PCM-003</v>
      </c>
      <c r="G783" s="124"/>
      <c r="H783" s="124" t="s">
        <v>33</v>
      </c>
      <c r="I783" s="125">
        <v>0.89583333333333337</v>
      </c>
      <c r="J783" s="125">
        <v>0.92013888888888884</v>
      </c>
      <c r="K783" s="126">
        <f>tbl_Failures_Record[[#This Row],[To]]-tbl_Failures_Record[[#This Row],[From]]</f>
        <v>2.4305555555555469E-2</v>
      </c>
      <c r="L783" s="7" t="s">
        <v>1772</v>
      </c>
      <c r="M783" s="7" t="s">
        <v>1773</v>
      </c>
      <c r="N783" s="7" t="s">
        <v>502</v>
      </c>
      <c r="O783" s="124"/>
      <c r="P783" s="124"/>
      <c r="Q783" s="124"/>
      <c r="R783" s="124" t="s">
        <v>37</v>
      </c>
      <c r="S783" s="124" t="s">
        <v>71</v>
      </c>
      <c r="T783" s="124" t="s">
        <v>78</v>
      </c>
      <c r="U783" s="127"/>
      <c r="V783" s="124" t="s">
        <v>39</v>
      </c>
      <c r="W783" s="124">
        <v>35</v>
      </c>
      <c r="X783" s="128"/>
    </row>
    <row r="784" spans="2:24" ht="31.15">
      <c r="B784" s="118">
        <v>43857</v>
      </c>
      <c r="C784" s="124"/>
      <c r="D784" s="124" t="s">
        <v>31</v>
      </c>
      <c r="E784" s="124" t="s">
        <v>32</v>
      </c>
      <c r="F78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Name]]="UT",VLOOKUP(E784:E1793,UTList[],2,0),"")))))</f>
        <v>EU-PRF-002</v>
      </c>
      <c r="G784" s="124"/>
      <c r="H784" s="124" t="s">
        <v>33</v>
      </c>
      <c r="I784" s="125">
        <v>0.9375</v>
      </c>
      <c r="J784" s="125">
        <v>0.94097222222222221</v>
      </c>
      <c r="K784" s="126">
        <f>tbl_Failures_Record[[#This Row],[To]]-tbl_Failures_Record[[#This Row],[From]]</f>
        <v>3.4722222222222099E-3</v>
      </c>
      <c r="L784" s="7" t="s">
        <v>1774</v>
      </c>
      <c r="M784" s="7" t="s">
        <v>455</v>
      </c>
      <c r="N784" s="7" t="s">
        <v>456</v>
      </c>
      <c r="O784" s="124"/>
      <c r="P784" s="124"/>
      <c r="Q784" s="124"/>
      <c r="R784" s="124" t="s">
        <v>37</v>
      </c>
      <c r="S784" s="124" t="s">
        <v>56</v>
      </c>
      <c r="T784" s="124" t="s">
        <v>78</v>
      </c>
      <c r="U784" s="127"/>
      <c r="V784" s="124" t="s">
        <v>78</v>
      </c>
      <c r="W784" s="124">
        <v>5</v>
      </c>
      <c r="X784" s="128"/>
    </row>
    <row r="785" spans="2:24" ht="31.15">
      <c r="B785" s="118">
        <v>43857</v>
      </c>
      <c r="C785" s="124"/>
      <c r="D785" s="124" t="s">
        <v>72</v>
      </c>
      <c r="E785" s="124" t="s">
        <v>1775</v>
      </c>
      <c r="F78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Name]]="UT",VLOOKUP(E785:E1794,UTList[],2,0),"")))))</f>
        <v>SA-RON-001</v>
      </c>
      <c r="G785" s="124"/>
      <c r="H785" s="124" t="s">
        <v>33</v>
      </c>
      <c r="I785" s="125">
        <v>0.73958333333333337</v>
      </c>
      <c r="J785" s="125">
        <v>0.79166666666666663</v>
      </c>
      <c r="K785" s="126">
        <f>tbl_Failures_Record[[#This Row],[To]]-tbl_Failures_Record[[#This Row],[From]]</f>
        <v>5.2083333333333259E-2</v>
      </c>
      <c r="L785" s="7" t="s">
        <v>1760</v>
      </c>
      <c r="M785" s="7"/>
      <c r="N785" s="7" t="s">
        <v>1776</v>
      </c>
      <c r="O785" s="124"/>
      <c r="P785" s="124"/>
      <c r="Q785" s="124"/>
      <c r="R785" s="124" t="s">
        <v>43</v>
      </c>
      <c r="S785" s="124" t="s">
        <v>77</v>
      </c>
      <c r="T785" s="124" t="s">
        <v>78</v>
      </c>
      <c r="U785" s="127"/>
      <c r="V785" s="124" t="s">
        <v>78</v>
      </c>
      <c r="W785" s="124">
        <v>75</v>
      </c>
      <c r="X785" s="128"/>
    </row>
    <row r="786" spans="2:24" ht="31.15">
      <c r="B786" s="118">
        <v>43857</v>
      </c>
      <c r="C786" s="124"/>
      <c r="D786" s="124" t="s">
        <v>31</v>
      </c>
      <c r="E786" s="124" t="s">
        <v>176</v>
      </c>
      <c r="F78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Name]]="UT",VLOOKUP(E786:E1795,UTList[],2,0),"")))))</f>
        <v>EU-DCD-001</v>
      </c>
      <c r="G786" s="124"/>
      <c r="H786" s="124" t="s">
        <v>33</v>
      </c>
      <c r="I786" s="125">
        <v>0.79166666666666663</v>
      </c>
      <c r="J786" s="125">
        <v>0.80208333333333337</v>
      </c>
      <c r="K786" s="126">
        <f>tbl_Failures_Record[[#This Row],[To]]-tbl_Failures_Record[[#This Row],[From]]</f>
        <v>1.0416666666666741E-2</v>
      </c>
      <c r="L786" s="7" t="s">
        <v>1356</v>
      </c>
      <c r="M786" s="7" t="s">
        <v>1777</v>
      </c>
      <c r="N786" s="7" t="s">
        <v>1778</v>
      </c>
      <c r="O786" s="124"/>
      <c r="P786" s="124"/>
      <c r="Q786" s="124"/>
      <c r="R786" s="124" t="s">
        <v>37</v>
      </c>
      <c r="S786" s="124" t="s">
        <v>56</v>
      </c>
      <c r="T786" s="124" t="s">
        <v>78</v>
      </c>
      <c r="U786" s="127"/>
      <c r="V786" s="124" t="s">
        <v>78</v>
      </c>
      <c r="W786" s="124">
        <v>15</v>
      </c>
      <c r="X786" s="128"/>
    </row>
    <row r="787" spans="2:24" ht="31.15">
      <c r="B787" s="118">
        <v>43857</v>
      </c>
      <c r="C787" s="124"/>
      <c r="D787" s="124" t="s">
        <v>72</v>
      </c>
      <c r="E787" s="124" t="s">
        <v>1754</v>
      </c>
      <c r="F78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Name]]="UT",VLOOKUP(E787:E1796,UTList[],2,0),"")))))</f>
        <v>SA-PAC-003</v>
      </c>
      <c r="G787" s="124"/>
      <c r="H787" s="124" t="s">
        <v>57</v>
      </c>
      <c r="I787" s="125">
        <v>0.34722222222222227</v>
      </c>
      <c r="J787" s="125">
        <v>0.3611111111111111</v>
      </c>
      <c r="K787" s="126">
        <f>tbl_Failures_Record[[#This Row],[To]]-tbl_Failures_Record[[#This Row],[From]]</f>
        <v>1.388888888888884E-2</v>
      </c>
      <c r="L787" s="7" t="s">
        <v>1607</v>
      </c>
      <c r="M787" s="7"/>
      <c r="N787" s="7" t="s">
        <v>673</v>
      </c>
      <c r="O787" s="124"/>
      <c r="P787" s="124"/>
      <c r="Q787" s="124"/>
      <c r="R787" s="124" t="s">
        <v>43</v>
      </c>
      <c r="S787" s="124" t="s">
        <v>90</v>
      </c>
      <c r="T787" s="124" t="s">
        <v>78</v>
      </c>
      <c r="U787" s="127"/>
      <c r="V787" s="124" t="s">
        <v>78</v>
      </c>
      <c r="W787" s="124">
        <v>20</v>
      </c>
      <c r="X787" s="128"/>
    </row>
    <row r="788" spans="2:24" ht="15.6">
      <c r="B788" s="118">
        <v>43857</v>
      </c>
      <c r="C788" s="119"/>
      <c r="D788" s="119" t="s">
        <v>72</v>
      </c>
      <c r="E788" s="119" t="s">
        <v>1754</v>
      </c>
      <c r="F788"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Name]]="UT",VLOOKUP(E788:E1797,UTList[],2,0),"")))))</f>
        <v>SA-PAC-003</v>
      </c>
      <c r="G788" s="119"/>
      <c r="H788" s="119" t="s">
        <v>33</v>
      </c>
      <c r="I788" s="120">
        <v>0.66666666666666663</v>
      </c>
      <c r="J788" s="120">
        <v>0.67708333333333337</v>
      </c>
      <c r="K788" s="121">
        <f>tbl_Failures_Record[[#This Row],[To]]-tbl_Failures_Record[[#This Row],[From]]</f>
        <v>1.0416666666666741E-2</v>
      </c>
      <c r="L788" s="102" t="s">
        <v>1779</v>
      </c>
      <c r="M788" s="102"/>
      <c r="N788" s="102" t="s">
        <v>1780</v>
      </c>
      <c r="O788" s="119"/>
      <c r="P788" s="119"/>
      <c r="Q788" s="119"/>
      <c r="R788" s="119" t="s">
        <v>37</v>
      </c>
      <c r="S788" s="119" t="s">
        <v>56</v>
      </c>
      <c r="T788" s="119" t="s">
        <v>78</v>
      </c>
      <c r="U788" s="122"/>
      <c r="V788" s="119" t="s">
        <v>78</v>
      </c>
      <c r="W788" s="119">
        <v>15</v>
      </c>
      <c r="X788" s="123"/>
    </row>
    <row r="789" spans="2:24" ht="31.15">
      <c r="B789" s="118">
        <v>43857</v>
      </c>
      <c r="C789" s="119"/>
      <c r="D789" s="119" t="s">
        <v>31</v>
      </c>
      <c r="E789" s="119" t="s">
        <v>101</v>
      </c>
      <c r="F789"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Name]]="UT",VLOOKUP(E789:E1798,UTList[],2,0),"")))))</f>
        <v>EU-PCM-003</v>
      </c>
      <c r="G789" s="119"/>
      <c r="H789" s="119" t="s">
        <v>57</v>
      </c>
      <c r="I789" s="120">
        <v>0.45833333333333331</v>
      </c>
      <c r="J789" s="120">
        <v>0.625</v>
      </c>
      <c r="K789" s="121">
        <f>tbl_Failures_Record[[#This Row],[To]]-tbl_Failures_Record[[#This Row],[From]]</f>
        <v>0.16666666666666669</v>
      </c>
      <c r="L789" s="102" t="s">
        <v>1781</v>
      </c>
      <c r="M789" s="102" t="s">
        <v>1782</v>
      </c>
      <c r="N789" s="102" t="s">
        <v>1783</v>
      </c>
      <c r="O789" s="119"/>
      <c r="P789" s="119"/>
      <c r="Q789" s="119"/>
      <c r="R789" s="119" t="s">
        <v>37</v>
      </c>
      <c r="S789" s="119" t="s">
        <v>71</v>
      </c>
      <c r="T789" s="119" t="s">
        <v>39</v>
      </c>
      <c r="U789" s="122"/>
      <c r="V789" s="119" t="s">
        <v>39</v>
      </c>
      <c r="W789" s="119"/>
      <c r="X789" s="123"/>
    </row>
    <row r="790" spans="2:24" ht="15.6">
      <c r="B790" s="118">
        <v>43858</v>
      </c>
      <c r="C790" s="119"/>
      <c r="D790" s="119" t="s">
        <v>51</v>
      </c>
      <c r="E790" s="119" t="s">
        <v>1289</v>
      </c>
      <c r="F790"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Name]]="UT",VLOOKUP(E790:E1799,UTList[],2,0),"")))))</f>
        <v>SC-COT-001</v>
      </c>
      <c r="G790" s="119"/>
      <c r="H790" s="119" t="s">
        <v>57</v>
      </c>
      <c r="I790" s="120">
        <v>0.66666666666666663</v>
      </c>
      <c r="J790" s="120">
        <v>0.67361111111111116</v>
      </c>
      <c r="K790" s="121">
        <f>tbl_Failures_Record[[#This Row],[To]]-tbl_Failures_Record[[#This Row],[From]]</f>
        <v>6.9444444444445308E-3</v>
      </c>
      <c r="L790" s="102" t="s">
        <v>1784</v>
      </c>
      <c r="M790" s="102" t="s">
        <v>1785</v>
      </c>
      <c r="N790" s="102" t="s">
        <v>1460</v>
      </c>
      <c r="O790" s="119"/>
      <c r="P790" s="119"/>
      <c r="Q790" s="119"/>
      <c r="R790" s="119" t="s">
        <v>37</v>
      </c>
      <c r="S790" s="119" t="s">
        <v>166</v>
      </c>
      <c r="T790" s="119" t="s">
        <v>78</v>
      </c>
      <c r="U790" s="122"/>
      <c r="V790" s="119" t="s">
        <v>78</v>
      </c>
      <c r="W790" s="119">
        <v>10</v>
      </c>
      <c r="X790" s="123"/>
    </row>
    <row r="791" spans="2:24" ht="31.15">
      <c r="B791" s="118">
        <v>43858</v>
      </c>
      <c r="C791" s="124"/>
      <c r="D791" s="124" t="s">
        <v>72</v>
      </c>
      <c r="E791" s="124" t="s">
        <v>1405</v>
      </c>
      <c r="F79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Name]]="UT",VLOOKUP(E791:E1800,UTList[],2,0),"")))))</f>
        <v>SA-DCD-003</v>
      </c>
      <c r="G791" s="124"/>
      <c r="H791" s="124" t="s">
        <v>57</v>
      </c>
      <c r="I791" s="125">
        <v>0.57638888888888895</v>
      </c>
      <c r="J791" s="125">
        <v>0.59027777777777779</v>
      </c>
      <c r="K791" s="126">
        <f>tbl_Failures_Record[[#This Row],[To]]-tbl_Failures_Record[[#This Row],[From]]</f>
        <v>1.388888888888884E-2</v>
      </c>
      <c r="L791" s="7" t="s">
        <v>1356</v>
      </c>
      <c r="M791" s="7" t="s">
        <v>1786</v>
      </c>
      <c r="N791" s="7" t="s">
        <v>1787</v>
      </c>
      <c r="O791" s="124"/>
      <c r="P791" s="124"/>
      <c r="Q791" s="124"/>
      <c r="R791" s="124" t="s">
        <v>37</v>
      </c>
      <c r="S791" s="124" t="s">
        <v>71</v>
      </c>
      <c r="T791" s="124" t="s">
        <v>78</v>
      </c>
      <c r="U791" s="127"/>
      <c r="V791" s="124" t="s">
        <v>78</v>
      </c>
      <c r="W791" s="124">
        <v>20</v>
      </c>
      <c r="X791" s="128">
        <v>30</v>
      </c>
    </row>
    <row r="792" spans="2:24" ht="31.15">
      <c r="B792" s="118">
        <v>43858</v>
      </c>
      <c r="C792" s="124"/>
      <c r="D792" s="124" t="s">
        <v>72</v>
      </c>
      <c r="E792" s="124" t="s">
        <v>91</v>
      </c>
      <c r="F79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Name]]="UT",VLOOKUP(E792:E1801,UTList[],2,0),"")))))</f>
        <v>SA-PAC-001</v>
      </c>
      <c r="G792" s="124"/>
      <c r="H792" s="124" t="s">
        <v>33</v>
      </c>
      <c r="I792" s="125">
        <v>0.71875</v>
      </c>
      <c r="J792" s="125">
        <v>0.72569444444444453</v>
      </c>
      <c r="K792" s="126">
        <f>tbl_Failures_Record[[#This Row],[To]]-tbl_Failures_Record[[#This Row],[From]]</f>
        <v>6.9444444444445308E-3</v>
      </c>
      <c r="L792" s="7" t="s">
        <v>1607</v>
      </c>
      <c r="M792" s="7"/>
      <c r="N792" s="7" t="s">
        <v>1788</v>
      </c>
      <c r="O792" s="124"/>
      <c r="P792" s="124"/>
      <c r="Q792" s="124"/>
      <c r="R792" s="124" t="s">
        <v>43</v>
      </c>
      <c r="S792" s="124" t="s">
        <v>50</v>
      </c>
      <c r="T792" s="124" t="s">
        <v>78</v>
      </c>
      <c r="U792" s="127"/>
      <c r="V792" s="124" t="s">
        <v>78</v>
      </c>
      <c r="W792" s="124">
        <v>10</v>
      </c>
      <c r="X792" s="128"/>
    </row>
    <row r="793" spans="2:24" ht="46.9">
      <c r="B793" s="118">
        <v>43858</v>
      </c>
      <c r="C793" s="124"/>
      <c r="D793" s="124" t="s">
        <v>31</v>
      </c>
      <c r="E793" s="124" t="s">
        <v>101</v>
      </c>
      <c r="F79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Name]]="UT",VLOOKUP(E793:E1802,UTList[],2,0),"")))))</f>
        <v>EU-PCM-003</v>
      </c>
      <c r="G793" s="124"/>
      <c r="H793" s="124" t="s">
        <v>46</v>
      </c>
      <c r="I793" s="125">
        <v>8.3333333333333329E-2</v>
      </c>
      <c r="J793" s="125">
        <v>0.16666666666666666</v>
      </c>
      <c r="K793" s="126">
        <f>tbl_Failures_Record[[#This Row],[To]]-tbl_Failures_Record[[#This Row],[From]]</f>
        <v>8.3333333333333329E-2</v>
      </c>
      <c r="L793" s="7" t="s">
        <v>1789</v>
      </c>
      <c r="M793" s="7" t="s">
        <v>1790</v>
      </c>
      <c r="N793" s="7" t="s">
        <v>1791</v>
      </c>
      <c r="O793" s="124"/>
      <c r="P793" s="124"/>
      <c r="Q793" s="124"/>
      <c r="R793" s="124" t="s">
        <v>37</v>
      </c>
      <c r="S793" s="124" t="s">
        <v>61</v>
      </c>
      <c r="T793" s="124" t="s">
        <v>78</v>
      </c>
      <c r="U793" s="127"/>
      <c r="V793" s="124" t="s">
        <v>78</v>
      </c>
      <c r="W793" s="124">
        <v>30</v>
      </c>
      <c r="X793" s="128"/>
    </row>
    <row r="794" spans="2:24" ht="15.6">
      <c r="B794" s="118">
        <v>43858</v>
      </c>
      <c r="C794" s="124"/>
      <c r="D794" s="124" t="s">
        <v>31</v>
      </c>
      <c r="E794" s="124" t="s">
        <v>359</v>
      </c>
      <c r="F79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Name]]="UT",VLOOKUP(E794:E1803,UTList[],2,0),"")))))</f>
        <v>EU-SED-001</v>
      </c>
      <c r="G794" s="124"/>
      <c r="H794" s="124" t="s">
        <v>57</v>
      </c>
      <c r="I794" s="125">
        <v>0.41666666666666669</v>
      </c>
      <c r="J794" s="125">
        <v>0.42430555555555555</v>
      </c>
      <c r="K794" s="126">
        <f>tbl_Failures_Record[[#This Row],[To]]-tbl_Failures_Record[[#This Row],[From]]</f>
        <v>7.6388888888888618E-3</v>
      </c>
      <c r="L794" s="7" t="s">
        <v>1792</v>
      </c>
      <c r="M794" s="7" t="s">
        <v>1793</v>
      </c>
      <c r="N794" s="7" t="s">
        <v>1794</v>
      </c>
      <c r="O794" s="124"/>
      <c r="P794" s="124"/>
      <c r="Q794" s="124"/>
      <c r="R794" s="124" t="s">
        <v>43</v>
      </c>
      <c r="S794" s="124" t="s">
        <v>105</v>
      </c>
      <c r="T794" s="124" t="s">
        <v>78</v>
      </c>
      <c r="U794" s="127"/>
      <c r="V794" s="124" t="s">
        <v>78</v>
      </c>
      <c r="W794" s="124">
        <v>11</v>
      </c>
      <c r="X794" s="128">
        <v>110</v>
      </c>
    </row>
    <row r="795" spans="2:24" ht="31.15">
      <c r="B795" s="129">
        <v>43859</v>
      </c>
      <c r="C795" s="124"/>
      <c r="D795" s="124" t="s">
        <v>31</v>
      </c>
      <c r="E795" s="124" t="s">
        <v>470</v>
      </c>
      <c r="F79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Name]]="UT",VLOOKUP(E795:E1804,UTList[],2,0),"")))))</f>
        <v>EU-DSP-001</v>
      </c>
      <c r="G795" s="124"/>
      <c r="H795" s="124" t="s">
        <v>57</v>
      </c>
      <c r="I795" s="125">
        <v>0.35416666666666669</v>
      </c>
      <c r="J795" s="125">
        <v>0.625</v>
      </c>
      <c r="K795" s="126">
        <f>tbl_Failures_Record[[#This Row],[To]]-tbl_Failures_Record[[#This Row],[From]]</f>
        <v>0.27083333333333331</v>
      </c>
      <c r="L795" s="7" t="s">
        <v>1795</v>
      </c>
      <c r="M795" s="7"/>
      <c r="N795" s="7" t="s">
        <v>1796</v>
      </c>
      <c r="O795" s="124"/>
      <c r="P795" s="124"/>
      <c r="Q795" s="124"/>
      <c r="R795" s="124" t="s">
        <v>43</v>
      </c>
      <c r="S795" s="124" t="s">
        <v>105</v>
      </c>
      <c r="T795" s="124" t="s">
        <v>78</v>
      </c>
      <c r="U795" s="127"/>
      <c r="V795" s="124" t="s">
        <v>78</v>
      </c>
      <c r="W795" s="124">
        <v>390</v>
      </c>
      <c r="X795" s="128"/>
    </row>
    <row r="796" spans="2:24" ht="15.6">
      <c r="B796" s="129">
        <v>43859</v>
      </c>
      <c r="C796" s="124"/>
      <c r="D796" s="124" t="s">
        <v>72</v>
      </c>
      <c r="E796" s="124" t="s">
        <v>167</v>
      </c>
      <c r="F79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Name]]="UT",VLOOKUP(E796:E1805,UTList[],2,0),"")))))</f>
        <v>SA-ROV-001</v>
      </c>
      <c r="G796" s="124"/>
      <c r="H796" s="124" t="s">
        <v>57</v>
      </c>
      <c r="I796" s="125">
        <v>0.29166666666666669</v>
      </c>
      <c r="J796" s="125">
        <v>0.3125</v>
      </c>
      <c r="K796" s="126">
        <f>tbl_Failures_Record[[#This Row],[To]]-tbl_Failures_Record[[#This Row],[From]]</f>
        <v>2.0833333333333315E-2</v>
      </c>
      <c r="L796" s="7" t="s">
        <v>1769</v>
      </c>
      <c r="M796" s="7"/>
      <c r="N796" s="7" t="s">
        <v>1797</v>
      </c>
      <c r="O796" s="124"/>
      <c r="P796" s="124"/>
      <c r="Q796" s="124"/>
      <c r="R796" s="124" t="s">
        <v>43</v>
      </c>
      <c r="S796" s="124" t="s">
        <v>90</v>
      </c>
      <c r="T796" s="124" t="s">
        <v>78</v>
      </c>
      <c r="U796" s="127"/>
      <c r="V796" s="124" t="s">
        <v>78</v>
      </c>
      <c r="W796" s="124">
        <v>30</v>
      </c>
      <c r="X796" s="128"/>
    </row>
    <row r="797" spans="2:24" ht="15.6">
      <c r="B797" s="129">
        <v>43859</v>
      </c>
      <c r="C797" s="119"/>
      <c r="D797" s="119" t="s">
        <v>72</v>
      </c>
      <c r="E797" s="119" t="s">
        <v>167</v>
      </c>
      <c r="F797"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Name]]="UT",VLOOKUP(E797:E1806,UTList[],2,0),"")))))</f>
        <v>SA-ROV-001</v>
      </c>
      <c r="G797" s="119"/>
      <c r="H797" s="124" t="s">
        <v>57</v>
      </c>
      <c r="I797" s="120">
        <v>0.52083333333333337</v>
      </c>
      <c r="J797" s="120">
        <v>0.52777777777777779</v>
      </c>
      <c r="K797" s="121">
        <f>tbl_Failures_Record[[#This Row],[To]]-tbl_Failures_Record[[#This Row],[From]]</f>
        <v>6.9444444444444198E-3</v>
      </c>
      <c r="L797" s="102" t="s">
        <v>1798</v>
      </c>
      <c r="M797" s="102"/>
      <c r="N797" s="102" t="s">
        <v>1460</v>
      </c>
      <c r="O797" s="119"/>
      <c r="P797" s="119"/>
      <c r="Q797" s="119"/>
      <c r="R797" s="119" t="s">
        <v>43</v>
      </c>
      <c r="S797" s="119" t="s">
        <v>90</v>
      </c>
      <c r="T797" s="119" t="s">
        <v>78</v>
      </c>
      <c r="U797" s="122"/>
      <c r="V797" s="119" t="s">
        <v>78</v>
      </c>
      <c r="W797" s="119">
        <v>10</v>
      </c>
      <c r="X797" s="123"/>
    </row>
    <row r="798" spans="2:24" ht="15.6">
      <c r="B798" s="129">
        <v>43859</v>
      </c>
      <c r="C798" s="124"/>
      <c r="D798" s="119" t="s">
        <v>72</v>
      </c>
      <c r="E798" s="119" t="s">
        <v>73</v>
      </c>
      <c r="F79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Name]]="UT",VLOOKUP(E798:E1807,UTList[],2,0),"")))))</f>
        <v>SA-ROV-002</v>
      </c>
      <c r="G798" s="124"/>
      <c r="H798" s="124" t="s">
        <v>33</v>
      </c>
      <c r="I798" s="125">
        <v>0.74305555555555547</v>
      </c>
      <c r="J798" s="125">
        <v>0.78472222222222221</v>
      </c>
      <c r="K798" s="126">
        <f>tbl_Failures_Record[[#This Row],[To]]-tbl_Failures_Record[[#This Row],[From]]</f>
        <v>4.1666666666666741E-2</v>
      </c>
      <c r="L798" s="7" t="s">
        <v>1769</v>
      </c>
      <c r="M798" s="7"/>
      <c r="N798" s="7" t="s">
        <v>1797</v>
      </c>
      <c r="O798" s="124"/>
      <c r="P798" s="124"/>
      <c r="Q798" s="124"/>
      <c r="R798" s="124" t="s">
        <v>43</v>
      </c>
      <c r="S798" s="119" t="s">
        <v>90</v>
      </c>
      <c r="T798" s="124" t="s">
        <v>78</v>
      </c>
      <c r="U798" s="127"/>
      <c r="V798" s="124" t="s">
        <v>78</v>
      </c>
      <c r="W798" s="124">
        <v>60</v>
      </c>
      <c r="X798" s="128"/>
    </row>
    <row r="799" spans="2:24" ht="15.6">
      <c r="B799" s="129">
        <v>43859</v>
      </c>
      <c r="C799" s="124"/>
      <c r="D799" s="124" t="s">
        <v>31</v>
      </c>
      <c r="E799" s="124" t="s">
        <v>359</v>
      </c>
      <c r="F79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Name]]="UT",VLOOKUP(E799:E1808,UTList[],2,0),"")))))</f>
        <v>EU-SED-001</v>
      </c>
      <c r="G799" s="124"/>
      <c r="H799" s="124" t="s">
        <v>33</v>
      </c>
      <c r="I799" s="125">
        <v>0.85069444444444453</v>
      </c>
      <c r="J799" s="125">
        <v>0.85416666666666663</v>
      </c>
      <c r="K799" s="126">
        <f>tbl_Failures_Record[[#This Row],[To]]-tbl_Failures_Record[[#This Row],[From]]</f>
        <v>3.4722222222220989E-3</v>
      </c>
      <c r="L799" s="102" t="s">
        <v>1792</v>
      </c>
      <c r="M799" s="102" t="s">
        <v>1793</v>
      </c>
      <c r="N799" s="102" t="s">
        <v>1794</v>
      </c>
      <c r="O799" s="119"/>
      <c r="P799" s="119"/>
      <c r="Q799" s="119"/>
      <c r="R799" s="119" t="s">
        <v>43</v>
      </c>
      <c r="S799" s="119" t="s">
        <v>77</v>
      </c>
      <c r="T799" s="119" t="s">
        <v>78</v>
      </c>
      <c r="U799" s="122"/>
      <c r="V799" s="119" t="s">
        <v>78</v>
      </c>
      <c r="W799" s="124">
        <v>5</v>
      </c>
      <c r="X799" s="128"/>
    </row>
    <row r="800" spans="2:24" ht="31.15">
      <c r="B800" s="129">
        <v>43860</v>
      </c>
      <c r="C800" s="124"/>
      <c r="D800" s="124" t="s">
        <v>31</v>
      </c>
      <c r="E800" s="124" t="s">
        <v>101</v>
      </c>
      <c r="F80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Name]]="UT",VLOOKUP(E800:E1809,UTList[],2,0),"")))))</f>
        <v>EU-PCM-003</v>
      </c>
      <c r="G800" s="124"/>
      <c r="H800" s="124" t="s">
        <v>46</v>
      </c>
      <c r="I800" s="125">
        <v>0.16458333333333333</v>
      </c>
      <c r="J800" s="125">
        <v>0.17569444444444446</v>
      </c>
      <c r="K800" s="126">
        <f>tbl_Failures_Record[[#This Row],[To]]-tbl_Failures_Record[[#This Row],[From]]</f>
        <v>1.1111111111111127E-2</v>
      </c>
      <c r="L800" s="7" t="s">
        <v>1772</v>
      </c>
      <c r="M800" s="7" t="s">
        <v>1799</v>
      </c>
      <c r="N800" s="7" t="s">
        <v>1800</v>
      </c>
      <c r="O800" s="124"/>
      <c r="P800" s="124"/>
      <c r="Q800" s="124"/>
      <c r="R800" s="124" t="s">
        <v>37</v>
      </c>
      <c r="S800" s="124" t="s">
        <v>61</v>
      </c>
      <c r="T800" s="124" t="s">
        <v>78</v>
      </c>
      <c r="U800" s="127"/>
      <c r="V800" s="124" t="s">
        <v>78</v>
      </c>
      <c r="W800" s="124">
        <v>16</v>
      </c>
      <c r="X800" s="128"/>
    </row>
    <row r="801" spans="2:24" ht="31.15">
      <c r="B801" s="129">
        <v>43861</v>
      </c>
      <c r="C801" s="124"/>
      <c r="D801" s="124" t="s">
        <v>51</v>
      </c>
      <c r="E801" s="124" t="s">
        <v>1129</v>
      </c>
      <c r="F80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Name]]="UT",VLOOKUP(E801:E1810,UTList[],2,0),"")))))</f>
        <v>SC-BEL-002</v>
      </c>
      <c r="G801" s="124"/>
      <c r="H801" s="124" t="s">
        <v>46</v>
      </c>
      <c r="I801" s="125">
        <v>6.25E-2</v>
      </c>
      <c r="J801" s="125">
        <v>6.9444444444444434E-2</v>
      </c>
      <c r="K801" s="126">
        <f>tbl_Failures_Record[[#This Row],[To]]-tbl_Failures_Record[[#This Row],[From]]</f>
        <v>6.9444444444444337E-3</v>
      </c>
      <c r="L801" s="7" t="s">
        <v>1801</v>
      </c>
      <c r="M801" s="7"/>
      <c r="N801" s="7" t="s">
        <v>1802</v>
      </c>
      <c r="O801" s="124"/>
      <c r="P801" s="124"/>
      <c r="Q801" s="124"/>
      <c r="R801" s="124" t="s">
        <v>43</v>
      </c>
      <c r="S801" s="124" t="s">
        <v>77</v>
      </c>
      <c r="T801" s="124" t="s">
        <v>78</v>
      </c>
      <c r="U801" s="127"/>
      <c r="V801" s="124" t="s">
        <v>78</v>
      </c>
      <c r="W801" s="124">
        <v>10</v>
      </c>
      <c r="X801" s="128"/>
    </row>
    <row r="802" spans="2:24" ht="31.15">
      <c r="B802" s="130">
        <v>43861</v>
      </c>
      <c r="C802" s="124"/>
      <c r="D802" s="124" t="s">
        <v>31</v>
      </c>
      <c r="E802" s="124" t="s">
        <v>213</v>
      </c>
      <c r="F80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Name]]="UT",VLOOKUP(E802:E1811,UTList[],2,0),"")))))</f>
        <v>EU-COT-001</v>
      </c>
      <c r="G802" s="124"/>
      <c r="H802" s="124" t="s">
        <v>46</v>
      </c>
      <c r="I802" s="125">
        <v>6.25E-2</v>
      </c>
      <c r="J802" s="125">
        <v>8.3333333333333329E-2</v>
      </c>
      <c r="K802" s="126">
        <f>tbl_Failures_Record[[#This Row],[To]]-tbl_Failures_Record[[#This Row],[From]]</f>
        <v>2.0833333333333329E-2</v>
      </c>
      <c r="L802" s="7" t="s">
        <v>1803</v>
      </c>
      <c r="M802" s="7" t="s">
        <v>1804</v>
      </c>
      <c r="N802" s="7" t="s">
        <v>1805</v>
      </c>
      <c r="O802" s="124"/>
      <c r="P802" s="124"/>
      <c r="Q802" s="124"/>
      <c r="R802" s="124" t="s">
        <v>43</v>
      </c>
      <c r="S802" s="124" t="s">
        <v>77</v>
      </c>
      <c r="T802" s="124" t="s">
        <v>78</v>
      </c>
      <c r="U802" s="127"/>
      <c r="V802" s="124" t="s">
        <v>78</v>
      </c>
      <c r="W802" s="124">
        <v>30</v>
      </c>
      <c r="X802" s="128"/>
    </row>
    <row r="803" spans="2:24" ht="31.15">
      <c r="B803" s="130">
        <v>43861</v>
      </c>
      <c r="C803" s="124"/>
      <c r="D803" s="124" t="s">
        <v>72</v>
      </c>
      <c r="E803" s="124" t="s">
        <v>95</v>
      </c>
      <c r="F80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Name]]="UT",VLOOKUP(E803:E1812,UTList[],2,0),"")))))</f>
        <v>SA-AIJ-001</v>
      </c>
      <c r="G803" s="124"/>
      <c r="H803" s="124" t="s">
        <v>57</v>
      </c>
      <c r="I803" s="125">
        <v>0.5625</v>
      </c>
      <c r="J803" s="125">
        <v>0.625</v>
      </c>
      <c r="K803" s="126">
        <f>tbl_Failures_Record[[#This Row],[To]]-tbl_Failures_Record[[#This Row],[From]]</f>
        <v>6.25E-2</v>
      </c>
      <c r="L803" s="7" t="s">
        <v>1806</v>
      </c>
      <c r="M803" s="7"/>
      <c r="N803" s="7" t="s">
        <v>1807</v>
      </c>
      <c r="O803" s="124"/>
      <c r="P803" s="124"/>
      <c r="Q803" s="124"/>
      <c r="R803" s="124" t="s">
        <v>43</v>
      </c>
      <c r="S803" s="124" t="s">
        <v>105</v>
      </c>
      <c r="T803" s="124" t="s">
        <v>78</v>
      </c>
      <c r="U803" s="127"/>
      <c r="V803" s="124" t="s">
        <v>78</v>
      </c>
      <c r="W803" s="124">
        <v>90</v>
      </c>
      <c r="X803" s="128"/>
    </row>
    <row r="804" spans="2:24" ht="31.15">
      <c r="B804" s="130">
        <v>43861</v>
      </c>
      <c r="C804" s="124"/>
      <c r="D804" s="124" t="s">
        <v>72</v>
      </c>
      <c r="E804" s="124" t="s">
        <v>95</v>
      </c>
      <c r="F80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Name]]="UT",VLOOKUP(E804:E1813,UTList[],2,0),"")))))</f>
        <v>SA-AIJ-001</v>
      </c>
      <c r="G804" s="124"/>
      <c r="H804" s="124" t="s">
        <v>33</v>
      </c>
      <c r="I804" s="125">
        <v>0.625</v>
      </c>
      <c r="J804" s="125">
        <v>0.73263888888888884</v>
      </c>
      <c r="K804" s="126">
        <f>tbl_Failures_Record[[#This Row],[To]]-tbl_Failures_Record[[#This Row],[From]]</f>
        <v>0.10763888888888884</v>
      </c>
      <c r="L804" s="7" t="s">
        <v>1808</v>
      </c>
      <c r="M804" s="7"/>
      <c r="N804" s="7" t="s">
        <v>1809</v>
      </c>
      <c r="O804" s="124"/>
      <c r="P804" s="124"/>
      <c r="Q804" s="124"/>
      <c r="R804" s="124" t="s">
        <v>43</v>
      </c>
      <c r="S804" s="124" t="s">
        <v>122</v>
      </c>
      <c r="T804" s="124" t="s">
        <v>78</v>
      </c>
      <c r="U804" s="127"/>
      <c r="V804" s="124" t="s">
        <v>78</v>
      </c>
      <c r="W804" s="124">
        <v>155</v>
      </c>
      <c r="X804" s="128"/>
    </row>
    <row r="805" spans="2:24" ht="31.15">
      <c r="B805" s="130">
        <v>43861</v>
      </c>
      <c r="C805" s="124"/>
      <c r="D805" s="124" t="s">
        <v>31</v>
      </c>
      <c r="E805" s="124" t="s">
        <v>101</v>
      </c>
      <c r="F80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Name]]="UT",VLOOKUP(E805:E1814,UTList[],2,0),"")))))</f>
        <v>EU-PCM-003</v>
      </c>
      <c r="G805" s="124"/>
      <c r="H805" s="124" t="s">
        <v>46</v>
      </c>
      <c r="I805" s="125">
        <v>0.95833333333333337</v>
      </c>
      <c r="J805" s="125">
        <v>0.97916666666666663</v>
      </c>
      <c r="K805" s="126">
        <f>tbl_Failures_Record[[#This Row],[To]]-tbl_Failures_Record[[#This Row],[From]]</f>
        <v>2.0833333333333259E-2</v>
      </c>
      <c r="L805" s="7" t="s">
        <v>1703</v>
      </c>
      <c r="M805" s="7" t="s">
        <v>1739</v>
      </c>
      <c r="N805" s="7" t="s">
        <v>1810</v>
      </c>
      <c r="O805" s="124"/>
      <c r="P805" s="124"/>
      <c r="Q805" s="124"/>
      <c r="R805" s="124" t="s">
        <v>37</v>
      </c>
      <c r="S805" s="124" t="s">
        <v>61</v>
      </c>
      <c r="T805" s="124" t="s">
        <v>78</v>
      </c>
      <c r="U805" s="127"/>
      <c r="V805" s="124" t="s">
        <v>78</v>
      </c>
      <c r="W805" s="124">
        <v>30</v>
      </c>
      <c r="X805" s="128"/>
    </row>
    <row r="806" spans="2:24" ht="15.6">
      <c r="B806" s="133">
        <v>43862</v>
      </c>
      <c r="C806" s="124"/>
      <c r="D806" s="124" t="s">
        <v>31</v>
      </c>
      <c r="E806" s="124" t="s">
        <v>32</v>
      </c>
      <c r="F80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Name]]="UT",VLOOKUP(E806:E1815,UTList[],2,0),"")))))</f>
        <v>EU-PRF-002</v>
      </c>
      <c r="G806" s="124"/>
      <c r="H806" s="124" t="s">
        <v>46</v>
      </c>
      <c r="I806" s="125">
        <v>0.17708333333333334</v>
      </c>
      <c r="J806" s="125">
        <v>0.18402777777777779</v>
      </c>
      <c r="K806" s="126">
        <f>tbl_Failures_Record[[#This Row],[To]]-tbl_Failures_Record[[#This Row],[From]]</f>
        <v>6.9444444444444475E-3</v>
      </c>
      <c r="L806" s="7" t="s">
        <v>864</v>
      </c>
      <c r="M806" s="7"/>
      <c r="N806" s="7" t="s">
        <v>1811</v>
      </c>
      <c r="O806" s="124"/>
      <c r="P806" s="124"/>
      <c r="Q806" s="124"/>
      <c r="R806" s="124" t="s">
        <v>37</v>
      </c>
      <c r="S806" s="124" t="s">
        <v>98</v>
      </c>
      <c r="T806" s="124" t="s">
        <v>39</v>
      </c>
      <c r="U806" s="127"/>
      <c r="V806" s="124" t="s">
        <v>39</v>
      </c>
      <c r="W806" s="124"/>
      <c r="X806" s="128"/>
    </row>
    <row r="807" spans="2:24" ht="15.6">
      <c r="B807" s="133">
        <v>43862</v>
      </c>
      <c r="C807" s="124"/>
      <c r="D807" s="124" t="s">
        <v>31</v>
      </c>
      <c r="E807" s="124" t="s">
        <v>274</v>
      </c>
      <c r="F80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Name]]="UT",VLOOKUP(E807:E1816,UTList[],2,0),"")))))</f>
        <v>EU-DEP-001</v>
      </c>
      <c r="G807" s="124"/>
      <c r="H807" s="124" t="s">
        <v>46</v>
      </c>
      <c r="I807" s="125">
        <v>0.18402777777777779</v>
      </c>
      <c r="J807" s="125">
        <v>0.19097222222222221</v>
      </c>
      <c r="K807" s="126">
        <f>tbl_Failures_Record[[#This Row],[To]]-tbl_Failures_Record[[#This Row],[From]]</f>
        <v>6.9444444444444198E-3</v>
      </c>
      <c r="L807" s="7" t="s">
        <v>1812</v>
      </c>
      <c r="M807" s="7"/>
      <c r="N807" s="7" t="s">
        <v>1813</v>
      </c>
      <c r="O807" s="124"/>
      <c r="P807" s="124"/>
      <c r="Q807" s="124"/>
      <c r="R807" s="124" t="s">
        <v>37</v>
      </c>
      <c r="S807" s="124" t="s">
        <v>98</v>
      </c>
      <c r="T807" s="124" t="s">
        <v>78</v>
      </c>
      <c r="U807" s="127"/>
      <c r="V807" s="124" t="s">
        <v>78</v>
      </c>
      <c r="W807" s="124">
        <v>10</v>
      </c>
      <c r="X807" s="128"/>
    </row>
    <row r="808" spans="2:24" ht="15.6">
      <c r="B808" s="133">
        <v>43862</v>
      </c>
      <c r="C808" s="124"/>
      <c r="D808" s="124" t="s">
        <v>31</v>
      </c>
      <c r="E808" s="124" t="s">
        <v>159</v>
      </c>
      <c r="F80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Name]]="UT",VLOOKUP(E808:E1817,UTList[],2,0),"")))))</f>
        <v>EU-PAC-001</v>
      </c>
      <c r="G808" s="124"/>
      <c r="H808" s="124" t="s">
        <v>46</v>
      </c>
      <c r="I808" s="125">
        <v>1.03125</v>
      </c>
      <c r="J808" s="125">
        <v>1.0555555555555556</v>
      </c>
      <c r="K808" s="126">
        <f>tbl_Failures_Record[[#This Row],[To]]-tbl_Failures_Record[[#This Row],[From]]</f>
        <v>2.430555555555558E-2</v>
      </c>
      <c r="L808" s="7" t="s">
        <v>1814</v>
      </c>
      <c r="M808" s="7" t="s">
        <v>1815</v>
      </c>
      <c r="N808" s="7" t="s">
        <v>1816</v>
      </c>
      <c r="O808" s="124"/>
      <c r="P808" s="124"/>
      <c r="Q808" s="124"/>
      <c r="R808" s="124" t="s">
        <v>37</v>
      </c>
      <c r="S808" s="124" t="s">
        <v>98</v>
      </c>
      <c r="T808" s="124" t="s">
        <v>78</v>
      </c>
      <c r="U808" s="127"/>
      <c r="V808" s="124" t="s">
        <v>78</v>
      </c>
      <c r="W808" s="124">
        <v>45</v>
      </c>
      <c r="X808" s="128"/>
    </row>
    <row r="809" spans="2:24" ht="15.6">
      <c r="B809" s="133">
        <v>43862</v>
      </c>
      <c r="C809" s="124"/>
      <c r="D809" s="124" t="s">
        <v>31</v>
      </c>
      <c r="E809" s="124" t="s">
        <v>159</v>
      </c>
      <c r="F80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Name]]="UT",VLOOKUP(E809:E1818,UTList[],2,0),"")))))</f>
        <v>EU-PAC-001</v>
      </c>
      <c r="G809" s="124"/>
      <c r="H809" s="124" t="s">
        <v>33</v>
      </c>
      <c r="I809" s="125">
        <v>0.12847222222222224</v>
      </c>
      <c r="J809" s="125">
        <v>0.13194444444444445</v>
      </c>
      <c r="K809" s="126">
        <f>tbl_Failures_Record[[#This Row],[To]]-tbl_Failures_Record[[#This Row],[From]]</f>
        <v>3.4722222222222099E-3</v>
      </c>
      <c r="L809" s="7" t="s">
        <v>1817</v>
      </c>
      <c r="M809" s="7"/>
      <c r="N809" s="7" t="s">
        <v>1811</v>
      </c>
      <c r="O809" s="124"/>
      <c r="P809" s="124"/>
      <c r="Q809" s="124"/>
      <c r="R809" s="124" t="s">
        <v>37</v>
      </c>
      <c r="S809" s="124" t="s">
        <v>71</v>
      </c>
      <c r="T809" s="124" t="s">
        <v>78</v>
      </c>
      <c r="U809" s="127"/>
      <c r="V809" s="124" t="s">
        <v>78</v>
      </c>
      <c r="W809" s="124">
        <v>5</v>
      </c>
      <c r="X809" s="128"/>
    </row>
    <row r="810" spans="2:24" ht="15.6">
      <c r="B810" s="134">
        <v>43862</v>
      </c>
      <c r="C810" s="124"/>
      <c r="D810" s="124" t="s">
        <v>31</v>
      </c>
      <c r="E810" s="124" t="s">
        <v>159</v>
      </c>
      <c r="F81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Name]]="UT",VLOOKUP(E810:E1819,UTList[],2,0),"")))))</f>
        <v>EU-PAC-001</v>
      </c>
      <c r="G810" s="124"/>
      <c r="H810" s="124" t="s">
        <v>33</v>
      </c>
      <c r="I810" s="125">
        <v>0.17708333333333334</v>
      </c>
      <c r="J810" s="125">
        <v>0.18402777777777779</v>
      </c>
      <c r="K810" s="126">
        <f>tbl_Failures_Record[[#This Row],[To]]-tbl_Failures_Record[[#This Row],[From]]</f>
        <v>6.9444444444444475E-3</v>
      </c>
      <c r="L810" s="7" t="s">
        <v>1817</v>
      </c>
      <c r="M810" s="7"/>
      <c r="N810" s="7" t="s">
        <v>1811</v>
      </c>
      <c r="O810" s="124"/>
      <c r="P810" s="124"/>
      <c r="Q810" s="124"/>
      <c r="R810" s="124" t="s">
        <v>37</v>
      </c>
      <c r="S810" s="124" t="s">
        <v>71</v>
      </c>
      <c r="T810" s="124" t="s">
        <v>78</v>
      </c>
      <c r="U810" s="127"/>
      <c r="V810" s="124" t="s">
        <v>78</v>
      </c>
      <c r="W810" s="124">
        <v>10</v>
      </c>
      <c r="X810" s="128"/>
    </row>
    <row r="811" spans="2:24" ht="15.6">
      <c r="B811" s="134">
        <v>43862</v>
      </c>
      <c r="C811" s="124"/>
      <c r="D811" s="124" t="s">
        <v>31</v>
      </c>
      <c r="E811" s="124" t="s">
        <v>67</v>
      </c>
      <c r="F81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Name]]="UT",VLOOKUP(E811:E1820,UTList[],2,0),"")))))</f>
        <v>EU-OVN-001</v>
      </c>
      <c r="G811" s="124"/>
      <c r="H811" s="124" t="s">
        <v>46</v>
      </c>
      <c r="I811" s="125">
        <v>6.9444444444444434E-2</v>
      </c>
      <c r="J811" s="125">
        <v>0.125</v>
      </c>
      <c r="K811" s="126">
        <f>tbl_Failures_Record[[#This Row],[To]]-tbl_Failures_Record[[#This Row],[From]]</f>
        <v>5.5555555555555566E-2</v>
      </c>
      <c r="L811" s="7" t="s">
        <v>1131</v>
      </c>
      <c r="M811" s="7"/>
      <c r="N811" s="7" t="s">
        <v>1818</v>
      </c>
      <c r="O811" s="124"/>
      <c r="P811" s="124"/>
      <c r="Q811" s="124"/>
      <c r="R811" s="124" t="s">
        <v>37</v>
      </c>
      <c r="S811" s="124" t="s">
        <v>98</v>
      </c>
      <c r="T811" s="124" t="s">
        <v>39</v>
      </c>
      <c r="U811" s="127"/>
      <c r="V811" s="124" t="s">
        <v>39</v>
      </c>
      <c r="W811" s="124"/>
      <c r="X811" s="128"/>
    </row>
    <row r="812" spans="2:24" ht="15.6">
      <c r="B812" s="134">
        <v>43862</v>
      </c>
      <c r="C812" s="124"/>
      <c r="D812" s="124" t="s">
        <v>72</v>
      </c>
      <c r="E812" s="124" t="s">
        <v>167</v>
      </c>
      <c r="F81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Name]]="UT",VLOOKUP(E812:E1821,UTList[],2,0),"")))))</f>
        <v>SA-ROV-001</v>
      </c>
      <c r="G812" s="124"/>
      <c r="H812" s="124" t="s">
        <v>57</v>
      </c>
      <c r="I812" s="125">
        <v>0.29166666666666669</v>
      </c>
      <c r="J812" s="125">
        <v>0.3125</v>
      </c>
      <c r="K812" s="126">
        <f>tbl_Failures_Record[[#This Row],[To]]-tbl_Failures_Record[[#This Row],[From]]</f>
        <v>2.0833333333333315E-2</v>
      </c>
      <c r="L812" s="7" t="s">
        <v>1819</v>
      </c>
      <c r="M812" s="7"/>
      <c r="N812" s="7" t="s">
        <v>1561</v>
      </c>
      <c r="O812" s="124"/>
      <c r="P812" s="124"/>
      <c r="Q812" s="124"/>
      <c r="R812" s="124" t="s">
        <v>43</v>
      </c>
      <c r="S812" s="124" t="s">
        <v>208</v>
      </c>
      <c r="T812" s="124" t="s">
        <v>78</v>
      </c>
      <c r="U812" s="127"/>
      <c r="V812" s="124" t="s">
        <v>78</v>
      </c>
      <c r="W812" s="124">
        <v>30</v>
      </c>
      <c r="X812" s="128"/>
    </row>
    <row r="813" spans="2:24" ht="15.6">
      <c r="B813" s="134">
        <v>43862</v>
      </c>
      <c r="C813" s="124"/>
      <c r="D813" s="124" t="s">
        <v>72</v>
      </c>
      <c r="E813" s="124" t="s">
        <v>73</v>
      </c>
      <c r="F81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Name]]="UT",VLOOKUP(E813:E1822,UTList[],2,0),"")))))</f>
        <v>SA-ROV-002</v>
      </c>
      <c r="G813" s="124"/>
      <c r="H813" s="124" t="s">
        <v>33</v>
      </c>
      <c r="I813" s="125">
        <v>0.3298611111111111</v>
      </c>
      <c r="J813" s="125">
        <v>0.36458333333333331</v>
      </c>
      <c r="K813" s="126">
        <f>tbl_Failures_Record[[#This Row],[To]]-tbl_Failures_Record[[#This Row],[From]]</f>
        <v>3.472222222222221E-2</v>
      </c>
      <c r="L813" s="7" t="s">
        <v>1769</v>
      </c>
      <c r="M813" s="7"/>
      <c r="N813" s="7" t="s">
        <v>1820</v>
      </c>
      <c r="O813" s="124"/>
      <c r="P813" s="124"/>
      <c r="Q813" s="124"/>
      <c r="R813" s="124" t="s">
        <v>43</v>
      </c>
      <c r="S813" s="124" t="s">
        <v>122</v>
      </c>
      <c r="T813" s="124" t="s">
        <v>78</v>
      </c>
      <c r="U813" s="127"/>
      <c r="V813" s="124" t="s">
        <v>78</v>
      </c>
      <c r="W813" s="124">
        <v>50</v>
      </c>
      <c r="X813" s="128"/>
    </row>
    <row r="814" spans="2:24" ht="15.6">
      <c r="B814" s="133">
        <v>43862</v>
      </c>
      <c r="C814" s="124"/>
      <c r="D814" s="124" t="s">
        <v>72</v>
      </c>
      <c r="E814" s="124" t="s">
        <v>91</v>
      </c>
      <c r="F81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Name]]="UT",VLOOKUP(E814:E1823,UTList[],2,0),"")))))</f>
        <v>SA-PAC-001</v>
      </c>
      <c r="G814" s="124"/>
      <c r="H814" s="124" t="s">
        <v>57</v>
      </c>
      <c r="I814" s="125">
        <v>0.73611111111111116</v>
      </c>
      <c r="J814" s="125">
        <v>0.75</v>
      </c>
      <c r="K814" s="126">
        <f>tbl_Failures_Record[[#This Row],[To]]-tbl_Failures_Record[[#This Row],[From]]</f>
        <v>1.388888888888884E-2</v>
      </c>
      <c r="L814" s="7" t="s">
        <v>1485</v>
      </c>
      <c r="M814" s="7"/>
      <c r="N814" s="7" t="s">
        <v>1821</v>
      </c>
      <c r="O814" s="124"/>
      <c r="P814" s="124"/>
      <c r="Q814" s="124"/>
      <c r="R814" s="124" t="s">
        <v>43</v>
      </c>
      <c r="S814" s="124" t="s">
        <v>217</v>
      </c>
      <c r="T814" s="124" t="s">
        <v>78</v>
      </c>
      <c r="U814" s="127"/>
      <c r="V814" s="124" t="s">
        <v>78</v>
      </c>
      <c r="W814" s="124">
        <v>20</v>
      </c>
      <c r="X814" s="128"/>
    </row>
    <row r="815" spans="2:24" ht="15.6">
      <c r="B815" s="133">
        <v>43862</v>
      </c>
      <c r="C815" s="124"/>
      <c r="D815" s="124" t="s">
        <v>72</v>
      </c>
      <c r="E815" s="124" t="s">
        <v>95</v>
      </c>
      <c r="F81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Name]]="UT",VLOOKUP(E815:E1824,UTList[],2,0),"")))))</f>
        <v>SA-AIJ-001</v>
      </c>
      <c r="G815" s="124"/>
      <c r="H815" s="124" t="s">
        <v>57</v>
      </c>
      <c r="I815" s="125">
        <v>0.52777777777777779</v>
      </c>
      <c r="J815" s="125">
        <v>0.57638888888888895</v>
      </c>
      <c r="K815" s="126">
        <f>tbl_Failures_Record[[#This Row],[To]]-tbl_Failures_Record[[#This Row],[From]]</f>
        <v>4.861111111111116E-2</v>
      </c>
      <c r="L815" s="7" t="s">
        <v>1822</v>
      </c>
      <c r="M815" s="7"/>
      <c r="N815" s="7" t="s">
        <v>1823</v>
      </c>
      <c r="O815" s="124"/>
      <c r="P815" s="124"/>
      <c r="Q815" s="124"/>
      <c r="R815" s="124" t="s">
        <v>43</v>
      </c>
      <c r="S815" s="124" t="s">
        <v>90</v>
      </c>
      <c r="T815" s="124" t="s">
        <v>78</v>
      </c>
      <c r="U815" s="127"/>
      <c r="V815" s="124" t="s">
        <v>78</v>
      </c>
      <c r="W815" s="124">
        <v>70</v>
      </c>
      <c r="X815" s="128"/>
    </row>
    <row r="816" spans="2:24" ht="31.15">
      <c r="B816" s="133">
        <v>43862</v>
      </c>
      <c r="C816" s="124"/>
      <c r="D816" s="124" t="s">
        <v>72</v>
      </c>
      <c r="E816" s="124" t="s">
        <v>95</v>
      </c>
      <c r="F81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Name]]="UT",VLOOKUP(E816:E1825,UTList[],2,0),"")))))</f>
        <v>SA-AIJ-001</v>
      </c>
      <c r="G816" s="124"/>
      <c r="H816" s="124" t="s">
        <v>57</v>
      </c>
      <c r="I816" s="125">
        <v>0.3125</v>
      </c>
      <c r="J816" s="125">
        <v>0.625</v>
      </c>
      <c r="K816" s="126">
        <f>tbl_Failures_Record[[#This Row],[To]]-tbl_Failures_Record[[#This Row],[From]]</f>
        <v>0.3125</v>
      </c>
      <c r="L816" s="7" t="s">
        <v>1824</v>
      </c>
      <c r="M816" s="7"/>
      <c r="N816" s="7"/>
      <c r="O816" s="124"/>
      <c r="P816" s="124"/>
      <c r="Q816" s="124"/>
      <c r="R816" s="124" t="s">
        <v>43</v>
      </c>
      <c r="S816" s="124" t="s">
        <v>90</v>
      </c>
      <c r="T816" s="124" t="s">
        <v>78</v>
      </c>
      <c r="U816" s="127"/>
      <c r="V816" s="124" t="s">
        <v>78</v>
      </c>
      <c r="W816" s="124">
        <v>450</v>
      </c>
      <c r="X816" s="128"/>
    </row>
    <row r="817" spans="2:24" ht="15.6">
      <c r="B817" s="133">
        <v>43862</v>
      </c>
      <c r="C817" s="124"/>
      <c r="D817" s="124" t="s">
        <v>72</v>
      </c>
      <c r="E817" s="124" t="s">
        <v>445</v>
      </c>
      <c r="F81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Name]]="UT",VLOOKUP(E817:E1826,UTList[],2,0),"")))))</f>
        <v>SA-MIX-001</v>
      </c>
      <c r="G817" s="124"/>
      <c r="H817" s="124" t="s">
        <v>33</v>
      </c>
      <c r="I817" s="125">
        <v>0.70833333333333337</v>
      </c>
      <c r="J817" s="125">
        <v>0.72916666666666663</v>
      </c>
      <c r="K817" s="126">
        <f>tbl_Failures_Record[[#This Row],[To]]-tbl_Failures_Record[[#This Row],[From]]</f>
        <v>2.0833333333333259E-2</v>
      </c>
      <c r="L817" s="7" t="s">
        <v>1825</v>
      </c>
      <c r="M817" s="7"/>
      <c r="N817" s="7" t="s">
        <v>1826</v>
      </c>
      <c r="O817" s="124"/>
      <c r="P817" s="124"/>
      <c r="Q817" s="124"/>
      <c r="R817" s="124" t="s">
        <v>43</v>
      </c>
      <c r="S817" s="124" t="s">
        <v>122</v>
      </c>
      <c r="T817" s="124" t="s">
        <v>78</v>
      </c>
      <c r="U817" s="127"/>
      <c r="V817" s="124" t="s">
        <v>78</v>
      </c>
      <c r="W817" s="124">
        <v>30</v>
      </c>
      <c r="X817" s="128">
        <v>140</v>
      </c>
    </row>
    <row r="818" spans="2:24" ht="46.9">
      <c r="B818" s="131">
        <v>43863</v>
      </c>
      <c r="C818" s="124"/>
      <c r="D818" s="124" t="s">
        <v>31</v>
      </c>
      <c r="E818" s="124" t="s">
        <v>32</v>
      </c>
      <c r="F81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Name]]="UT",VLOOKUP(E818:E1827,UTList[],2,0),"")))))</f>
        <v>EU-PRF-002</v>
      </c>
      <c r="G818" s="124"/>
      <c r="H818" s="124" t="s">
        <v>46</v>
      </c>
      <c r="I818" s="125">
        <v>0.25694444444444448</v>
      </c>
      <c r="J818" s="125">
        <v>0.27430555555555552</v>
      </c>
      <c r="K818" s="126">
        <f>tbl_Failures_Record[[#This Row],[To]]-tbl_Failures_Record[[#This Row],[From]]</f>
        <v>1.7361111111111049E-2</v>
      </c>
      <c r="L818" s="7" t="s">
        <v>864</v>
      </c>
      <c r="M818" s="7" t="s">
        <v>1827</v>
      </c>
      <c r="N818" s="7" t="s">
        <v>1828</v>
      </c>
      <c r="O818" s="124"/>
      <c r="P818" s="124"/>
      <c r="Q818" s="124"/>
      <c r="R818" s="124" t="s">
        <v>37</v>
      </c>
      <c r="S818" s="124" t="s">
        <v>71</v>
      </c>
      <c r="T818" s="124" t="s">
        <v>78</v>
      </c>
      <c r="U818" s="127"/>
      <c r="V818" s="124" t="s">
        <v>78</v>
      </c>
      <c r="W818" s="124">
        <v>25</v>
      </c>
      <c r="X818" s="128"/>
    </row>
    <row r="819" spans="2:24" ht="15.6">
      <c r="B819" s="131">
        <v>43863</v>
      </c>
      <c r="C819" s="124"/>
      <c r="D819" s="124" t="s">
        <v>31</v>
      </c>
      <c r="E819" s="124" t="s">
        <v>67</v>
      </c>
      <c r="F81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Name]]="UT",VLOOKUP(E819:E1828,UTList[],2,0),"")))))</f>
        <v>EU-OVN-001</v>
      </c>
      <c r="G819" s="124"/>
      <c r="H819" s="124" t="s">
        <v>33</v>
      </c>
      <c r="I819" s="125">
        <v>0.96875</v>
      </c>
      <c r="J819" s="125">
        <v>0.97222222222222221</v>
      </c>
      <c r="K819" s="126">
        <f>tbl_Failures_Record[[#This Row],[To]]-tbl_Failures_Record[[#This Row],[From]]</f>
        <v>3.4722222222222099E-3</v>
      </c>
      <c r="L819" s="7" t="s">
        <v>1718</v>
      </c>
      <c r="M819" s="7"/>
      <c r="N819" s="7" t="s">
        <v>1829</v>
      </c>
      <c r="O819" s="124"/>
      <c r="P819" s="124"/>
      <c r="Q819" s="124"/>
      <c r="R819" s="124" t="s">
        <v>37</v>
      </c>
      <c r="S819" s="124" t="s">
        <v>86</v>
      </c>
      <c r="T819" s="124" t="s">
        <v>78</v>
      </c>
      <c r="U819" s="127"/>
      <c r="V819" s="124" t="s">
        <v>78</v>
      </c>
      <c r="W819" s="124">
        <v>5</v>
      </c>
      <c r="X819" s="128"/>
    </row>
    <row r="820" spans="2:24" ht="15.6">
      <c r="B820" s="131">
        <v>43863</v>
      </c>
      <c r="C820" s="124"/>
      <c r="D820" s="124" t="s">
        <v>72</v>
      </c>
      <c r="E820" s="124" t="s">
        <v>167</v>
      </c>
      <c r="F82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Name]]="UT",VLOOKUP(E820:E1829,UTList[],2,0),"")))))</f>
        <v>SA-ROV-001</v>
      </c>
      <c r="G820" s="124"/>
      <c r="H820" s="124" t="s">
        <v>46</v>
      </c>
      <c r="I820" s="125">
        <v>8.3333333333333329E-2</v>
      </c>
      <c r="J820" s="125">
        <v>9.7222222222222224E-2</v>
      </c>
      <c r="K820" s="126">
        <f>tbl_Failures_Record[[#This Row],[To]]-tbl_Failures_Record[[#This Row],[From]]</f>
        <v>1.3888888888888895E-2</v>
      </c>
      <c r="L820" s="7" t="s">
        <v>1819</v>
      </c>
      <c r="M820" s="7"/>
      <c r="N820" s="7" t="s">
        <v>1561</v>
      </c>
      <c r="O820" s="124"/>
      <c r="P820" s="124"/>
      <c r="Q820" s="124"/>
      <c r="R820" s="124" t="s">
        <v>43</v>
      </c>
      <c r="S820" s="124" t="s">
        <v>77</v>
      </c>
      <c r="T820" s="124" t="s">
        <v>78</v>
      </c>
      <c r="U820" s="127"/>
      <c r="V820" s="124" t="s">
        <v>78</v>
      </c>
      <c r="W820" s="124">
        <v>20</v>
      </c>
      <c r="X820" s="128"/>
    </row>
    <row r="821" spans="2:24" ht="31.15">
      <c r="B821" s="131">
        <v>43863</v>
      </c>
      <c r="C821" s="124"/>
      <c r="D821" s="124" t="s">
        <v>31</v>
      </c>
      <c r="E821" s="124" t="s">
        <v>1830</v>
      </c>
      <c r="F82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Name]]="UT",VLOOKUP(E821:E1830,UTList[],2,0),"")))))</f>
        <v>EU-MTD-001</v>
      </c>
      <c r="G821" s="124"/>
      <c r="H821" s="124" t="s">
        <v>33</v>
      </c>
      <c r="I821" s="125">
        <v>0.84722222222222221</v>
      </c>
      <c r="J821" s="125">
        <v>0.86805555555555547</v>
      </c>
      <c r="K821" s="126">
        <f>tbl_Failures_Record[[#This Row],[To]]-tbl_Failures_Record[[#This Row],[From]]</f>
        <v>2.0833333333333259E-2</v>
      </c>
      <c r="L821" s="7" t="s">
        <v>1831</v>
      </c>
      <c r="M821" s="7"/>
      <c r="N821" s="7" t="s">
        <v>1832</v>
      </c>
      <c r="O821" s="124"/>
      <c r="P821" s="124"/>
      <c r="Q821" s="124"/>
      <c r="R821" s="124" t="s">
        <v>43</v>
      </c>
      <c r="S821" s="124" t="s">
        <v>122</v>
      </c>
      <c r="T821" s="124" t="s">
        <v>78</v>
      </c>
      <c r="U821" s="127"/>
      <c r="V821" s="124" t="s">
        <v>78</v>
      </c>
      <c r="W821" s="124">
        <v>30</v>
      </c>
      <c r="X821" s="128">
        <v>120</v>
      </c>
    </row>
    <row r="822" spans="2:24" ht="31.15">
      <c r="B822" s="131">
        <v>43863</v>
      </c>
      <c r="C822" s="124"/>
      <c r="D822" s="124" t="s">
        <v>31</v>
      </c>
      <c r="E822" s="124" t="s">
        <v>101</v>
      </c>
      <c r="F82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Name]]="UT",VLOOKUP(E822:E1831,UTList[],2,0),"")))))</f>
        <v>EU-PCM-003</v>
      </c>
      <c r="G822" s="124"/>
      <c r="H822" s="124" t="s">
        <v>57</v>
      </c>
      <c r="I822" s="125">
        <v>0.59027777777777779</v>
      </c>
      <c r="J822" s="125">
        <v>0.60416666666666663</v>
      </c>
      <c r="K822" s="126">
        <f>tbl_Failures_Record[[#This Row],[To]]-tbl_Failures_Record[[#This Row],[From]]</f>
        <v>1.388888888888884E-2</v>
      </c>
      <c r="L822" s="7" t="s">
        <v>1833</v>
      </c>
      <c r="M822" s="7" t="s">
        <v>1834</v>
      </c>
      <c r="N822" s="7" t="s">
        <v>1835</v>
      </c>
      <c r="O822" s="124"/>
      <c r="P822" s="124"/>
      <c r="Q822" s="124"/>
      <c r="R822" s="124" t="s">
        <v>37</v>
      </c>
      <c r="S822" s="124" t="s">
        <v>86</v>
      </c>
      <c r="T822" s="124" t="s">
        <v>39</v>
      </c>
      <c r="U822" s="127"/>
      <c r="V822" s="124" t="s">
        <v>39</v>
      </c>
      <c r="W822" s="124"/>
      <c r="X822" s="128"/>
    </row>
    <row r="823" spans="2:24" ht="31.15">
      <c r="B823" s="131">
        <v>43863</v>
      </c>
      <c r="C823" s="124"/>
      <c r="D823" s="124" t="s">
        <v>31</v>
      </c>
      <c r="E823" s="124" t="s">
        <v>101</v>
      </c>
      <c r="F82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Name]]="UT",VLOOKUP(E823:E1832,UTList[],2,0),"")))))</f>
        <v>EU-PCM-003</v>
      </c>
      <c r="G823" s="124"/>
      <c r="H823" s="124" t="s">
        <v>33</v>
      </c>
      <c r="I823" s="125">
        <v>0.84375</v>
      </c>
      <c r="J823" s="125">
        <v>0.85416666666666663</v>
      </c>
      <c r="K823" s="126">
        <f>tbl_Failures_Record[[#This Row],[To]]-tbl_Failures_Record[[#This Row],[From]]</f>
        <v>1.041666666666663E-2</v>
      </c>
      <c r="L823" s="7" t="s">
        <v>1836</v>
      </c>
      <c r="M823" s="7"/>
      <c r="N823" s="7" t="s">
        <v>1837</v>
      </c>
      <c r="O823" s="124"/>
      <c r="P823" s="124"/>
      <c r="Q823" s="124"/>
      <c r="R823" s="124" t="s">
        <v>43</v>
      </c>
      <c r="S823" s="124" t="s">
        <v>122</v>
      </c>
      <c r="T823" s="124" t="s">
        <v>78</v>
      </c>
      <c r="U823" s="127"/>
      <c r="V823" s="124" t="s">
        <v>78</v>
      </c>
      <c r="W823" s="124">
        <v>15</v>
      </c>
      <c r="X823" s="128">
        <v>150</v>
      </c>
    </row>
    <row r="824" spans="2:24" ht="31.15">
      <c r="B824" s="131">
        <v>43864</v>
      </c>
      <c r="C824" s="124"/>
      <c r="D824" s="124" t="s">
        <v>31</v>
      </c>
      <c r="E824" s="124" t="s">
        <v>32</v>
      </c>
      <c r="F82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Name]]="UT",VLOOKUP(E824:E1833,UTList[],2,0),"")))))</f>
        <v>EU-PRF-002</v>
      </c>
      <c r="G824" s="124"/>
      <c r="H824" s="124" t="s">
        <v>46</v>
      </c>
      <c r="I824" s="125">
        <v>0.2673611111111111</v>
      </c>
      <c r="J824" s="125">
        <v>0.27291666666666664</v>
      </c>
      <c r="K824" s="126">
        <f>tbl_Failures_Record[[#This Row],[To]]-tbl_Failures_Record[[#This Row],[From]]</f>
        <v>5.5555555555555358E-3</v>
      </c>
      <c r="L824" s="7" t="s">
        <v>1838</v>
      </c>
      <c r="M824" s="7"/>
      <c r="N824" s="7" t="s">
        <v>1839</v>
      </c>
      <c r="O824" s="124"/>
      <c r="P824" s="124"/>
      <c r="Q824" s="124"/>
      <c r="R824" s="124" t="s">
        <v>43</v>
      </c>
      <c r="S824" s="124" t="s">
        <v>77</v>
      </c>
      <c r="T824" s="124" t="s">
        <v>78</v>
      </c>
      <c r="U824" s="127"/>
      <c r="V824" s="124" t="s">
        <v>78</v>
      </c>
      <c r="W824" s="124">
        <v>8</v>
      </c>
      <c r="X824" s="128"/>
    </row>
    <row r="825" spans="2:24" ht="31.15">
      <c r="B825" s="131">
        <v>43864</v>
      </c>
      <c r="C825" s="124"/>
      <c r="D825" s="124" t="s">
        <v>31</v>
      </c>
      <c r="E825" s="124" t="s">
        <v>101</v>
      </c>
      <c r="F82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Name]]="UT",VLOOKUP(E825:E1834,UTList[],2,0),"")))))</f>
        <v>EU-PCM-003</v>
      </c>
      <c r="G825" s="124"/>
      <c r="H825" s="124" t="s">
        <v>46</v>
      </c>
      <c r="I825" s="125">
        <v>0.16666666666666666</v>
      </c>
      <c r="J825" s="125">
        <v>0.18055555555555555</v>
      </c>
      <c r="K825" s="126">
        <f>tbl_Failures_Record[[#This Row],[To]]-tbl_Failures_Record[[#This Row],[From]]</f>
        <v>1.3888888888888895E-2</v>
      </c>
      <c r="L825" s="7" t="s">
        <v>1482</v>
      </c>
      <c r="M825" s="7"/>
      <c r="N825" s="7" t="s">
        <v>1840</v>
      </c>
      <c r="O825" s="124"/>
      <c r="P825" s="124"/>
      <c r="Q825" s="124"/>
      <c r="R825" s="124" t="s">
        <v>37</v>
      </c>
      <c r="S825" s="124" t="s">
        <v>98</v>
      </c>
      <c r="T825" s="124" t="s">
        <v>78</v>
      </c>
      <c r="U825" s="127"/>
      <c r="V825" s="124" t="s">
        <v>78</v>
      </c>
      <c r="W825" s="124">
        <v>20</v>
      </c>
      <c r="X825" s="128"/>
    </row>
    <row r="826" spans="2:24" ht="31.15">
      <c r="B826" s="131">
        <v>43864</v>
      </c>
      <c r="C826" s="124"/>
      <c r="D826" s="124" t="s">
        <v>72</v>
      </c>
      <c r="E826" s="124" t="s">
        <v>123</v>
      </c>
      <c r="F82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Name]]="UT",VLOOKUP(E826:E1835,UTList[],2,0),"")))))</f>
        <v>SA-MIX-002</v>
      </c>
      <c r="G826" s="124"/>
      <c r="H826" s="124" t="s">
        <v>46</v>
      </c>
      <c r="I826" s="125">
        <v>0.21875</v>
      </c>
      <c r="J826" s="125">
        <v>0.22916666666666666</v>
      </c>
      <c r="K826" s="126">
        <f>tbl_Failures_Record[[#This Row],[To]]-tbl_Failures_Record[[#This Row],[From]]</f>
        <v>1.0416666666666657E-2</v>
      </c>
      <c r="L826" s="7" t="s">
        <v>1841</v>
      </c>
      <c r="M826" s="7"/>
      <c r="N826" s="7" t="s">
        <v>1842</v>
      </c>
      <c r="O826" s="124"/>
      <c r="P826" s="124"/>
      <c r="Q826" s="124"/>
      <c r="R826" s="124" t="s">
        <v>43</v>
      </c>
      <c r="S826" s="124" t="s">
        <v>77</v>
      </c>
      <c r="T826" s="124" t="s">
        <v>78</v>
      </c>
      <c r="U826" s="127"/>
      <c r="V826" s="124" t="s">
        <v>78</v>
      </c>
      <c r="W826" s="124">
        <v>15</v>
      </c>
      <c r="X826" s="128"/>
    </row>
    <row r="827" spans="2:24" ht="15.6">
      <c r="B827" s="131">
        <v>43865</v>
      </c>
      <c r="C827" s="124"/>
      <c r="D827" s="124" t="s">
        <v>31</v>
      </c>
      <c r="E827" s="124" t="s">
        <v>1125</v>
      </c>
      <c r="F82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Name]]="UT",VLOOKUP(E827:E1836,UTList[],2,0),"")))))</f>
        <v>EU-PRN-001</v>
      </c>
      <c r="G827" s="124"/>
      <c r="H827" s="124" t="s">
        <v>57</v>
      </c>
      <c r="I827" s="125">
        <v>0.31944444444444448</v>
      </c>
      <c r="J827" s="125">
        <v>0.3263888888888889</v>
      </c>
      <c r="K827" s="126">
        <f>tbl_Failures_Record[[#This Row],[To]]-tbl_Failures_Record[[#This Row],[From]]</f>
        <v>6.9444444444444198E-3</v>
      </c>
      <c r="L827" s="7" t="s">
        <v>1843</v>
      </c>
      <c r="M827" s="7"/>
      <c r="N827" s="7" t="s">
        <v>126</v>
      </c>
      <c r="O827" s="124"/>
      <c r="P827" s="124"/>
      <c r="Q827" s="124"/>
      <c r="R827" s="124" t="s">
        <v>37</v>
      </c>
      <c r="S827" s="124" t="s">
        <v>61</v>
      </c>
      <c r="T827" s="124" t="s">
        <v>78</v>
      </c>
      <c r="U827" s="127"/>
      <c r="V827" s="124" t="s">
        <v>78</v>
      </c>
      <c r="W827" s="124">
        <v>10</v>
      </c>
      <c r="X827" s="128"/>
    </row>
    <row r="828" spans="2:24" ht="15.6">
      <c r="B828" s="131">
        <v>43865</v>
      </c>
      <c r="C828" s="124"/>
      <c r="D828" s="124" t="s">
        <v>72</v>
      </c>
      <c r="E828" s="124" t="s">
        <v>91</v>
      </c>
      <c r="F82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Name]]="UT",VLOOKUP(E828:E1837,UTList[],2,0),"")))))</f>
        <v>SA-PAC-001</v>
      </c>
      <c r="G828" s="124"/>
      <c r="H828" s="124" t="s">
        <v>57</v>
      </c>
      <c r="I828" s="125">
        <v>0.2986111111111111</v>
      </c>
      <c r="J828" s="125">
        <v>0.30555555555555552</v>
      </c>
      <c r="K828" s="126">
        <f>tbl_Failures_Record[[#This Row],[To]]-tbl_Failures_Record[[#This Row],[From]]</f>
        <v>6.9444444444444198E-3</v>
      </c>
      <c r="L828" s="7" t="s">
        <v>1844</v>
      </c>
      <c r="M828" s="7"/>
      <c r="N828" s="7" t="s">
        <v>126</v>
      </c>
      <c r="O828" s="124"/>
      <c r="P828" s="124"/>
      <c r="Q828" s="124"/>
      <c r="R828" s="124" t="s">
        <v>37</v>
      </c>
      <c r="S828" s="124" t="s">
        <v>166</v>
      </c>
      <c r="T828" s="124" t="s">
        <v>78</v>
      </c>
      <c r="U828" s="127"/>
      <c r="V828" s="124" t="s">
        <v>78</v>
      </c>
      <c r="W828" s="124">
        <v>10</v>
      </c>
      <c r="X828" s="128"/>
    </row>
    <row r="829" spans="2:24" ht="31.15">
      <c r="B829" s="131">
        <v>43865</v>
      </c>
      <c r="C829" s="124"/>
      <c r="D829" s="124" t="s">
        <v>72</v>
      </c>
      <c r="E829" s="124" t="s">
        <v>1754</v>
      </c>
      <c r="F82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Name]]="UT",VLOOKUP(E829:E1838,UTList[],2,0),"")))))</f>
        <v>SA-PAC-003</v>
      </c>
      <c r="G829" s="124"/>
      <c r="H829" s="124" t="s">
        <v>33</v>
      </c>
      <c r="I829" s="125">
        <v>0.69444444444444453</v>
      </c>
      <c r="J829" s="125">
        <v>0.72222222222222221</v>
      </c>
      <c r="K829" s="126">
        <f>tbl_Failures_Record[[#This Row],[To]]-tbl_Failures_Record[[#This Row],[From]]</f>
        <v>2.7777777777777679E-2</v>
      </c>
      <c r="L829" s="7" t="s">
        <v>222</v>
      </c>
      <c r="M829" s="7" t="s">
        <v>1108</v>
      </c>
      <c r="N829" s="7" t="s">
        <v>1845</v>
      </c>
      <c r="O829" s="124"/>
      <c r="P829" s="124"/>
      <c r="Q829" s="124"/>
      <c r="R829" s="124" t="s">
        <v>37</v>
      </c>
      <c r="S829" s="124" t="s">
        <v>71</v>
      </c>
      <c r="T829" s="124" t="s">
        <v>78</v>
      </c>
      <c r="U829" s="127"/>
      <c r="V829" s="124" t="s">
        <v>78</v>
      </c>
      <c r="W829" s="124">
        <v>40</v>
      </c>
      <c r="X829" s="128"/>
    </row>
    <row r="830" spans="2:24" ht="31.15">
      <c r="B830" s="131">
        <v>43866</v>
      </c>
      <c r="C830" s="124"/>
      <c r="D830" s="124" t="s">
        <v>31</v>
      </c>
      <c r="E830" s="124" t="s">
        <v>32</v>
      </c>
      <c r="F83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Name]]="UT",VLOOKUP(E830:E1839,UTList[],2,0),"")))))</f>
        <v>EU-PRF-002</v>
      </c>
      <c r="G830" s="124"/>
      <c r="H830" s="124" t="s">
        <v>57</v>
      </c>
      <c r="I830" s="125">
        <v>0.29166666666666669</v>
      </c>
      <c r="J830" s="125">
        <v>0.34722222222222227</v>
      </c>
      <c r="K830" s="126">
        <f>tbl_Failures_Record[[#This Row],[To]]-tbl_Failures_Record[[#This Row],[From]]</f>
        <v>5.555555555555558E-2</v>
      </c>
      <c r="L830" s="7" t="s">
        <v>1846</v>
      </c>
      <c r="M830" s="7"/>
      <c r="N830" s="7" t="s">
        <v>1847</v>
      </c>
      <c r="O830" s="124"/>
      <c r="P830" s="124"/>
      <c r="Q830" s="124"/>
      <c r="R830" s="124" t="s">
        <v>37</v>
      </c>
      <c r="S830" s="124" t="s">
        <v>86</v>
      </c>
      <c r="T830" s="124" t="s">
        <v>78</v>
      </c>
      <c r="U830" s="127"/>
      <c r="V830" s="124" t="s">
        <v>78</v>
      </c>
      <c r="W830" s="124">
        <v>120</v>
      </c>
      <c r="X830" s="128"/>
    </row>
    <row r="831" spans="2:24" ht="31.15">
      <c r="B831" s="131">
        <v>43866</v>
      </c>
      <c r="C831" s="124"/>
      <c r="D831" s="124" t="s">
        <v>31</v>
      </c>
      <c r="E831" s="124" t="s">
        <v>213</v>
      </c>
      <c r="F83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Name]]="UT",VLOOKUP(E831:E1840,UTList[],2,0),"")))))</f>
        <v>EU-COT-001</v>
      </c>
      <c r="G831" s="124"/>
      <c r="H831" s="124" t="s">
        <v>46</v>
      </c>
      <c r="I831" s="125">
        <v>0.125</v>
      </c>
      <c r="J831" s="125">
        <v>0.29166666666666669</v>
      </c>
      <c r="K831" s="126">
        <f>tbl_Failures_Record[[#This Row],[To]]-tbl_Failures_Record[[#This Row],[From]]</f>
        <v>0.16666666666666669</v>
      </c>
      <c r="L831" s="7" t="s">
        <v>1848</v>
      </c>
      <c r="M831" s="7"/>
      <c r="N831" s="7" t="s">
        <v>1849</v>
      </c>
      <c r="O831" s="124"/>
      <c r="P831" s="124"/>
      <c r="Q831" s="124"/>
      <c r="R831" s="124" t="s">
        <v>43</v>
      </c>
      <c r="S831" s="124" t="s">
        <v>77</v>
      </c>
      <c r="T831" s="124" t="s">
        <v>78</v>
      </c>
      <c r="U831" s="127"/>
      <c r="V831" s="124" t="s">
        <v>78</v>
      </c>
      <c r="W831" s="124">
        <v>240</v>
      </c>
      <c r="X831" s="128"/>
    </row>
    <row r="832" spans="2:24" ht="31.15">
      <c r="B832" s="131">
        <v>43866</v>
      </c>
      <c r="C832" s="124"/>
      <c r="D832" s="124" t="s">
        <v>31</v>
      </c>
      <c r="E832" s="124" t="s">
        <v>213</v>
      </c>
      <c r="F83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Name]]="UT",VLOOKUP(E832:E1841,UTList[],2,0),"")))))</f>
        <v>EU-COT-001</v>
      </c>
      <c r="G832" s="124"/>
      <c r="H832" s="124" t="s">
        <v>57</v>
      </c>
      <c r="I832" s="125">
        <v>0.29166666666666669</v>
      </c>
      <c r="J832" s="125">
        <v>0.625</v>
      </c>
      <c r="K832" s="126">
        <f>tbl_Failures_Record[[#This Row],[To]]-tbl_Failures_Record[[#This Row],[From]]</f>
        <v>0.33333333333333331</v>
      </c>
      <c r="L832" s="7" t="s">
        <v>1848</v>
      </c>
      <c r="M832" s="7"/>
      <c r="N832" s="7" t="s">
        <v>1849</v>
      </c>
      <c r="O832" s="124"/>
      <c r="P832" s="124"/>
      <c r="Q832" s="124"/>
      <c r="R832" s="124" t="s">
        <v>43</v>
      </c>
      <c r="S832" s="124" t="s">
        <v>90</v>
      </c>
      <c r="T832" s="124" t="s">
        <v>78</v>
      </c>
      <c r="U832" s="127"/>
      <c r="V832" s="124" t="s">
        <v>78</v>
      </c>
      <c r="W832" s="124">
        <v>480</v>
      </c>
      <c r="X832" s="128"/>
    </row>
    <row r="833" spans="2:24" ht="31.15">
      <c r="B833" s="131">
        <v>43866</v>
      </c>
      <c r="C833" s="124"/>
      <c r="D833" s="124" t="s">
        <v>31</v>
      </c>
      <c r="E833" s="124" t="s">
        <v>213</v>
      </c>
      <c r="F83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Name]]="UT",VLOOKUP(E833:E1842,UTList[],2,0),"")))))</f>
        <v>EU-COT-001</v>
      </c>
      <c r="G833" s="124"/>
      <c r="H833" s="124" t="s">
        <v>33</v>
      </c>
      <c r="I833" s="125">
        <v>0.625</v>
      </c>
      <c r="J833" s="125">
        <v>0.95833333333333337</v>
      </c>
      <c r="K833" s="126">
        <f>tbl_Failures_Record[[#This Row],[To]]-tbl_Failures_Record[[#This Row],[From]]</f>
        <v>0.33333333333333337</v>
      </c>
      <c r="L833" s="7" t="s">
        <v>1848</v>
      </c>
      <c r="M833" s="7"/>
      <c r="N833" s="7" t="s">
        <v>1849</v>
      </c>
      <c r="O833" s="124"/>
      <c r="P833" s="124"/>
      <c r="Q833" s="124"/>
      <c r="R833" s="124" t="s">
        <v>43</v>
      </c>
      <c r="S833" s="124" t="s">
        <v>122</v>
      </c>
      <c r="T833" s="124" t="s">
        <v>78</v>
      </c>
      <c r="U833" s="127"/>
      <c r="V833" s="124" t="s">
        <v>78</v>
      </c>
      <c r="W833" s="124">
        <v>480</v>
      </c>
      <c r="X833" s="128"/>
    </row>
    <row r="834" spans="2:24" ht="31.15">
      <c r="B834" s="131">
        <v>43866</v>
      </c>
      <c r="C834" s="124"/>
      <c r="D834" s="124" t="s">
        <v>31</v>
      </c>
      <c r="E834" s="124" t="s">
        <v>159</v>
      </c>
      <c r="F83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Name]]="UT",VLOOKUP(E834:E1843,UTList[],2,0),"")))))</f>
        <v>EU-PAC-001</v>
      </c>
      <c r="G834" s="124"/>
      <c r="H834" s="124" t="s">
        <v>46</v>
      </c>
      <c r="I834" s="125">
        <v>0.12361111111111112</v>
      </c>
      <c r="J834" s="125">
        <v>0.13055555555555556</v>
      </c>
      <c r="K834" s="126">
        <f>tbl_Failures_Record[[#This Row],[To]]-tbl_Failures_Record[[#This Row],[From]]</f>
        <v>6.9444444444444475E-3</v>
      </c>
      <c r="L834" s="7" t="s">
        <v>1850</v>
      </c>
      <c r="M834" s="7"/>
      <c r="N834" s="7" t="s">
        <v>1851</v>
      </c>
      <c r="O834" s="124"/>
      <c r="P834" s="124"/>
      <c r="Q834" s="124"/>
      <c r="R834" s="124" t="s">
        <v>43</v>
      </c>
      <c r="S834" s="124" t="s">
        <v>77</v>
      </c>
      <c r="T834" s="124" t="s">
        <v>78</v>
      </c>
      <c r="U834" s="127"/>
      <c r="V834" s="124" t="s">
        <v>78</v>
      </c>
      <c r="W834" s="124">
        <v>10</v>
      </c>
      <c r="X834" s="128"/>
    </row>
    <row r="835" spans="2:24" ht="31.15">
      <c r="B835" s="131">
        <v>43866</v>
      </c>
      <c r="C835" s="124"/>
      <c r="D835" s="124" t="s">
        <v>31</v>
      </c>
      <c r="E835" s="124" t="s">
        <v>67</v>
      </c>
      <c r="F83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Name]]="UT",VLOOKUP(E835:E1844,UTList[],2,0),"")))))</f>
        <v>EU-OVN-001</v>
      </c>
      <c r="G835" s="124"/>
      <c r="H835" s="124" t="s">
        <v>46</v>
      </c>
      <c r="I835" s="125">
        <v>0.16666666666666666</v>
      </c>
      <c r="J835" s="125">
        <v>0.22916666666666666</v>
      </c>
      <c r="K835" s="126">
        <f>tbl_Failures_Record[[#This Row],[To]]-tbl_Failures_Record[[#This Row],[From]]</f>
        <v>6.25E-2</v>
      </c>
      <c r="L835" s="7" t="s">
        <v>1852</v>
      </c>
      <c r="M835" s="7"/>
      <c r="N835" s="7" t="s">
        <v>1853</v>
      </c>
      <c r="O835" s="124"/>
      <c r="P835" s="124"/>
      <c r="Q835" s="124"/>
      <c r="R835" s="124" t="s">
        <v>37</v>
      </c>
      <c r="S835" s="124" t="s">
        <v>98</v>
      </c>
      <c r="T835" s="124" t="s">
        <v>39</v>
      </c>
      <c r="U835" s="127"/>
      <c r="V835" s="124" t="s">
        <v>39</v>
      </c>
      <c r="W835" s="124"/>
      <c r="X835" s="128"/>
    </row>
    <row r="836" spans="2:24" ht="31.15">
      <c r="B836" s="131">
        <v>43866</v>
      </c>
      <c r="C836" s="124"/>
      <c r="D836" s="124" t="s">
        <v>31</v>
      </c>
      <c r="E836" s="124" t="s">
        <v>67</v>
      </c>
      <c r="F83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Name]]="UT",VLOOKUP(E836:E1845,UTList[],2,0),"")))))</f>
        <v>EU-OVN-001</v>
      </c>
      <c r="G836" s="124"/>
      <c r="H836" s="124" t="s">
        <v>46</v>
      </c>
      <c r="I836" s="125">
        <v>0.16805555555555554</v>
      </c>
      <c r="J836" s="125">
        <v>0.17361111111111113</v>
      </c>
      <c r="K836" s="126">
        <f>tbl_Failures_Record[[#This Row],[To]]-tbl_Failures_Record[[#This Row],[From]]</f>
        <v>5.5555555555555913E-3</v>
      </c>
      <c r="L836" s="7" t="s">
        <v>1852</v>
      </c>
      <c r="M836" s="7"/>
      <c r="N836" s="7" t="s">
        <v>1853</v>
      </c>
      <c r="O836" s="124"/>
      <c r="P836" s="124"/>
      <c r="Q836" s="124"/>
      <c r="R836" s="124" t="s">
        <v>37</v>
      </c>
      <c r="S836" s="124" t="s">
        <v>98</v>
      </c>
      <c r="T836" s="124" t="s">
        <v>39</v>
      </c>
      <c r="U836" s="127"/>
      <c r="V836" s="124" t="s">
        <v>39</v>
      </c>
      <c r="W836" s="124">
        <v>8</v>
      </c>
      <c r="X836" s="128"/>
    </row>
    <row r="837" spans="2:24" ht="31.15">
      <c r="B837" s="131">
        <v>43866</v>
      </c>
      <c r="C837" s="124"/>
      <c r="D837" s="124" t="s">
        <v>72</v>
      </c>
      <c r="E837" s="124" t="s">
        <v>183</v>
      </c>
      <c r="F83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Name]]="UT",VLOOKUP(E837:E1846,UTList[],2,0),"")))))</f>
        <v>SA-PAC-002</v>
      </c>
      <c r="G837" s="124"/>
      <c r="H837" s="124" t="s">
        <v>33</v>
      </c>
      <c r="I837" s="125">
        <v>0.20833333333333334</v>
      </c>
      <c r="J837" s="125">
        <v>0.22916666666666666</v>
      </c>
      <c r="K837" s="126">
        <f>tbl_Failures_Record[[#This Row],[To]]-tbl_Failures_Record[[#This Row],[From]]</f>
        <v>2.0833333333333315E-2</v>
      </c>
      <c r="L837" s="7" t="s">
        <v>1854</v>
      </c>
      <c r="M837" s="7" t="s">
        <v>1855</v>
      </c>
      <c r="N837" s="7" t="s">
        <v>1856</v>
      </c>
      <c r="O837" s="124"/>
      <c r="P837" s="124"/>
      <c r="Q837" s="124"/>
      <c r="R837" s="124" t="s">
        <v>37</v>
      </c>
      <c r="S837" s="124" t="s">
        <v>71</v>
      </c>
      <c r="T837" s="124" t="s">
        <v>39</v>
      </c>
      <c r="U837" s="127"/>
      <c r="V837" s="124" t="s">
        <v>39</v>
      </c>
      <c r="W837" s="124"/>
      <c r="X837" s="128"/>
    </row>
    <row r="838" spans="2:24" ht="15.6">
      <c r="B838" s="131">
        <v>43866</v>
      </c>
      <c r="C838" s="124"/>
      <c r="D838" s="124" t="s">
        <v>72</v>
      </c>
      <c r="E838" s="124" t="s">
        <v>717</v>
      </c>
      <c r="F83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Name]]="UT",VLOOKUP(E838:E1847,UTList[],2,0),"")))))</f>
        <v>SA-MIX-003</v>
      </c>
      <c r="G838" s="124"/>
      <c r="H838" s="124" t="s">
        <v>57</v>
      </c>
      <c r="I838" s="125">
        <v>0.55208333333333337</v>
      </c>
      <c r="J838" s="125">
        <v>0.56597222222222221</v>
      </c>
      <c r="K838" s="126">
        <f>tbl_Failures_Record[[#This Row],[To]]-tbl_Failures_Record[[#This Row],[From]]</f>
        <v>1.388888888888884E-2</v>
      </c>
      <c r="L838" s="7" t="s">
        <v>1857</v>
      </c>
      <c r="M838" s="7"/>
      <c r="N838" s="7" t="s">
        <v>1858</v>
      </c>
      <c r="O838" s="124"/>
      <c r="P838" s="124"/>
      <c r="Q838" s="124"/>
      <c r="R838" s="124" t="s">
        <v>43</v>
      </c>
      <c r="S838" s="124" t="s">
        <v>90</v>
      </c>
      <c r="T838" s="124" t="s">
        <v>78</v>
      </c>
      <c r="U838" s="127"/>
      <c r="V838" s="124" t="s">
        <v>78</v>
      </c>
      <c r="W838" s="124">
        <v>20</v>
      </c>
      <c r="X838" s="128"/>
    </row>
    <row r="839" spans="2:24" ht="31.15">
      <c r="B839" s="131">
        <v>43867</v>
      </c>
      <c r="C839" s="124"/>
      <c r="D839" s="124" t="s">
        <v>31</v>
      </c>
      <c r="E839" s="124" t="s">
        <v>32</v>
      </c>
      <c r="F83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Name]]="UT",VLOOKUP(E839:E1848,UTList[],2,0),"")))))</f>
        <v>EU-PRF-002</v>
      </c>
      <c r="G839" s="124"/>
      <c r="H839" s="124" t="s">
        <v>46</v>
      </c>
      <c r="I839" s="125">
        <v>4.7222222222222221E-2</v>
      </c>
      <c r="J839" s="125">
        <v>5.9027777777777783E-2</v>
      </c>
      <c r="K839" s="126">
        <f>tbl_Failures_Record[[#This Row],[To]]-tbl_Failures_Record[[#This Row],[From]]</f>
        <v>1.1805555555555562E-2</v>
      </c>
      <c r="L839" s="7" t="s">
        <v>1445</v>
      </c>
      <c r="M839" s="7"/>
      <c r="N839" s="7" t="s">
        <v>1859</v>
      </c>
      <c r="O839" s="124"/>
      <c r="P839" s="124"/>
      <c r="Q839" s="124"/>
      <c r="R839" s="124" t="s">
        <v>43</v>
      </c>
      <c r="S839" s="124" t="s">
        <v>77</v>
      </c>
      <c r="T839" s="124" t="s">
        <v>78</v>
      </c>
      <c r="U839" s="127"/>
      <c r="V839" s="124" t="s">
        <v>78</v>
      </c>
      <c r="W839" s="124">
        <v>17</v>
      </c>
      <c r="X839" s="128"/>
    </row>
    <row r="840" spans="2:24" ht="31.15">
      <c r="B840" s="131">
        <v>43867</v>
      </c>
      <c r="C840" s="124"/>
      <c r="D840" s="124" t="s">
        <v>31</v>
      </c>
      <c r="E840" s="124" t="s">
        <v>213</v>
      </c>
      <c r="F84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Name]]="UT",VLOOKUP(E840:E1849,UTList[],2,0),"")))))</f>
        <v>EU-COT-001</v>
      </c>
      <c r="G840" s="124"/>
      <c r="H840" s="124" t="s">
        <v>33</v>
      </c>
      <c r="I840" s="125">
        <v>0.84375</v>
      </c>
      <c r="J840" s="125">
        <v>0.95833333333333337</v>
      </c>
      <c r="K840" s="126">
        <f>tbl_Failures_Record[[#This Row],[To]]-tbl_Failures_Record[[#This Row],[From]]</f>
        <v>0.11458333333333337</v>
      </c>
      <c r="L840" s="7" t="s">
        <v>1860</v>
      </c>
      <c r="M840" s="7" t="s">
        <v>1861</v>
      </c>
      <c r="N840" s="7" t="s">
        <v>1862</v>
      </c>
      <c r="O840" s="124"/>
      <c r="P840" s="124"/>
      <c r="Q840" s="124"/>
      <c r="R840" s="124" t="s">
        <v>43</v>
      </c>
      <c r="S840" s="124" t="s">
        <v>105</v>
      </c>
      <c r="T840" s="124" t="s">
        <v>39</v>
      </c>
      <c r="U840" s="127"/>
      <c r="V840" s="124" t="s">
        <v>39</v>
      </c>
      <c r="W840" s="124"/>
      <c r="X840" s="128"/>
    </row>
    <row r="841" spans="2:24" ht="15.6">
      <c r="B841" s="131">
        <v>43867</v>
      </c>
      <c r="C841" s="124"/>
      <c r="D841" s="124" t="s">
        <v>72</v>
      </c>
      <c r="E841" s="124" t="s">
        <v>277</v>
      </c>
      <c r="F84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Name]]="UT",VLOOKUP(E841:E1850,UTList[],2,0),"")))))</f>
        <v>SA-PRF-002</v>
      </c>
      <c r="G841" s="124"/>
      <c r="H841" s="124" t="s">
        <v>33</v>
      </c>
      <c r="I841" s="125">
        <v>0.69791666666666663</v>
      </c>
      <c r="J841" s="125">
        <v>0.70833333333333337</v>
      </c>
      <c r="K841" s="126">
        <f>tbl_Failures_Record[[#This Row],[To]]-tbl_Failures_Record[[#This Row],[From]]</f>
        <v>1.0416666666666741E-2</v>
      </c>
      <c r="L841" s="7" t="s">
        <v>1863</v>
      </c>
      <c r="M841" s="7" t="s">
        <v>1864</v>
      </c>
      <c r="N841" s="7" t="s">
        <v>1865</v>
      </c>
      <c r="O841" s="124"/>
      <c r="P841" s="124"/>
      <c r="Q841" s="124"/>
      <c r="R841" s="124" t="s">
        <v>37</v>
      </c>
      <c r="S841" s="124" t="s">
        <v>71</v>
      </c>
      <c r="T841" s="124" t="s">
        <v>78</v>
      </c>
      <c r="U841" s="127"/>
      <c r="V841" s="124" t="s">
        <v>78</v>
      </c>
      <c r="W841" s="124">
        <v>15</v>
      </c>
      <c r="X841" s="128"/>
    </row>
    <row r="842" spans="2:24" ht="31.15">
      <c r="B842" s="131">
        <v>43867</v>
      </c>
      <c r="C842" s="124"/>
      <c r="D842" s="124" t="s">
        <v>31</v>
      </c>
      <c r="E842" s="124" t="s">
        <v>67</v>
      </c>
      <c r="F84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Name]]="UT",VLOOKUP(E842:E1851,UTList[],2,0),"")))))</f>
        <v>EU-OVN-001</v>
      </c>
      <c r="G842" s="124"/>
      <c r="H842" s="124" t="s">
        <v>57</v>
      </c>
      <c r="I842" s="125">
        <v>0.52083333333333337</v>
      </c>
      <c r="J842" s="125">
        <v>0.53125</v>
      </c>
      <c r="K842" s="126">
        <f>tbl_Failures_Record[[#This Row],[To]]-tbl_Failures_Record[[#This Row],[From]]</f>
        <v>1.041666666666663E-2</v>
      </c>
      <c r="L842" s="7" t="s">
        <v>1583</v>
      </c>
      <c r="M842" s="7" t="s">
        <v>1866</v>
      </c>
      <c r="N842" s="7" t="s">
        <v>1460</v>
      </c>
      <c r="O842" s="124"/>
      <c r="P842" s="124"/>
      <c r="Q842" s="124"/>
      <c r="R842" s="124" t="s">
        <v>37</v>
      </c>
      <c r="S842" s="124" t="s">
        <v>61</v>
      </c>
      <c r="T842" s="124" t="s">
        <v>78</v>
      </c>
      <c r="U842" s="127"/>
      <c r="V842" s="124" t="s">
        <v>78</v>
      </c>
      <c r="W842" s="124">
        <v>15</v>
      </c>
      <c r="X842" s="128"/>
    </row>
    <row r="843" spans="2:24" ht="31.15">
      <c r="B843" s="131">
        <v>43867</v>
      </c>
      <c r="C843" s="124"/>
      <c r="D843" s="124" t="s">
        <v>31</v>
      </c>
      <c r="E843" s="124" t="s">
        <v>101</v>
      </c>
      <c r="F84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Name]]="UT",VLOOKUP(E843:E1852,UTList[],2,0),"")))))</f>
        <v>EU-PCM-003</v>
      </c>
      <c r="G843" s="124"/>
      <c r="H843" s="124" t="s">
        <v>46</v>
      </c>
      <c r="I843" s="125">
        <v>0.23958333333333334</v>
      </c>
      <c r="J843" s="125">
        <v>0.25</v>
      </c>
      <c r="K843" s="126">
        <f>tbl_Failures_Record[[#This Row],[To]]-tbl_Failures_Record[[#This Row],[From]]</f>
        <v>1.0416666666666657E-2</v>
      </c>
      <c r="L843" s="7" t="s">
        <v>1836</v>
      </c>
      <c r="M843" s="7"/>
      <c r="N843" s="7" t="s">
        <v>1837</v>
      </c>
      <c r="O843" s="124"/>
      <c r="P843" s="124"/>
      <c r="Q843" s="124"/>
      <c r="R843" s="124" t="s">
        <v>37</v>
      </c>
      <c r="S843" s="124" t="s">
        <v>98</v>
      </c>
      <c r="T843" s="124" t="s">
        <v>78</v>
      </c>
      <c r="U843" s="127"/>
      <c r="V843" s="124" t="s">
        <v>78</v>
      </c>
      <c r="W843" s="124">
        <v>15</v>
      </c>
      <c r="X843" s="128"/>
    </row>
    <row r="844" spans="2:24" ht="15.6">
      <c r="B844" s="131">
        <v>43868</v>
      </c>
      <c r="C844" s="124"/>
      <c r="D844" s="124" t="s">
        <v>31</v>
      </c>
      <c r="E844" s="124" t="s">
        <v>32</v>
      </c>
      <c r="F84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Name]]="UT",VLOOKUP(E844:E1853,UTList[],2,0),"")))))</f>
        <v>EU-PRF-002</v>
      </c>
      <c r="G844" s="124"/>
      <c r="H844" s="124" t="s">
        <v>46</v>
      </c>
      <c r="I844" s="125">
        <v>0.21041666666666667</v>
      </c>
      <c r="J844" s="125">
        <v>0.22430555555555556</v>
      </c>
      <c r="K844" s="126">
        <f>tbl_Failures_Record[[#This Row],[To]]-tbl_Failures_Record[[#This Row],[From]]</f>
        <v>1.3888888888888895E-2</v>
      </c>
      <c r="L844" s="7" t="s">
        <v>864</v>
      </c>
      <c r="M844" s="7"/>
      <c r="N844" s="7" t="s">
        <v>1867</v>
      </c>
      <c r="O844" s="124"/>
      <c r="P844" s="124"/>
      <c r="Q844" s="124"/>
      <c r="R844" s="124" t="s">
        <v>37</v>
      </c>
      <c r="S844" s="124" t="s">
        <v>98</v>
      </c>
      <c r="T844" s="124" t="s">
        <v>78</v>
      </c>
      <c r="U844" s="127"/>
      <c r="V844" s="124" t="s">
        <v>78</v>
      </c>
      <c r="W844" s="124">
        <v>20</v>
      </c>
      <c r="X844" s="128"/>
    </row>
    <row r="845" spans="2:24" ht="31.15">
      <c r="B845" s="131">
        <v>43868</v>
      </c>
      <c r="C845" s="124"/>
      <c r="D845" s="124" t="s">
        <v>31</v>
      </c>
      <c r="E845" s="124" t="s">
        <v>213</v>
      </c>
      <c r="F84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Name]]="UT",VLOOKUP(E845:E1854,UTList[],2,0),"")))))</f>
        <v>EU-COT-001</v>
      </c>
      <c r="G845" s="124"/>
      <c r="H845" s="124" t="s">
        <v>46</v>
      </c>
      <c r="I845" s="125">
        <v>0.95833333333333337</v>
      </c>
      <c r="J845" s="125">
        <v>0.29166666666666669</v>
      </c>
      <c r="K845" s="126">
        <v>0.33333333333333331</v>
      </c>
      <c r="L845" s="7" t="s">
        <v>1860</v>
      </c>
      <c r="M845" s="7" t="s">
        <v>1861</v>
      </c>
      <c r="N845" s="7" t="s">
        <v>1862</v>
      </c>
      <c r="O845" s="124"/>
      <c r="P845" s="124"/>
      <c r="Q845" s="124"/>
      <c r="R845" s="124" t="s">
        <v>43</v>
      </c>
      <c r="S845" s="124" t="s">
        <v>105</v>
      </c>
      <c r="T845" s="124" t="s">
        <v>39</v>
      </c>
      <c r="U845" s="127"/>
      <c r="V845" s="124" t="s">
        <v>39</v>
      </c>
      <c r="W845" s="124"/>
      <c r="X845" s="128"/>
    </row>
    <row r="846" spans="2:24" ht="31.15">
      <c r="B846" s="131">
        <v>43868</v>
      </c>
      <c r="C846" s="124"/>
      <c r="D846" s="124" t="s">
        <v>31</v>
      </c>
      <c r="E846" s="124" t="s">
        <v>213</v>
      </c>
      <c r="F84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Name]]="UT",VLOOKUP(E846:E1855,UTList[],2,0),"")))))</f>
        <v>EU-COT-001</v>
      </c>
      <c r="G846" s="124"/>
      <c r="H846" s="124" t="s">
        <v>33</v>
      </c>
      <c r="I846" s="125">
        <v>0.625</v>
      </c>
      <c r="J846" s="125">
        <v>0.95833333333333337</v>
      </c>
      <c r="K846" s="126">
        <v>0.33333333333333331</v>
      </c>
      <c r="L846" s="7" t="s">
        <v>1860</v>
      </c>
      <c r="M846" s="7" t="s">
        <v>1861</v>
      </c>
      <c r="N846" s="7" t="s">
        <v>1862</v>
      </c>
      <c r="O846" s="124"/>
      <c r="P846" s="124"/>
      <c r="Q846" s="124"/>
      <c r="R846" s="124" t="s">
        <v>43</v>
      </c>
      <c r="S846" s="124" t="s">
        <v>105</v>
      </c>
      <c r="T846" s="124" t="s">
        <v>39</v>
      </c>
      <c r="U846" s="127"/>
      <c r="V846" s="124" t="s">
        <v>39</v>
      </c>
      <c r="W846" s="124">
        <v>480</v>
      </c>
      <c r="X846" s="128"/>
    </row>
    <row r="847" spans="2:24" ht="31.15">
      <c r="B847" s="131">
        <v>43868</v>
      </c>
      <c r="C847" s="124"/>
      <c r="D847" s="124" t="s">
        <v>72</v>
      </c>
      <c r="E847" s="124" t="s">
        <v>135</v>
      </c>
      <c r="F84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Name]]="UT",VLOOKUP(E847:E1856,UTList[],2,0),"")))))</f>
        <v>SA-DVD-001</v>
      </c>
      <c r="G847" s="124"/>
      <c r="H847" s="124" t="s">
        <v>57</v>
      </c>
      <c r="I847" s="125">
        <v>0.52777777777777779</v>
      </c>
      <c r="J847" s="125">
        <v>0.58333333333333337</v>
      </c>
      <c r="K847" s="126">
        <f>tbl_Failures_Record[[#This Row],[To]]-tbl_Failures_Record[[#This Row],[From]]</f>
        <v>5.555555555555558E-2</v>
      </c>
      <c r="L847" s="7" t="s">
        <v>1868</v>
      </c>
      <c r="M847" s="7" t="s">
        <v>1450</v>
      </c>
      <c r="N847" s="7" t="s">
        <v>1460</v>
      </c>
      <c r="O847" s="124"/>
      <c r="P847" s="124"/>
      <c r="Q847" s="124"/>
      <c r="R847" s="124" t="s">
        <v>37</v>
      </c>
      <c r="S847" s="124" t="s">
        <v>56</v>
      </c>
      <c r="T847" s="124" t="s">
        <v>78</v>
      </c>
      <c r="U847" s="127"/>
      <c r="V847" s="124" t="s">
        <v>78</v>
      </c>
      <c r="W847" s="124">
        <v>80</v>
      </c>
      <c r="X847" s="128"/>
    </row>
    <row r="848" spans="2:24" ht="31.15">
      <c r="B848" s="131">
        <v>43868</v>
      </c>
      <c r="C848" s="124"/>
      <c r="D848" s="124" t="s">
        <v>72</v>
      </c>
      <c r="E848" s="124" t="s">
        <v>135</v>
      </c>
      <c r="F84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Name]]="UT",VLOOKUP(E848:E1857,UTList[],2,0),"")))))</f>
        <v>SA-DVD-001</v>
      </c>
      <c r="G848" s="124"/>
      <c r="H848" s="124" t="s">
        <v>57</v>
      </c>
      <c r="I848" s="125">
        <v>0.44791666666666669</v>
      </c>
      <c r="J848" s="125">
        <v>0.4861111111111111</v>
      </c>
      <c r="K848" s="126">
        <f>tbl_Failures_Record[[#This Row],[To]]-tbl_Failures_Record[[#This Row],[From]]</f>
        <v>3.819444444444442E-2</v>
      </c>
      <c r="L848" s="7" t="s">
        <v>1869</v>
      </c>
      <c r="M848" s="7"/>
      <c r="N848" s="7" t="s">
        <v>1870</v>
      </c>
      <c r="O848" s="124"/>
      <c r="P848" s="124"/>
      <c r="Q848" s="124"/>
      <c r="R848" s="124" t="s">
        <v>43</v>
      </c>
      <c r="S848" s="124" t="s">
        <v>208</v>
      </c>
      <c r="T848" s="124" t="s">
        <v>78</v>
      </c>
      <c r="U848" s="127"/>
      <c r="V848" s="124" t="s">
        <v>78</v>
      </c>
      <c r="W848" s="124">
        <v>55</v>
      </c>
      <c r="X848" s="128"/>
    </row>
    <row r="849" spans="2:24" ht="15.6">
      <c r="B849" s="131">
        <v>43868</v>
      </c>
      <c r="C849" s="124"/>
      <c r="D849" s="124" t="s">
        <v>72</v>
      </c>
      <c r="E849" s="124" t="s">
        <v>79</v>
      </c>
      <c r="F84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Name]]="UT",VLOOKUP(E849:E1858,UTList[],2,0),"")))))</f>
        <v>SA-DCD-002</v>
      </c>
      <c r="G849" s="124"/>
      <c r="H849" s="124" t="s">
        <v>46</v>
      </c>
      <c r="I849" s="125">
        <v>4.1666666666666664E-2</v>
      </c>
      <c r="J849" s="125">
        <v>6.9444444444444434E-2</v>
      </c>
      <c r="K849" s="126">
        <f>tbl_Failures_Record[[#This Row],[To]]-tbl_Failures_Record[[#This Row],[From]]</f>
        <v>2.7777777777777769E-2</v>
      </c>
      <c r="L849" s="7" t="s">
        <v>139</v>
      </c>
      <c r="M849" s="7" t="s">
        <v>1655</v>
      </c>
      <c r="N849" s="7" t="s">
        <v>1871</v>
      </c>
      <c r="O849" s="124"/>
      <c r="P849" s="124"/>
      <c r="Q849" s="124"/>
      <c r="R849" s="124" t="s">
        <v>37</v>
      </c>
      <c r="S849" s="124" t="s">
        <v>98</v>
      </c>
      <c r="T849" s="124" t="s">
        <v>78</v>
      </c>
      <c r="U849" s="127"/>
      <c r="V849" s="124" t="s">
        <v>78</v>
      </c>
      <c r="W849" s="124">
        <v>40</v>
      </c>
      <c r="X849" s="128"/>
    </row>
    <row r="850" spans="2:24" ht="15.6">
      <c r="B850" s="131">
        <v>43868</v>
      </c>
      <c r="C850" s="124"/>
      <c r="D850" s="124" t="s">
        <v>72</v>
      </c>
      <c r="E850" s="124" t="s">
        <v>79</v>
      </c>
      <c r="F85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Name]]="UT",VLOOKUP(E850:E1859,UTList[],2,0),"")))))</f>
        <v>SA-DCD-002</v>
      </c>
      <c r="G850" s="124"/>
      <c r="H850" s="124" t="s">
        <v>33</v>
      </c>
      <c r="I850" s="125">
        <v>0.63541666666666663</v>
      </c>
      <c r="J850" s="125">
        <v>0.64930555555555558</v>
      </c>
      <c r="K850" s="126">
        <f>tbl_Failures_Record[[#This Row],[To]]-tbl_Failures_Record[[#This Row],[From]]</f>
        <v>1.3888888888888951E-2</v>
      </c>
      <c r="L850" s="7" t="s">
        <v>139</v>
      </c>
      <c r="M850" s="7" t="s">
        <v>1655</v>
      </c>
      <c r="N850" s="7" t="s">
        <v>1871</v>
      </c>
      <c r="O850" s="124"/>
      <c r="P850" s="124"/>
      <c r="Q850" s="124"/>
      <c r="R850" s="124" t="s">
        <v>37</v>
      </c>
      <c r="S850" s="124" t="s">
        <v>61</v>
      </c>
      <c r="T850" s="124" t="s">
        <v>78</v>
      </c>
      <c r="U850" s="127"/>
      <c r="V850" s="124" t="s">
        <v>78</v>
      </c>
      <c r="W850" s="124">
        <v>20</v>
      </c>
      <c r="X850" s="128"/>
    </row>
    <row r="851" spans="2:24" ht="31.15">
      <c r="B851" s="131">
        <v>43868</v>
      </c>
      <c r="C851" s="124"/>
      <c r="D851" s="124" t="s">
        <v>31</v>
      </c>
      <c r="E851" s="124" t="s">
        <v>101</v>
      </c>
      <c r="F85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Name]]="UT",VLOOKUP(E851:E1860,UTList[],2,0),"")))))</f>
        <v>EU-PCM-003</v>
      </c>
      <c r="G851" s="124"/>
      <c r="H851" s="124" t="s">
        <v>46</v>
      </c>
      <c r="I851" s="125">
        <v>0.24305555555555555</v>
      </c>
      <c r="J851" s="125">
        <v>0.25</v>
      </c>
      <c r="K851" s="126">
        <f>tbl_Failures_Record[[#This Row],[To]]-tbl_Failures_Record[[#This Row],[From]]</f>
        <v>6.9444444444444475E-3</v>
      </c>
      <c r="L851" s="7" t="s">
        <v>1872</v>
      </c>
      <c r="M851" s="7" t="s">
        <v>1873</v>
      </c>
      <c r="N851" s="7" t="s">
        <v>1874</v>
      </c>
      <c r="O851" s="124"/>
      <c r="P851" s="124"/>
      <c r="Q851" s="124"/>
      <c r="R851" s="124" t="s">
        <v>43</v>
      </c>
      <c r="S851" s="124" t="s">
        <v>122</v>
      </c>
      <c r="T851" s="124" t="s">
        <v>78</v>
      </c>
      <c r="U851" s="127"/>
      <c r="V851" s="124" t="s">
        <v>78</v>
      </c>
      <c r="W851" s="124">
        <v>10</v>
      </c>
      <c r="X851" s="128"/>
    </row>
    <row r="852" spans="2:24" ht="15.6">
      <c r="B852" s="131">
        <v>43868</v>
      </c>
      <c r="C852" s="124"/>
      <c r="D852" s="124" t="s">
        <v>31</v>
      </c>
      <c r="E852" s="124" t="s">
        <v>101</v>
      </c>
      <c r="F85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Name]]="UT",VLOOKUP(E852:E1861,UTList[],2,0),"")))))</f>
        <v>EU-PCM-003</v>
      </c>
      <c r="G852" s="124"/>
      <c r="H852" s="124" t="s">
        <v>57</v>
      </c>
      <c r="I852" s="125">
        <v>0.44791666666666669</v>
      </c>
      <c r="J852" s="125">
        <v>0.45833333333333331</v>
      </c>
      <c r="K852" s="126">
        <f>tbl_Failures_Record[[#This Row],[To]]-tbl_Failures_Record[[#This Row],[From]]</f>
        <v>1.041666666666663E-2</v>
      </c>
      <c r="L852" s="7" t="s">
        <v>1875</v>
      </c>
      <c r="M852" s="7"/>
      <c r="N852" s="7" t="s">
        <v>1876</v>
      </c>
      <c r="O852" s="124"/>
      <c r="P852" s="124"/>
      <c r="Q852" s="124"/>
      <c r="R852" s="124" t="s">
        <v>37</v>
      </c>
      <c r="S852" s="124" t="s">
        <v>56</v>
      </c>
      <c r="T852" s="124" t="s">
        <v>78</v>
      </c>
      <c r="U852" s="127"/>
      <c r="V852" s="124" t="s">
        <v>78</v>
      </c>
      <c r="W852" s="124">
        <v>15</v>
      </c>
      <c r="X852" s="128"/>
    </row>
    <row r="853" spans="2:24" ht="15.6">
      <c r="B853" s="131">
        <v>43868</v>
      </c>
      <c r="C853" s="124"/>
      <c r="D853" s="124" t="s">
        <v>51</v>
      </c>
      <c r="E853" s="124" t="s">
        <v>118</v>
      </c>
      <c r="F85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Name]]="UT",VLOOKUP(E853:E1862,UTList[],2,0),"")))))</f>
        <v>SC-DRY-001</v>
      </c>
      <c r="G853" s="124"/>
      <c r="H853" s="124" t="s">
        <v>46</v>
      </c>
      <c r="I853" s="125">
        <v>0.95833333333333337</v>
      </c>
      <c r="J853" s="125">
        <v>0.125</v>
      </c>
      <c r="K853" s="126">
        <v>0.16666666666666666</v>
      </c>
      <c r="L853" s="7" t="s">
        <v>335</v>
      </c>
      <c r="M853" s="7" t="s">
        <v>1877</v>
      </c>
      <c r="N853" s="7" t="s">
        <v>1768</v>
      </c>
      <c r="O853" s="124"/>
      <c r="P853" s="124"/>
      <c r="Q853" s="124"/>
      <c r="R853" s="124" t="s">
        <v>43</v>
      </c>
      <c r="S853" s="124" t="s">
        <v>122</v>
      </c>
      <c r="T853" s="124" t="s">
        <v>78</v>
      </c>
      <c r="U853" s="127"/>
      <c r="V853" s="124" t="s">
        <v>78</v>
      </c>
      <c r="W853" s="124">
        <v>240</v>
      </c>
      <c r="X853" s="128"/>
    </row>
    <row r="854" spans="2:24" ht="15.6">
      <c r="B854" s="131">
        <v>43868</v>
      </c>
      <c r="C854" s="124"/>
      <c r="D854" s="124" t="s">
        <v>72</v>
      </c>
      <c r="E854" s="124" t="s">
        <v>123</v>
      </c>
      <c r="F85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Name]]="UT",VLOOKUP(E854:E1863,UTList[],2,0),"")))))</f>
        <v>SA-MIX-002</v>
      </c>
      <c r="G854" s="124"/>
      <c r="H854" s="124" t="s">
        <v>33</v>
      </c>
      <c r="I854" s="125">
        <v>0.63541666666666663</v>
      </c>
      <c r="J854" s="125">
        <v>0.64583333333333337</v>
      </c>
      <c r="K854" s="126">
        <f>tbl_Failures_Record[[#This Row],[To]]-tbl_Failures_Record[[#This Row],[From]]</f>
        <v>1.0416666666666741E-2</v>
      </c>
      <c r="L854" s="7" t="s">
        <v>1441</v>
      </c>
      <c r="M854" s="7"/>
      <c r="N854" s="7" t="s">
        <v>1878</v>
      </c>
      <c r="O854" s="124"/>
      <c r="P854" s="124"/>
      <c r="Q854" s="124"/>
      <c r="R854" s="124" t="s">
        <v>37</v>
      </c>
      <c r="S854" s="124" t="s">
        <v>61</v>
      </c>
      <c r="T854" s="124" t="s">
        <v>78</v>
      </c>
      <c r="U854" s="127"/>
      <c r="V854" s="124" t="s">
        <v>78</v>
      </c>
      <c r="W854" s="124">
        <v>15</v>
      </c>
      <c r="X854" s="128"/>
    </row>
    <row r="855" spans="2:24" ht="31.15">
      <c r="B855" s="131">
        <v>43869</v>
      </c>
      <c r="C855" s="124"/>
      <c r="D855" s="124" t="s">
        <v>31</v>
      </c>
      <c r="E855" s="124" t="s">
        <v>32</v>
      </c>
      <c r="F85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Name]]="UT",VLOOKUP(E855:E1864,UTList[],2,0),"")))))</f>
        <v>EU-PRF-002</v>
      </c>
      <c r="G855" s="124"/>
      <c r="H855" s="124" t="s">
        <v>46</v>
      </c>
      <c r="I855" s="125">
        <v>0.22708333333333333</v>
      </c>
      <c r="J855" s="125">
        <v>0.23124999999999998</v>
      </c>
      <c r="K855" s="126">
        <f>tbl_Failures_Record[[#This Row],[To]]-tbl_Failures_Record[[#This Row],[From]]</f>
        <v>4.1666666666666519E-3</v>
      </c>
      <c r="L855" s="7" t="s">
        <v>864</v>
      </c>
      <c r="M855" s="7" t="s">
        <v>1879</v>
      </c>
      <c r="N855" s="7" t="s">
        <v>1880</v>
      </c>
      <c r="O855" s="124"/>
      <c r="P855" s="124"/>
      <c r="Q855" s="124"/>
      <c r="R855" s="124" t="s">
        <v>37</v>
      </c>
      <c r="S855" s="124" t="s">
        <v>71</v>
      </c>
      <c r="T855" s="124" t="s">
        <v>78</v>
      </c>
      <c r="U855" s="127"/>
      <c r="V855" s="124" t="s">
        <v>78</v>
      </c>
      <c r="W855" s="124">
        <v>6</v>
      </c>
      <c r="X855" s="128"/>
    </row>
    <row r="856" spans="2:24" ht="31.15">
      <c r="B856" s="131">
        <v>43869</v>
      </c>
      <c r="C856" s="124"/>
      <c r="D856" s="124" t="s">
        <v>31</v>
      </c>
      <c r="E856" s="124" t="s">
        <v>32</v>
      </c>
      <c r="F85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Name]]="UT",VLOOKUP(E856:E1865,UTList[],2,0),"")))))</f>
        <v>EU-PRF-002</v>
      </c>
      <c r="G856" s="124"/>
      <c r="H856" s="124" t="s">
        <v>33</v>
      </c>
      <c r="I856" s="125">
        <v>0.81597222222222221</v>
      </c>
      <c r="J856" s="125">
        <v>0.89236111111111116</v>
      </c>
      <c r="K856" s="126">
        <f>tbl_Failures_Record[[#This Row],[To]]-tbl_Failures_Record[[#This Row],[From]]</f>
        <v>7.6388888888888951E-2</v>
      </c>
      <c r="L856" s="7" t="s">
        <v>1881</v>
      </c>
      <c r="M856" s="7"/>
      <c r="N856" s="7" t="s">
        <v>1882</v>
      </c>
      <c r="O856" s="124"/>
      <c r="P856" s="124"/>
      <c r="Q856" s="124"/>
      <c r="R856" s="124" t="s">
        <v>37</v>
      </c>
      <c r="S856" s="124" t="s">
        <v>61</v>
      </c>
      <c r="T856" s="124" t="s">
        <v>78</v>
      </c>
      <c r="U856" s="127"/>
      <c r="V856" s="124" t="s">
        <v>78</v>
      </c>
      <c r="W856" s="124">
        <v>110</v>
      </c>
      <c r="X856" s="128"/>
    </row>
    <row r="857" spans="2:24" ht="15.6">
      <c r="B857" s="131">
        <v>43869</v>
      </c>
      <c r="C857" s="124"/>
      <c r="D857" s="124" t="s">
        <v>31</v>
      </c>
      <c r="E857" s="124" t="s">
        <v>1125</v>
      </c>
      <c r="F85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Name]]="UT",VLOOKUP(E857:E1866,UTList[],2,0),"")))))</f>
        <v>EU-PRN-001</v>
      </c>
      <c r="G857" s="124"/>
      <c r="H857" s="124" t="s">
        <v>46</v>
      </c>
      <c r="I857" s="125">
        <v>1.0305555555555557</v>
      </c>
      <c r="J857" s="125">
        <v>1.0347222222222221</v>
      </c>
      <c r="K857" s="126">
        <f>tbl_Failures_Record[[#This Row],[To]]-tbl_Failures_Record[[#This Row],[From]]</f>
        <v>4.1666666666664298E-3</v>
      </c>
      <c r="L857" s="7" t="s">
        <v>1883</v>
      </c>
      <c r="M857" s="7" t="s">
        <v>1884</v>
      </c>
      <c r="N857" s="7" t="s">
        <v>1885</v>
      </c>
      <c r="O857" s="124"/>
      <c r="P857" s="124"/>
      <c r="Q857" s="124"/>
      <c r="R857" s="124" t="s">
        <v>43</v>
      </c>
      <c r="S857" s="124" t="s">
        <v>122</v>
      </c>
      <c r="T857" s="124" t="s">
        <v>78</v>
      </c>
      <c r="U857" s="127"/>
      <c r="V857" s="124" t="s">
        <v>78</v>
      </c>
      <c r="W857" s="124">
        <v>6</v>
      </c>
      <c r="X857" s="128"/>
    </row>
    <row r="858" spans="2:24" ht="31.15">
      <c r="B858" s="131">
        <v>43869</v>
      </c>
      <c r="C858" s="124"/>
      <c r="D858" s="124" t="s">
        <v>72</v>
      </c>
      <c r="E858" s="124" t="s">
        <v>135</v>
      </c>
      <c r="F85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Name]]="UT",VLOOKUP(E858:E1867,UTList[],2,0),"")))))</f>
        <v>SA-DVD-001</v>
      </c>
      <c r="G858" s="124"/>
      <c r="H858" s="124" t="s">
        <v>33</v>
      </c>
      <c r="I858" s="125">
        <v>0.82986111111111116</v>
      </c>
      <c r="J858" s="125">
        <v>0.89236111111111116</v>
      </c>
      <c r="K858" s="126">
        <f>tbl_Failures_Record[[#This Row],[To]]-tbl_Failures_Record[[#This Row],[From]]</f>
        <v>6.25E-2</v>
      </c>
      <c r="L858" s="7" t="s">
        <v>434</v>
      </c>
      <c r="M858" s="7" t="s">
        <v>1886</v>
      </c>
      <c r="N858" s="7" t="s">
        <v>1887</v>
      </c>
      <c r="O858" s="124"/>
      <c r="P858" s="124"/>
      <c r="Q858" s="124"/>
      <c r="R858" s="124" t="s">
        <v>43</v>
      </c>
      <c r="S858" s="124" t="s">
        <v>105</v>
      </c>
      <c r="T858" s="124" t="s">
        <v>78</v>
      </c>
      <c r="U858" s="127"/>
      <c r="V858" s="124" t="s">
        <v>78</v>
      </c>
      <c r="W858" s="124">
        <v>90</v>
      </c>
      <c r="X858" s="128"/>
    </row>
    <row r="859" spans="2:24" ht="15.6">
      <c r="B859" s="131">
        <v>43869</v>
      </c>
      <c r="C859" s="124"/>
      <c r="D859" s="124" t="s">
        <v>31</v>
      </c>
      <c r="E859" s="124" t="s">
        <v>176</v>
      </c>
      <c r="F85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Name]]="UT",VLOOKUP(E859:E1868,UTList[],2,0),"")))))</f>
        <v>EU-DCD-001</v>
      </c>
      <c r="G859" s="124"/>
      <c r="H859" s="124" t="s">
        <v>46</v>
      </c>
      <c r="I859" s="125">
        <v>5.5555555555555552E-2</v>
      </c>
      <c r="J859" s="125">
        <v>6.5972222222222224E-2</v>
      </c>
      <c r="K859" s="126">
        <f>tbl_Failures_Record[[#This Row],[To]]-tbl_Failures_Record[[#This Row],[From]]</f>
        <v>1.0416666666666671E-2</v>
      </c>
      <c r="L859" s="7" t="s">
        <v>139</v>
      </c>
      <c r="M859" s="7" t="s">
        <v>1888</v>
      </c>
      <c r="N859" s="7" t="s">
        <v>1889</v>
      </c>
      <c r="O859" s="124"/>
      <c r="P859" s="124"/>
      <c r="Q859" s="124"/>
      <c r="R859" s="124" t="s">
        <v>37</v>
      </c>
      <c r="S859" s="124" t="s">
        <v>71</v>
      </c>
      <c r="T859" s="124" t="s">
        <v>78</v>
      </c>
      <c r="U859" s="127"/>
      <c r="V859" s="124" t="s">
        <v>78</v>
      </c>
      <c r="W859" s="124">
        <v>15</v>
      </c>
      <c r="X859" s="128"/>
    </row>
    <row r="860" spans="2:24" ht="15.6">
      <c r="B860" s="131">
        <v>43869</v>
      </c>
      <c r="C860" s="124"/>
      <c r="D860" s="124" t="s">
        <v>31</v>
      </c>
      <c r="E860" s="124" t="s">
        <v>101</v>
      </c>
      <c r="F86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Name]]="UT",VLOOKUP(E860:E1869,UTList[],2,0),"")))))</f>
        <v>EU-PCM-003</v>
      </c>
      <c r="G860" s="124"/>
      <c r="H860" s="124" t="s">
        <v>57</v>
      </c>
      <c r="I860" s="125">
        <v>0.52083333333333337</v>
      </c>
      <c r="J860" s="125">
        <v>0.53125</v>
      </c>
      <c r="K860" s="126">
        <f>tbl_Failures_Record[[#This Row],[To]]-tbl_Failures_Record[[#This Row],[From]]</f>
        <v>1.041666666666663E-2</v>
      </c>
      <c r="L860" s="7" t="s">
        <v>1890</v>
      </c>
      <c r="M860" s="7"/>
      <c r="N860" s="7" t="s">
        <v>1891</v>
      </c>
      <c r="O860" s="124"/>
      <c r="P860" s="124"/>
      <c r="Q860" s="124"/>
      <c r="R860" s="124" t="s">
        <v>37</v>
      </c>
      <c r="S860" s="124" t="s">
        <v>86</v>
      </c>
      <c r="T860" s="124" t="s">
        <v>78</v>
      </c>
      <c r="U860" s="127"/>
      <c r="V860" s="124" t="s">
        <v>78</v>
      </c>
      <c r="W860" s="124">
        <v>15</v>
      </c>
      <c r="X860" s="128"/>
    </row>
    <row r="861" spans="2:24" ht="15.6">
      <c r="B861" s="131">
        <v>43869</v>
      </c>
      <c r="C861" s="124"/>
      <c r="D861" s="124" t="s">
        <v>31</v>
      </c>
      <c r="E861" s="124" t="s">
        <v>359</v>
      </c>
      <c r="F86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Name]]="UT",VLOOKUP(E861:E1870,UTList[],2,0),"")))))</f>
        <v>EU-SED-001</v>
      </c>
      <c r="G861" s="124"/>
      <c r="H861" s="124" t="s">
        <v>57</v>
      </c>
      <c r="I861" s="125">
        <v>0.60416666666666663</v>
      </c>
      <c r="J861" s="125">
        <v>0.60763888888888895</v>
      </c>
      <c r="K861" s="126">
        <f>tbl_Failures_Record[[#This Row],[To]]-tbl_Failures_Record[[#This Row],[From]]</f>
        <v>3.4722222222223209E-3</v>
      </c>
      <c r="L861" s="7" t="s">
        <v>1892</v>
      </c>
      <c r="M861" s="7"/>
      <c r="N861" s="7" t="s">
        <v>1534</v>
      </c>
      <c r="O861" s="124"/>
      <c r="P861" s="124"/>
      <c r="Q861" s="124"/>
      <c r="R861" s="124" t="s">
        <v>43</v>
      </c>
      <c r="S861" s="124" t="s">
        <v>208</v>
      </c>
      <c r="T861" s="124" t="s">
        <v>78</v>
      </c>
      <c r="U861" s="127"/>
      <c r="V861" s="124" t="s">
        <v>78</v>
      </c>
      <c r="W861" s="124">
        <v>5</v>
      </c>
      <c r="X861" s="128">
        <v>50</v>
      </c>
    </row>
    <row r="862" spans="2:24" ht="15.6">
      <c r="B862" s="131">
        <v>43869</v>
      </c>
      <c r="C862" s="124"/>
      <c r="D862" s="124" t="s">
        <v>51</v>
      </c>
      <c r="E862" s="124" t="s">
        <v>118</v>
      </c>
      <c r="F86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Name]]="UT",VLOOKUP(E862:E1871,UTList[],2,0),"")))))</f>
        <v>SC-DRY-001</v>
      </c>
      <c r="G862" s="124"/>
      <c r="H862" s="124" t="s">
        <v>46</v>
      </c>
      <c r="I862" s="125">
        <v>8.3333333333333329E-2</v>
      </c>
      <c r="J862" s="125">
        <v>0.16666666666666666</v>
      </c>
      <c r="K862" s="126">
        <v>8.3333333333333329E-2</v>
      </c>
      <c r="L862" s="7" t="s">
        <v>335</v>
      </c>
      <c r="M862" s="7" t="s">
        <v>1877</v>
      </c>
      <c r="N862" s="7" t="s">
        <v>1768</v>
      </c>
      <c r="O862" s="124"/>
      <c r="P862" s="124"/>
      <c r="Q862" s="124"/>
      <c r="R862" s="124" t="s">
        <v>43</v>
      </c>
      <c r="S862" s="124" t="s">
        <v>122</v>
      </c>
      <c r="T862" s="124" t="s">
        <v>78</v>
      </c>
      <c r="U862" s="127"/>
      <c r="V862" s="124" t="s">
        <v>78</v>
      </c>
      <c r="W862" s="124">
        <v>120</v>
      </c>
      <c r="X862" s="128"/>
    </row>
    <row r="863" spans="2:24" ht="15.6">
      <c r="B863" s="131">
        <v>43869</v>
      </c>
      <c r="C863" s="124"/>
      <c r="D863" s="124" t="s">
        <v>31</v>
      </c>
      <c r="E863" s="124" t="s">
        <v>534</v>
      </c>
      <c r="F86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Name]]="UT",VLOOKUP(E863:E1872,UTList[],2,0),"")))))</f>
        <v>EU-MIX-002</v>
      </c>
      <c r="G863" s="124"/>
      <c r="H863" s="124" t="s">
        <v>46</v>
      </c>
      <c r="I863" s="125">
        <v>0.21180555555555555</v>
      </c>
      <c r="J863" s="125">
        <v>0.21875</v>
      </c>
      <c r="K863" s="126">
        <f>tbl_Failures_Record[[#This Row],[To]]-tbl_Failures_Record[[#This Row],[From]]</f>
        <v>6.9444444444444475E-3</v>
      </c>
      <c r="L863" s="7" t="s">
        <v>449</v>
      </c>
      <c r="M863" s="7" t="s">
        <v>1893</v>
      </c>
      <c r="N863" s="7" t="s">
        <v>1644</v>
      </c>
      <c r="O863" s="124"/>
      <c r="P863" s="124"/>
      <c r="Q863" s="124"/>
      <c r="R863" s="124" t="s">
        <v>37</v>
      </c>
      <c r="S863" s="124" t="s">
        <v>71</v>
      </c>
      <c r="T863" s="124" t="s">
        <v>78</v>
      </c>
      <c r="U863" s="127"/>
      <c r="V863" s="124" t="s">
        <v>78</v>
      </c>
      <c r="W863" s="124">
        <v>10</v>
      </c>
      <c r="X863" s="128"/>
    </row>
    <row r="864" spans="2:24" ht="15.6">
      <c r="B864" s="131">
        <v>43870</v>
      </c>
      <c r="C864" s="124"/>
      <c r="D864" s="124" t="s">
        <v>31</v>
      </c>
      <c r="E864" s="124" t="s">
        <v>32</v>
      </c>
      <c r="F86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Name]]="UT",VLOOKUP(E864:E1873,UTList[],2,0),"")))))</f>
        <v>EU-PRF-002</v>
      </c>
      <c r="G864" s="124"/>
      <c r="H864" s="124" t="s">
        <v>46</v>
      </c>
      <c r="I864" s="125">
        <v>0.97916666666666663</v>
      </c>
      <c r="J864" s="125">
        <v>0.98611111111111116</v>
      </c>
      <c r="K864" s="126">
        <f>tbl_Failures_Record[[#This Row],[To]]-tbl_Failures_Record[[#This Row],[From]]</f>
        <v>6.9444444444445308E-3</v>
      </c>
      <c r="L864" s="7" t="s">
        <v>864</v>
      </c>
      <c r="M864" s="7" t="s">
        <v>1894</v>
      </c>
      <c r="N864" s="7" t="s">
        <v>1752</v>
      </c>
      <c r="O864" s="124"/>
      <c r="P864" s="124"/>
      <c r="Q864" s="124"/>
      <c r="R864" s="124" t="s">
        <v>37</v>
      </c>
      <c r="S864" s="124" t="s">
        <v>71</v>
      </c>
      <c r="T864" s="124" t="s">
        <v>78</v>
      </c>
      <c r="U864" s="127"/>
      <c r="V864" s="124" t="s">
        <v>78</v>
      </c>
      <c r="W864" s="124">
        <v>10</v>
      </c>
      <c r="X864" s="128"/>
    </row>
    <row r="865" spans="2:24" ht="31.15">
      <c r="B865" s="131">
        <v>43870</v>
      </c>
      <c r="C865" s="124"/>
      <c r="D865" s="124" t="s">
        <v>31</v>
      </c>
      <c r="E865" s="124" t="s">
        <v>1125</v>
      </c>
      <c r="F86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Name]]="UT",VLOOKUP(E865:E1874,UTList[],2,0),"")))))</f>
        <v>EU-PRN-001</v>
      </c>
      <c r="G865" s="124"/>
      <c r="H865" s="124" t="s">
        <v>33</v>
      </c>
      <c r="I865" s="125">
        <v>0.64374999999999993</v>
      </c>
      <c r="J865" s="125">
        <v>0.65972222222222221</v>
      </c>
      <c r="K865" s="126">
        <f>tbl_Failures_Record[[#This Row],[To]]-tbl_Failures_Record[[#This Row],[From]]</f>
        <v>1.5972222222222276E-2</v>
      </c>
      <c r="L865" s="7" t="s">
        <v>139</v>
      </c>
      <c r="M865" s="7" t="s">
        <v>1895</v>
      </c>
      <c r="N865" s="7" t="s">
        <v>1896</v>
      </c>
      <c r="O865" s="124"/>
      <c r="P865" s="124"/>
      <c r="Q865" s="124"/>
      <c r="R865" s="124" t="s">
        <v>43</v>
      </c>
      <c r="S865" s="124" t="s">
        <v>105</v>
      </c>
      <c r="T865" s="124" t="s">
        <v>78</v>
      </c>
      <c r="U865" s="127"/>
      <c r="V865" s="124" t="s">
        <v>78</v>
      </c>
      <c r="W865" s="124">
        <v>23</v>
      </c>
      <c r="X865" s="128"/>
    </row>
    <row r="866" spans="2:24" ht="31.15">
      <c r="B866" s="131">
        <v>43870</v>
      </c>
      <c r="C866" s="124"/>
      <c r="D866" s="124" t="s">
        <v>31</v>
      </c>
      <c r="E866" s="124" t="s">
        <v>213</v>
      </c>
      <c r="F86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Name]]="UT",VLOOKUP(E866:E1875,UTList[],2,0),"")))))</f>
        <v>EU-COT-001</v>
      </c>
      <c r="G866" s="124"/>
      <c r="H866" s="124" t="s">
        <v>46</v>
      </c>
      <c r="I866" s="125">
        <v>0.22916666666666666</v>
      </c>
      <c r="J866" s="125">
        <v>0.27083333333333331</v>
      </c>
      <c r="K866" s="126">
        <f>tbl_Failures_Record[[#This Row],[To]]-tbl_Failures_Record[[#This Row],[From]]</f>
        <v>4.1666666666666657E-2</v>
      </c>
      <c r="L866" s="7" t="s">
        <v>1897</v>
      </c>
      <c r="M866" s="7" t="s">
        <v>1898</v>
      </c>
      <c r="N866" s="7" t="s">
        <v>1899</v>
      </c>
      <c r="O866" s="124"/>
      <c r="P866" s="124"/>
      <c r="Q866" s="124"/>
      <c r="R866" s="124" t="s">
        <v>43</v>
      </c>
      <c r="S866" s="124" t="s">
        <v>217</v>
      </c>
      <c r="T866" s="124" t="s">
        <v>78</v>
      </c>
      <c r="U866" s="127"/>
      <c r="V866" s="124" t="s">
        <v>78</v>
      </c>
      <c r="W866" s="124">
        <v>60</v>
      </c>
      <c r="X866" s="128"/>
    </row>
    <row r="867" spans="2:24" ht="31.15">
      <c r="B867" s="131">
        <v>43870</v>
      </c>
      <c r="C867" s="124"/>
      <c r="D867" s="124" t="s">
        <v>72</v>
      </c>
      <c r="E867" s="124" t="s">
        <v>135</v>
      </c>
      <c r="F86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Name]]="UT",VLOOKUP(E867:E1876,UTList[],2,0),"")))))</f>
        <v>SA-DVD-001</v>
      </c>
      <c r="G867" s="124"/>
      <c r="H867" s="124" t="s">
        <v>46</v>
      </c>
      <c r="I867" s="125">
        <v>0.96527777777777779</v>
      </c>
      <c r="J867" s="125">
        <v>0.98263888888888884</v>
      </c>
      <c r="K867" s="126">
        <f>tbl_Failures_Record[[#This Row],[To]]-tbl_Failures_Record[[#This Row],[From]]</f>
        <v>1.7361111111111049E-2</v>
      </c>
      <c r="L867" s="7" t="s">
        <v>434</v>
      </c>
      <c r="M867" s="7"/>
      <c r="N867" s="7" t="s">
        <v>1900</v>
      </c>
      <c r="O867" s="124"/>
      <c r="P867" s="124"/>
      <c r="Q867" s="124"/>
      <c r="R867" s="124" t="s">
        <v>43</v>
      </c>
      <c r="S867" s="124" t="s">
        <v>217</v>
      </c>
      <c r="T867" s="124" t="s">
        <v>78</v>
      </c>
      <c r="U867" s="127"/>
      <c r="V867" s="124" t="s">
        <v>78</v>
      </c>
      <c r="W867" s="124">
        <v>25</v>
      </c>
      <c r="X867" s="128" t="s">
        <v>1901</v>
      </c>
    </row>
    <row r="868" spans="2:24" ht="31.15">
      <c r="B868" s="131">
        <v>43870</v>
      </c>
      <c r="C868" s="124"/>
      <c r="D868" s="124" t="s">
        <v>72</v>
      </c>
      <c r="E868" s="124" t="s">
        <v>91</v>
      </c>
      <c r="F86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Name]]="UT",VLOOKUP(E868:E1877,UTList[],2,0),"")))))</f>
        <v>SA-PAC-001</v>
      </c>
      <c r="G868" s="124"/>
      <c r="H868" s="124" t="s">
        <v>33</v>
      </c>
      <c r="I868" s="125">
        <v>0.66666666666666663</v>
      </c>
      <c r="J868" s="125">
        <v>0.6875</v>
      </c>
      <c r="K868" s="126">
        <f>tbl_Failures_Record[[#This Row],[To]]-tbl_Failures_Record[[#This Row],[From]]</f>
        <v>2.083333333333337E-2</v>
      </c>
      <c r="L868" s="7" t="s">
        <v>1902</v>
      </c>
      <c r="M868" s="7" t="s">
        <v>1903</v>
      </c>
      <c r="N868" s="7" t="s">
        <v>1904</v>
      </c>
      <c r="O868" s="124"/>
      <c r="P868" s="124"/>
      <c r="Q868" s="124"/>
      <c r="R868" s="124" t="s">
        <v>43</v>
      </c>
      <c r="S868" s="124" t="s">
        <v>105</v>
      </c>
      <c r="T868" s="124" t="s">
        <v>78</v>
      </c>
      <c r="U868" s="127"/>
      <c r="V868" s="124" t="s">
        <v>78</v>
      </c>
      <c r="W868" s="124">
        <v>30</v>
      </c>
      <c r="X868" s="128"/>
    </row>
    <row r="869" spans="2:24" ht="31.15">
      <c r="B869" s="131">
        <v>43870</v>
      </c>
      <c r="C869" s="124"/>
      <c r="D869" s="124" t="s">
        <v>72</v>
      </c>
      <c r="E869" s="124" t="s">
        <v>95</v>
      </c>
      <c r="F86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Name]]="UT",VLOOKUP(E869:E1878,UTList[],2,0),"")))))</f>
        <v>SA-AIJ-001</v>
      </c>
      <c r="G869" s="124"/>
      <c r="H869" s="124" t="s">
        <v>57</v>
      </c>
      <c r="I869" s="125">
        <v>0.58333333333333337</v>
      </c>
      <c r="J869" s="125">
        <v>0.59027777777777779</v>
      </c>
      <c r="K869" s="126">
        <f>tbl_Failures_Record[[#This Row],[To]]-tbl_Failures_Record[[#This Row],[From]]</f>
        <v>6.9444444444444198E-3</v>
      </c>
      <c r="L869" s="7" t="s">
        <v>1905</v>
      </c>
      <c r="M869" s="7"/>
      <c r="N869" s="7" t="s">
        <v>1906</v>
      </c>
      <c r="O869" s="124"/>
      <c r="P869" s="124"/>
      <c r="Q869" s="124"/>
      <c r="R869" s="124" t="s">
        <v>37</v>
      </c>
      <c r="S869" s="124" t="s">
        <v>86</v>
      </c>
      <c r="T869" s="124" t="s">
        <v>78</v>
      </c>
      <c r="U869" s="127"/>
      <c r="V869" s="124" t="s">
        <v>78</v>
      </c>
      <c r="W869" s="124">
        <v>10</v>
      </c>
      <c r="X869" s="128"/>
    </row>
    <row r="870" spans="2:24" ht="31.15">
      <c r="B870" s="131">
        <v>43870</v>
      </c>
      <c r="C870" s="124"/>
      <c r="D870" s="124" t="s">
        <v>72</v>
      </c>
      <c r="E870" s="124" t="s">
        <v>95</v>
      </c>
      <c r="F87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Name]]="UT",VLOOKUP(E870:E1879,UTList[],2,0),"")))))</f>
        <v>SA-AIJ-001</v>
      </c>
      <c r="G870" s="124"/>
      <c r="H870" s="124" t="s">
        <v>33</v>
      </c>
      <c r="I870" s="125">
        <v>0.90972222222222221</v>
      </c>
      <c r="J870" s="125">
        <v>0.9243055555555556</v>
      </c>
      <c r="K870" s="126">
        <f>tbl_Failures_Record[[#This Row],[To]]-tbl_Failures_Record[[#This Row],[From]]</f>
        <v>1.4583333333333393E-2</v>
      </c>
      <c r="L870" s="7" t="s">
        <v>1356</v>
      </c>
      <c r="M870" s="7" t="s">
        <v>1790</v>
      </c>
      <c r="N870" s="7" t="s">
        <v>1907</v>
      </c>
      <c r="O870" s="124"/>
      <c r="P870" s="124"/>
      <c r="Q870" s="124"/>
      <c r="R870" s="124" t="s">
        <v>37</v>
      </c>
      <c r="S870" s="124" t="s">
        <v>61</v>
      </c>
      <c r="T870" s="124" t="s">
        <v>78</v>
      </c>
      <c r="U870" s="127"/>
      <c r="V870" s="124" t="s">
        <v>78</v>
      </c>
      <c r="W870" s="124">
        <v>21</v>
      </c>
      <c r="X870" s="128"/>
    </row>
    <row r="871" spans="2:24" ht="31.15">
      <c r="B871" s="131">
        <v>43870</v>
      </c>
      <c r="C871" s="124"/>
      <c r="D871" s="124" t="s">
        <v>31</v>
      </c>
      <c r="E871" s="124" t="s">
        <v>359</v>
      </c>
      <c r="F87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Name]]="UT",VLOOKUP(E871:E1880,UTList[],2,0),"")))))</f>
        <v>EU-SED-001</v>
      </c>
      <c r="G871" s="124"/>
      <c r="H871" s="124" t="s">
        <v>46</v>
      </c>
      <c r="I871" s="125">
        <v>0.20833333333333334</v>
      </c>
      <c r="J871" s="125">
        <v>0.22569444444444445</v>
      </c>
      <c r="K871" s="126">
        <f>tbl_Failures_Record[[#This Row],[To]]-tbl_Failures_Record[[#This Row],[From]]</f>
        <v>1.7361111111111105E-2</v>
      </c>
      <c r="L871" s="7" t="s">
        <v>1908</v>
      </c>
      <c r="M871" s="7" t="s">
        <v>1909</v>
      </c>
      <c r="N871" s="7" t="s">
        <v>1910</v>
      </c>
      <c r="O871" s="124"/>
      <c r="P871" s="124"/>
      <c r="Q871" s="124"/>
      <c r="R871" s="124" t="s">
        <v>43</v>
      </c>
      <c r="S871" s="124" t="s">
        <v>217</v>
      </c>
      <c r="T871" s="124" t="s">
        <v>78</v>
      </c>
      <c r="U871" s="127"/>
      <c r="V871" s="124" t="s">
        <v>78</v>
      </c>
      <c r="W871" s="124">
        <v>25</v>
      </c>
      <c r="X871" s="128">
        <v>300</v>
      </c>
    </row>
    <row r="872" spans="2:24" ht="31.15">
      <c r="B872" s="131">
        <v>43870</v>
      </c>
      <c r="C872" s="124"/>
      <c r="D872" s="124" t="s">
        <v>51</v>
      </c>
      <c r="E872" s="124" t="s">
        <v>118</v>
      </c>
      <c r="F87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Name]]="UT",VLOOKUP(E872:E1881,UTList[],2,0),"")))))</f>
        <v>SC-DRY-001</v>
      </c>
      <c r="G872" s="124"/>
      <c r="H872" s="124" t="s">
        <v>57</v>
      </c>
      <c r="I872" s="125">
        <v>0.45833333333333331</v>
      </c>
      <c r="J872" s="125">
        <v>0.52083333333333337</v>
      </c>
      <c r="K872" s="126">
        <f>tbl_Failures_Record[[#This Row],[To]]-tbl_Failures_Record[[#This Row],[From]]</f>
        <v>6.2500000000000056E-2</v>
      </c>
      <c r="L872" s="7" t="s">
        <v>1911</v>
      </c>
      <c r="M872" s="7" t="s">
        <v>1912</v>
      </c>
      <c r="N872" s="7" t="s">
        <v>1913</v>
      </c>
      <c r="O872" s="124"/>
      <c r="P872" s="124"/>
      <c r="Q872" s="124"/>
      <c r="R872" s="124" t="s">
        <v>43</v>
      </c>
      <c r="S872" s="124" t="s">
        <v>208</v>
      </c>
      <c r="T872" s="124" t="s">
        <v>78</v>
      </c>
      <c r="U872" s="127"/>
      <c r="V872" s="124" t="s">
        <v>78</v>
      </c>
      <c r="W872" s="124">
        <v>90</v>
      </c>
      <c r="X872" s="128"/>
    </row>
    <row r="873" spans="2:24" ht="31.15">
      <c r="B873" s="131">
        <v>43870</v>
      </c>
      <c r="C873" s="124"/>
      <c r="D873" s="124" t="s">
        <v>51</v>
      </c>
      <c r="E873" s="124" t="s">
        <v>118</v>
      </c>
      <c r="F87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Name]]="UT",VLOOKUP(E873:E1882,UTList[],2,0),"")))))</f>
        <v>SC-DRY-001</v>
      </c>
      <c r="G873" s="124"/>
      <c r="H873" s="124" t="s">
        <v>33</v>
      </c>
      <c r="I873" s="125">
        <v>0.72222222222222221</v>
      </c>
      <c r="J873" s="125">
        <v>0.86111111111111116</v>
      </c>
      <c r="K873" s="126">
        <f>tbl_Failures_Record[[#This Row],[To]]-tbl_Failures_Record[[#This Row],[From]]</f>
        <v>0.13888888888888895</v>
      </c>
      <c r="L873" s="7" t="s">
        <v>1911</v>
      </c>
      <c r="M873" s="7" t="s">
        <v>1912</v>
      </c>
      <c r="N873" s="7" t="s">
        <v>1913</v>
      </c>
      <c r="O873" s="124"/>
      <c r="P873" s="124"/>
      <c r="Q873" s="124"/>
      <c r="R873" s="124" t="s">
        <v>43</v>
      </c>
      <c r="S873" s="124" t="s">
        <v>105</v>
      </c>
      <c r="T873" s="124" t="s">
        <v>78</v>
      </c>
      <c r="U873" s="127"/>
      <c r="V873" s="124" t="s">
        <v>78</v>
      </c>
      <c r="W873" s="124">
        <v>200</v>
      </c>
      <c r="X873" s="128"/>
    </row>
    <row r="874" spans="2:24" ht="31.15">
      <c r="B874" s="131">
        <v>43871</v>
      </c>
      <c r="C874" s="124"/>
      <c r="D874" s="124" t="s">
        <v>31</v>
      </c>
      <c r="E874" s="124" t="s">
        <v>213</v>
      </c>
      <c r="F87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Name]]="UT",VLOOKUP(E874:E1883,UTList[],2,0),"")))))</f>
        <v>EU-COT-001</v>
      </c>
      <c r="G874" s="124"/>
      <c r="H874" s="124" t="s">
        <v>46</v>
      </c>
      <c r="I874" s="125">
        <v>0.16666666666666666</v>
      </c>
      <c r="J874" s="125">
        <v>0.17708333333333334</v>
      </c>
      <c r="K874" s="126">
        <f>tbl_Failures_Record[[#This Row],[To]]-tbl_Failures_Record[[#This Row],[From]]</f>
        <v>1.0416666666666685E-2</v>
      </c>
      <c r="L874" s="7" t="s">
        <v>1330</v>
      </c>
      <c r="M874" s="7"/>
      <c r="N874" s="7" t="s">
        <v>502</v>
      </c>
      <c r="O874" s="124"/>
      <c r="P874" s="124"/>
      <c r="Q874" s="124"/>
      <c r="R874" s="124" t="s">
        <v>43</v>
      </c>
      <c r="S874" s="124" t="s">
        <v>217</v>
      </c>
      <c r="T874" s="124" t="s">
        <v>78</v>
      </c>
      <c r="U874" s="127"/>
      <c r="V874" s="124" t="s">
        <v>78</v>
      </c>
      <c r="W874" s="124">
        <v>15</v>
      </c>
      <c r="X874" s="128"/>
    </row>
    <row r="875" spans="2:24" ht="31.15">
      <c r="B875" s="131">
        <v>43871</v>
      </c>
      <c r="C875" s="124"/>
      <c r="D875" s="124" t="s">
        <v>31</v>
      </c>
      <c r="E875" s="124" t="s">
        <v>159</v>
      </c>
      <c r="F87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Name]]="UT",VLOOKUP(E875:E1884,UTList[],2,0),"")))))</f>
        <v>EU-PAC-001</v>
      </c>
      <c r="G875" s="124"/>
      <c r="H875" s="124" t="s">
        <v>46</v>
      </c>
      <c r="I875" s="125">
        <v>6.25E-2</v>
      </c>
      <c r="J875" s="125">
        <v>8.3333333333333329E-2</v>
      </c>
      <c r="K875" s="126">
        <f>tbl_Failures_Record[[#This Row],[To]]-tbl_Failures_Record[[#This Row],[From]]</f>
        <v>2.0833333333333329E-2</v>
      </c>
      <c r="L875" s="7" t="s">
        <v>1914</v>
      </c>
      <c r="M875" s="7"/>
      <c r="N875" s="7" t="s">
        <v>1915</v>
      </c>
      <c r="O875" s="124"/>
      <c r="P875" s="124"/>
      <c r="Q875" s="124"/>
      <c r="R875" s="124" t="s">
        <v>43</v>
      </c>
      <c r="S875" s="124" t="s">
        <v>217</v>
      </c>
      <c r="T875" s="124" t="s">
        <v>78</v>
      </c>
      <c r="U875" s="127"/>
      <c r="V875" s="124" t="s">
        <v>78</v>
      </c>
      <c r="W875" s="124">
        <v>30</v>
      </c>
      <c r="X875" s="128"/>
    </row>
    <row r="876" spans="2:24" ht="46.9">
      <c r="B876" s="131">
        <v>43871</v>
      </c>
      <c r="C876" s="124"/>
      <c r="D876" s="124" t="s">
        <v>72</v>
      </c>
      <c r="E876" s="124" t="s">
        <v>95</v>
      </c>
      <c r="F87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Name]]="UT",VLOOKUP(E876:E1885,UTList[],2,0),"")))))</f>
        <v>SA-AIJ-001</v>
      </c>
      <c r="G876" s="124"/>
      <c r="H876" s="124" t="s">
        <v>46</v>
      </c>
      <c r="I876" s="125">
        <v>0.17013888888888887</v>
      </c>
      <c r="J876" s="125">
        <v>0.21666666666666667</v>
      </c>
      <c r="K876" s="126">
        <f>tbl_Failures_Record[[#This Row],[To]]-tbl_Failures_Record[[#This Row],[From]]</f>
        <v>4.6527777777777807E-2</v>
      </c>
      <c r="L876" s="7" t="s">
        <v>1356</v>
      </c>
      <c r="M876" s="7" t="s">
        <v>1790</v>
      </c>
      <c r="N876" s="7" t="s">
        <v>1916</v>
      </c>
      <c r="O876" s="124"/>
      <c r="P876" s="124"/>
      <c r="Q876" s="124"/>
      <c r="R876" s="124" t="s">
        <v>37</v>
      </c>
      <c r="S876" s="124" t="s">
        <v>71</v>
      </c>
      <c r="T876" s="124" t="s">
        <v>78</v>
      </c>
      <c r="U876" s="127"/>
      <c r="V876" s="124" t="s">
        <v>78</v>
      </c>
      <c r="W876" s="124">
        <v>67</v>
      </c>
      <c r="X876" s="128"/>
    </row>
    <row r="877" spans="2:24" ht="31.15">
      <c r="B877" s="131">
        <v>43871</v>
      </c>
      <c r="C877" s="124"/>
      <c r="D877" s="124" t="s">
        <v>72</v>
      </c>
      <c r="E877" s="124" t="s">
        <v>95</v>
      </c>
      <c r="F87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Name]]="UT",VLOOKUP(E877:E1886,UTList[],2,0),"")))))</f>
        <v>SA-AIJ-001</v>
      </c>
      <c r="G877" s="124"/>
      <c r="H877" s="124" t="s">
        <v>46</v>
      </c>
      <c r="I877" s="125">
        <v>0.98958333333333337</v>
      </c>
      <c r="J877" s="125">
        <v>1.03125</v>
      </c>
      <c r="K877" s="126">
        <f>tbl_Failures_Record[[#This Row],[To]]-tbl_Failures_Record[[#This Row],[From]]</f>
        <v>4.166666666666663E-2</v>
      </c>
      <c r="L877" s="7" t="s">
        <v>1917</v>
      </c>
      <c r="M877" s="7"/>
      <c r="N877" s="7" t="s">
        <v>1918</v>
      </c>
      <c r="O877" s="124"/>
      <c r="P877" s="124"/>
      <c r="Q877" s="124"/>
      <c r="R877" s="124" t="s">
        <v>43</v>
      </c>
      <c r="S877" s="124" t="s">
        <v>217</v>
      </c>
      <c r="T877" s="124" t="s">
        <v>78</v>
      </c>
      <c r="U877" s="127"/>
      <c r="V877" s="124" t="s">
        <v>78</v>
      </c>
      <c r="W877" s="124">
        <v>60</v>
      </c>
      <c r="X877" s="128"/>
    </row>
    <row r="878" spans="2:24" ht="15.6">
      <c r="B878" s="131">
        <v>43871</v>
      </c>
      <c r="C878" s="124"/>
      <c r="D878" s="124" t="s">
        <v>72</v>
      </c>
      <c r="E878" s="124" t="s">
        <v>95</v>
      </c>
      <c r="F87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Name]]="UT",VLOOKUP(E878:E1887,UTList[],2,0),"")))))</f>
        <v>SA-AIJ-001</v>
      </c>
      <c r="G878" s="124"/>
      <c r="H878" s="124" t="s">
        <v>33</v>
      </c>
      <c r="I878" s="125">
        <v>0.65277777777777779</v>
      </c>
      <c r="J878" s="125">
        <v>0.70833333333333337</v>
      </c>
      <c r="K878" s="126">
        <f>tbl_Failures_Record[[#This Row],[To]]-tbl_Failures_Record[[#This Row],[From]]</f>
        <v>5.555555555555558E-2</v>
      </c>
      <c r="L878" s="7" t="s">
        <v>1919</v>
      </c>
      <c r="M878" s="7" t="s">
        <v>1745</v>
      </c>
      <c r="N878" s="7" t="s">
        <v>1920</v>
      </c>
      <c r="O878" s="124"/>
      <c r="P878" s="124"/>
      <c r="Q878" s="124"/>
      <c r="R878" s="124" t="s">
        <v>37</v>
      </c>
      <c r="S878" s="124" t="s">
        <v>86</v>
      </c>
      <c r="T878" s="124" t="s">
        <v>78</v>
      </c>
      <c r="U878" s="127"/>
      <c r="V878" s="124" t="s">
        <v>78</v>
      </c>
      <c r="W878" s="124">
        <v>80</v>
      </c>
      <c r="X878" s="128"/>
    </row>
    <row r="879" spans="2:24" ht="15.6">
      <c r="B879" s="131">
        <v>43871</v>
      </c>
      <c r="C879" s="124"/>
      <c r="D879" s="124" t="s">
        <v>31</v>
      </c>
      <c r="E879" s="124" t="s">
        <v>101</v>
      </c>
      <c r="F87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Name]]="UT",VLOOKUP(E879:E1888,UTList[],2,0),"")))))</f>
        <v>EU-PCM-003</v>
      </c>
      <c r="G879" s="124"/>
      <c r="H879" s="124" t="s">
        <v>46</v>
      </c>
      <c r="I879" s="125">
        <v>0.125</v>
      </c>
      <c r="J879" s="125">
        <v>0.14583333333333334</v>
      </c>
      <c r="K879" s="126">
        <f>tbl_Failures_Record[[#This Row],[To]]-tbl_Failures_Record[[#This Row],[From]]</f>
        <v>2.0833333333333343E-2</v>
      </c>
      <c r="L879" s="7" t="s">
        <v>1921</v>
      </c>
      <c r="M879" s="7"/>
      <c r="N879" s="7" t="s">
        <v>1922</v>
      </c>
      <c r="O879" s="124"/>
      <c r="P879" s="124"/>
      <c r="Q879" s="124"/>
      <c r="R879" s="124" t="s">
        <v>43</v>
      </c>
      <c r="S879" s="124" t="s">
        <v>217</v>
      </c>
      <c r="T879" s="124" t="s">
        <v>78</v>
      </c>
      <c r="U879" s="127"/>
      <c r="V879" s="124" t="s">
        <v>78</v>
      </c>
      <c r="W879" s="124">
        <v>30</v>
      </c>
      <c r="X879" s="128"/>
    </row>
    <row r="880" spans="2:24" ht="31.15">
      <c r="B880" s="131">
        <v>43871</v>
      </c>
      <c r="C880" s="124"/>
      <c r="D880" s="124" t="s">
        <v>31</v>
      </c>
      <c r="E880" s="124" t="s">
        <v>101</v>
      </c>
      <c r="F88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Name]]="UT",VLOOKUP(E880:E1889,UTList[],2,0),"")))))</f>
        <v>EU-PCM-003</v>
      </c>
      <c r="G880" s="124"/>
      <c r="H880" s="124" t="s">
        <v>57</v>
      </c>
      <c r="I880" s="125">
        <v>0.54513888888888895</v>
      </c>
      <c r="J880" s="125">
        <v>0.54999999999999993</v>
      </c>
      <c r="K880" s="126">
        <f>tbl_Failures_Record[[#This Row],[To]]-tbl_Failures_Record[[#This Row],[From]]</f>
        <v>4.8611111111109828E-3</v>
      </c>
      <c r="L880" s="7" t="s">
        <v>1923</v>
      </c>
      <c r="M880" s="7" t="s">
        <v>1924</v>
      </c>
      <c r="N880" s="7" t="s">
        <v>1925</v>
      </c>
      <c r="O880" s="124"/>
      <c r="P880" s="124"/>
      <c r="Q880" s="124"/>
      <c r="R880" s="124" t="s">
        <v>37</v>
      </c>
      <c r="S880" s="124" t="s">
        <v>98</v>
      </c>
      <c r="T880" s="124" t="s">
        <v>78</v>
      </c>
      <c r="U880" s="127"/>
      <c r="V880" s="124" t="s">
        <v>78</v>
      </c>
      <c r="W880" s="124">
        <v>7</v>
      </c>
      <c r="X880" s="128"/>
    </row>
    <row r="881" spans="2:24" ht="31.15">
      <c r="B881" s="131">
        <v>43871</v>
      </c>
      <c r="C881" s="124"/>
      <c r="D881" s="124" t="s">
        <v>31</v>
      </c>
      <c r="E881" s="124" t="s">
        <v>534</v>
      </c>
      <c r="F88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Name]]="UT",VLOOKUP(E881:E1890,UTList[],2,0),"")))))</f>
        <v>EU-MIX-002</v>
      </c>
      <c r="G881" s="124"/>
      <c r="H881" s="124" t="s">
        <v>33</v>
      </c>
      <c r="I881" s="125">
        <v>0.875</v>
      </c>
      <c r="J881" s="125">
        <v>0.95833333333333337</v>
      </c>
      <c r="K881" s="126">
        <f>tbl_Failures_Record[[#This Row],[To]]-tbl_Failures_Record[[#This Row],[From]]</f>
        <v>8.333333333333337E-2</v>
      </c>
      <c r="L881" s="7" t="s">
        <v>1926</v>
      </c>
      <c r="M881" s="7" t="s">
        <v>1927</v>
      </c>
      <c r="N881" s="7" t="s">
        <v>1928</v>
      </c>
      <c r="O881" s="124"/>
      <c r="P881" s="124"/>
      <c r="Q881" s="124"/>
      <c r="R881" s="124" t="s">
        <v>43</v>
      </c>
      <c r="S881" s="124" t="s">
        <v>105</v>
      </c>
      <c r="T881" s="124" t="s">
        <v>78</v>
      </c>
      <c r="U881" s="127"/>
      <c r="V881" s="124" t="s">
        <v>78</v>
      </c>
      <c r="W881" s="124">
        <v>120</v>
      </c>
      <c r="X881" s="128"/>
    </row>
    <row r="882" spans="2:24" ht="31.15">
      <c r="B882" s="131">
        <v>43872</v>
      </c>
      <c r="C882" s="124"/>
      <c r="D882" s="124" t="s">
        <v>31</v>
      </c>
      <c r="E882" s="124" t="s">
        <v>1929</v>
      </c>
      <c r="F88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Name]]="UT",VLOOKUP(E882:E1891,UTList[],2,0),"")))))</f>
        <v>EU-SLC-002</v>
      </c>
      <c r="G882" s="124"/>
      <c r="H882" s="124" t="s">
        <v>57</v>
      </c>
      <c r="I882" s="125">
        <v>0.30902777777777779</v>
      </c>
      <c r="J882" s="125">
        <v>0.375</v>
      </c>
      <c r="K882" s="126">
        <f>tbl_Failures_Record[[#This Row],[To]]-tbl_Failures_Record[[#This Row],[From]]</f>
        <v>6.597222222222221E-2</v>
      </c>
      <c r="L882" s="7" t="s">
        <v>1930</v>
      </c>
      <c r="M882" s="7" t="s">
        <v>1931</v>
      </c>
      <c r="N882" s="7" t="s">
        <v>1932</v>
      </c>
      <c r="O882" s="124"/>
      <c r="P882" s="124"/>
      <c r="Q882" s="124"/>
      <c r="R882" s="124" t="s">
        <v>43</v>
      </c>
      <c r="S882" s="124" t="s">
        <v>50</v>
      </c>
      <c r="T882" s="124" t="s">
        <v>78</v>
      </c>
      <c r="U882" s="127"/>
      <c r="V882" s="124" t="s">
        <v>78</v>
      </c>
      <c r="W882" s="124">
        <v>95</v>
      </c>
      <c r="X882" s="128"/>
    </row>
    <row r="883" spans="2:24" ht="31.15">
      <c r="B883" s="131">
        <v>43872</v>
      </c>
      <c r="C883" s="124"/>
      <c r="D883" s="124" t="s">
        <v>31</v>
      </c>
      <c r="E883" s="124" t="s">
        <v>176</v>
      </c>
      <c r="F88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Name]]="UT",VLOOKUP(E883:E1892,UTList[],2,0),"")))))</f>
        <v>EU-DCD-001</v>
      </c>
      <c r="G883" s="124"/>
      <c r="H883" s="124" t="s">
        <v>57</v>
      </c>
      <c r="I883" s="125">
        <v>0.3263888888888889</v>
      </c>
      <c r="J883" s="125">
        <v>0.34722222222222227</v>
      </c>
      <c r="K883" s="126">
        <f>tbl_Failures_Record[[#This Row],[To]]-tbl_Failures_Record[[#This Row],[From]]</f>
        <v>2.083333333333337E-2</v>
      </c>
      <c r="L883" s="7" t="s">
        <v>1482</v>
      </c>
      <c r="M883" s="7" t="s">
        <v>1933</v>
      </c>
      <c r="N883" s="7" t="s">
        <v>1778</v>
      </c>
      <c r="O883" s="124"/>
      <c r="P883" s="124"/>
      <c r="Q883" s="124"/>
      <c r="R883" s="124" t="s">
        <v>37</v>
      </c>
      <c r="S883" s="124" t="s">
        <v>98</v>
      </c>
      <c r="T883" s="124" t="s">
        <v>39</v>
      </c>
      <c r="U883" s="127"/>
      <c r="V883" s="124" t="s">
        <v>39</v>
      </c>
      <c r="W883" s="124">
        <v>30</v>
      </c>
      <c r="X883" s="128"/>
    </row>
    <row r="884" spans="2:24" ht="31.15">
      <c r="B884" s="131">
        <v>43872</v>
      </c>
      <c r="C884" s="124"/>
      <c r="D884" s="124" t="s">
        <v>31</v>
      </c>
      <c r="E884" s="124" t="s">
        <v>79</v>
      </c>
      <c r="F88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Name]]="UT",VLOOKUP(E884:E1893,UTList[],2,0),"")))))</f>
        <v>EU-DCD-002</v>
      </c>
      <c r="G884" s="124"/>
      <c r="H884" s="124" t="s">
        <v>57</v>
      </c>
      <c r="I884" s="125">
        <v>0.3125</v>
      </c>
      <c r="J884" s="125">
        <v>0.33333333333333331</v>
      </c>
      <c r="K884" s="126">
        <f>tbl_Failures_Record[[#This Row],[To]]-tbl_Failures_Record[[#This Row],[From]]</f>
        <v>2.0833333333333315E-2</v>
      </c>
      <c r="L884" s="7" t="s">
        <v>1482</v>
      </c>
      <c r="M884" s="7" t="s">
        <v>1933</v>
      </c>
      <c r="N884" s="7" t="s">
        <v>1778</v>
      </c>
      <c r="O884" s="124"/>
      <c r="P884" s="124"/>
      <c r="Q884" s="124"/>
      <c r="R884" s="124" t="s">
        <v>37</v>
      </c>
      <c r="S884" s="124" t="s">
        <v>98</v>
      </c>
      <c r="T884" s="124" t="s">
        <v>39</v>
      </c>
      <c r="U884" s="127"/>
      <c r="V884" s="124" t="s">
        <v>39</v>
      </c>
      <c r="W884" s="124">
        <v>30</v>
      </c>
      <c r="X884" s="128"/>
    </row>
    <row r="885" spans="2:24" ht="31.15">
      <c r="B885" s="131">
        <v>43872</v>
      </c>
      <c r="C885" s="124"/>
      <c r="D885" s="124" t="s">
        <v>72</v>
      </c>
      <c r="E885" s="124" t="s">
        <v>91</v>
      </c>
      <c r="F88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Name]]="UT",VLOOKUP(E885:E1894,UTList[],2,0),"")))))</f>
        <v>SA-PAC-001</v>
      </c>
      <c r="G885" s="124"/>
      <c r="H885" s="124" t="s">
        <v>57</v>
      </c>
      <c r="I885" s="125">
        <v>0.39583333333333331</v>
      </c>
      <c r="J885" s="125">
        <v>0.41666666666666669</v>
      </c>
      <c r="K885" s="126">
        <f>tbl_Failures_Record[[#This Row],[To]]-tbl_Failures_Record[[#This Row],[From]]</f>
        <v>2.083333333333337E-2</v>
      </c>
      <c r="L885" s="7" t="s">
        <v>1356</v>
      </c>
      <c r="M885" s="7" t="s">
        <v>1934</v>
      </c>
      <c r="N885" s="7" t="s">
        <v>1935</v>
      </c>
      <c r="O885" s="124"/>
      <c r="P885" s="124"/>
      <c r="Q885" s="124"/>
      <c r="R885" s="124" t="s">
        <v>37</v>
      </c>
      <c r="S885" s="124" t="s">
        <v>98</v>
      </c>
      <c r="T885" s="124" t="s">
        <v>78</v>
      </c>
      <c r="U885" s="127"/>
      <c r="V885" s="124" t="s">
        <v>78</v>
      </c>
      <c r="W885" s="124">
        <v>30</v>
      </c>
      <c r="X885" s="128"/>
    </row>
    <row r="886" spans="2:24" ht="31.15">
      <c r="B886" s="131">
        <v>43872</v>
      </c>
      <c r="C886" s="124"/>
      <c r="D886" s="124" t="s">
        <v>72</v>
      </c>
      <c r="E886" s="124" t="s">
        <v>91</v>
      </c>
      <c r="F88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Name]]="UT",VLOOKUP(E886:E1895,UTList[],2,0),"")))))</f>
        <v>SA-PAC-001</v>
      </c>
      <c r="G886" s="124"/>
      <c r="H886" s="124" t="s">
        <v>33</v>
      </c>
      <c r="I886" s="125">
        <v>0.67708333333333337</v>
      </c>
      <c r="J886" s="125">
        <v>0.69791666666666663</v>
      </c>
      <c r="K886" s="126">
        <f>tbl_Failures_Record[[#This Row],[To]]-tbl_Failures_Record[[#This Row],[From]]</f>
        <v>2.0833333333333259E-2</v>
      </c>
      <c r="L886" s="7" t="s">
        <v>1936</v>
      </c>
      <c r="M886" s="7"/>
      <c r="N886" s="7" t="s">
        <v>1937</v>
      </c>
      <c r="O886" s="124"/>
      <c r="P886" s="124"/>
      <c r="Q886" s="124"/>
      <c r="R886" s="124" t="s">
        <v>43</v>
      </c>
      <c r="S886" s="124" t="s">
        <v>105</v>
      </c>
      <c r="T886" s="124" t="s">
        <v>78</v>
      </c>
      <c r="U886" s="127"/>
      <c r="V886" s="124" t="s">
        <v>78</v>
      </c>
      <c r="W886" s="124">
        <v>30</v>
      </c>
      <c r="X886" s="128"/>
    </row>
    <row r="887" spans="2:24" ht="15.6">
      <c r="B887" s="131">
        <v>43872</v>
      </c>
      <c r="C887" s="124"/>
      <c r="D887" s="124" t="s">
        <v>31</v>
      </c>
      <c r="E887" s="124" t="s">
        <v>101</v>
      </c>
      <c r="F88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Name]]="UT",VLOOKUP(E887:E1896,UTList[],2,0),"")))))</f>
        <v>EU-PCM-003</v>
      </c>
      <c r="G887" s="124"/>
      <c r="H887" s="124" t="s">
        <v>46</v>
      </c>
      <c r="I887" s="125">
        <v>0.26041666666666669</v>
      </c>
      <c r="J887" s="125">
        <v>0.27430555555555552</v>
      </c>
      <c r="K887" s="126">
        <f>tbl_Failures_Record[[#This Row],[To]]-tbl_Failures_Record[[#This Row],[From]]</f>
        <v>1.388888888888884E-2</v>
      </c>
      <c r="L887" s="7" t="s">
        <v>1938</v>
      </c>
      <c r="M887" s="7" t="s">
        <v>1939</v>
      </c>
      <c r="N887" s="7" t="s">
        <v>1940</v>
      </c>
      <c r="O887" s="124"/>
      <c r="P887" s="124"/>
      <c r="Q887" s="124"/>
      <c r="R887" s="124" t="s">
        <v>37</v>
      </c>
      <c r="S887" s="124" t="s">
        <v>71</v>
      </c>
      <c r="T887" s="124" t="s">
        <v>78</v>
      </c>
      <c r="U887" s="127"/>
      <c r="V887" s="124" t="s">
        <v>78</v>
      </c>
      <c r="W887" s="124">
        <v>20</v>
      </c>
      <c r="X887" s="128"/>
    </row>
    <row r="888" spans="2:24" ht="15.6">
      <c r="B888" s="131">
        <v>43872</v>
      </c>
      <c r="C888" s="124"/>
      <c r="D888" s="124" t="s">
        <v>72</v>
      </c>
      <c r="E888" s="124" t="s">
        <v>123</v>
      </c>
      <c r="F88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Name]]="UT",VLOOKUP(E888:E1897,UTList[],2,0),"")))))</f>
        <v>SA-MIX-002</v>
      </c>
      <c r="G888" s="124"/>
      <c r="H888" s="124" t="s">
        <v>46</v>
      </c>
      <c r="I888" s="125">
        <v>0.51388888888888895</v>
      </c>
      <c r="J888" s="125">
        <v>0.51736111111111105</v>
      </c>
      <c r="K888" s="126">
        <f>tbl_Failures_Record[[#This Row],[To]]-tbl_Failures_Record[[#This Row],[From]]</f>
        <v>3.4722222222220989E-3</v>
      </c>
      <c r="L888" s="7" t="s">
        <v>1941</v>
      </c>
      <c r="M888" s="7"/>
      <c r="N888" s="7" t="s">
        <v>1751</v>
      </c>
      <c r="O888" s="124"/>
      <c r="P888" s="124"/>
      <c r="Q888" s="124"/>
      <c r="R888" s="124" t="s">
        <v>43</v>
      </c>
      <c r="S888" s="124" t="s">
        <v>217</v>
      </c>
      <c r="T888" s="124" t="s">
        <v>78</v>
      </c>
      <c r="U888" s="127"/>
      <c r="V888" s="124" t="s">
        <v>78</v>
      </c>
      <c r="W888" s="124">
        <v>5</v>
      </c>
      <c r="X888" s="128"/>
    </row>
    <row r="889" spans="2:24" ht="31.15">
      <c r="B889" s="131">
        <v>43872</v>
      </c>
      <c r="C889" s="124"/>
      <c r="D889" s="124" t="s">
        <v>31</v>
      </c>
      <c r="E889" s="124" t="s">
        <v>534</v>
      </c>
      <c r="F88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Name]]="UT",VLOOKUP(E889:E1898,UTList[],2,0),"")))))</f>
        <v>EU-MIX-002</v>
      </c>
      <c r="G889" s="124"/>
      <c r="H889" s="124" t="s">
        <v>46</v>
      </c>
      <c r="I889" s="125">
        <v>0.95833333333333337</v>
      </c>
      <c r="J889" s="125">
        <v>1.0069444444444444</v>
      </c>
      <c r="K889" s="126">
        <f>tbl_Failures_Record[[#This Row],[To]]-tbl_Failures_Record[[#This Row],[From]]</f>
        <v>4.8611111111111049E-2</v>
      </c>
      <c r="L889" s="7" t="s">
        <v>1926</v>
      </c>
      <c r="M889" s="7" t="s">
        <v>1927</v>
      </c>
      <c r="N889" s="7" t="s">
        <v>1942</v>
      </c>
      <c r="O889" s="124"/>
      <c r="P889" s="124"/>
      <c r="Q889" s="124"/>
      <c r="R889" s="124" t="s">
        <v>37</v>
      </c>
      <c r="S889" s="124" t="s">
        <v>71</v>
      </c>
      <c r="T889" s="124" t="s">
        <v>78</v>
      </c>
      <c r="U889" s="127"/>
      <c r="V889" s="124" t="s">
        <v>78</v>
      </c>
      <c r="W889" s="124">
        <v>70</v>
      </c>
      <c r="X889" s="128"/>
    </row>
    <row r="890" spans="2:24" ht="31.15">
      <c r="B890" s="131">
        <v>43873</v>
      </c>
      <c r="C890" s="124"/>
      <c r="D890" s="124" t="s">
        <v>31</v>
      </c>
      <c r="E890" s="124" t="s">
        <v>274</v>
      </c>
      <c r="F89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Name]]="UT",VLOOKUP(E890:E1899,UTList[],2,0),"")))))</f>
        <v>EU-DEP-001</v>
      </c>
      <c r="G890" s="124"/>
      <c r="H890" s="124" t="s">
        <v>33</v>
      </c>
      <c r="I890" s="125">
        <v>0.625</v>
      </c>
      <c r="J890" s="125">
        <v>0.67361111111111116</v>
      </c>
      <c r="K890" s="126">
        <f>tbl_Failures_Record[[#This Row],[To]]-tbl_Failures_Record[[#This Row],[From]]</f>
        <v>4.861111111111116E-2</v>
      </c>
      <c r="L890" s="7" t="s">
        <v>1943</v>
      </c>
      <c r="M890" s="7" t="s">
        <v>1944</v>
      </c>
      <c r="N890" s="7" t="s">
        <v>502</v>
      </c>
      <c r="O890" s="124"/>
      <c r="P890" s="124"/>
      <c r="Q890" s="124"/>
      <c r="R890" s="124" t="s">
        <v>43</v>
      </c>
      <c r="S890" s="124" t="s">
        <v>105</v>
      </c>
      <c r="T890" s="124" t="s">
        <v>78</v>
      </c>
      <c r="U890" s="127"/>
      <c r="V890" s="124" t="s">
        <v>78</v>
      </c>
      <c r="W890" s="124">
        <v>70</v>
      </c>
      <c r="X890" s="128"/>
    </row>
    <row r="891" spans="2:24" ht="31.15">
      <c r="B891" s="131">
        <v>43873</v>
      </c>
      <c r="C891" s="124"/>
      <c r="D891" s="124" t="s">
        <v>72</v>
      </c>
      <c r="E891" s="124" t="s">
        <v>1945</v>
      </c>
      <c r="F89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Name]]="UT",VLOOKUP(E891:E1900,UTList[],2,0),"")))))</f>
        <v>SA-ZIG-001</v>
      </c>
      <c r="G891" s="124"/>
      <c r="H891" s="124" t="s">
        <v>46</v>
      </c>
      <c r="I891" s="125">
        <v>5.9027777777777783E-2</v>
      </c>
      <c r="J891" s="125">
        <v>7.2916666666666671E-2</v>
      </c>
      <c r="K891" s="126">
        <f>tbl_Failures_Record[[#This Row],[To]]-tbl_Failures_Record[[#This Row],[From]]</f>
        <v>1.3888888888888888E-2</v>
      </c>
      <c r="L891" s="7" t="s">
        <v>139</v>
      </c>
      <c r="M891" s="7" t="s">
        <v>1946</v>
      </c>
      <c r="N891" s="7" t="s">
        <v>1947</v>
      </c>
      <c r="O891" s="124"/>
      <c r="P891" s="124"/>
      <c r="Q891" s="124"/>
      <c r="R891" s="124" t="s">
        <v>43</v>
      </c>
      <c r="S891" s="124" t="s">
        <v>217</v>
      </c>
      <c r="T891" s="124" t="s">
        <v>78</v>
      </c>
      <c r="U891" s="127"/>
      <c r="V891" s="124" t="s">
        <v>78</v>
      </c>
      <c r="W891" s="124">
        <v>20</v>
      </c>
      <c r="X891" s="128"/>
    </row>
    <row r="892" spans="2:24" ht="31.15">
      <c r="B892" s="131">
        <v>43873</v>
      </c>
      <c r="C892" s="124"/>
      <c r="D892" s="124" t="s">
        <v>31</v>
      </c>
      <c r="E892" s="124" t="s">
        <v>159</v>
      </c>
      <c r="F89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Name]]="UT",VLOOKUP(E892:E1901,UTList[],2,0),"")))))</f>
        <v>EU-PAC-001</v>
      </c>
      <c r="G892" s="124"/>
      <c r="H892" s="124" t="s">
        <v>33</v>
      </c>
      <c r="I892" s="125">
        <v>0.87847222222222221</v>
      </c>
      <c r="J892" s="125">
        <v>0.88194444444444453</v>
      </c>
      <c r="K892" s="126">
        <f>tbl_Failures_Record[[#This Row],[To]]-tbl_Failures_Record[[#This Row],[From]]</f>
        <v>3.4722222222223209E-3</v>
      </c>
      <c r="L892" s="7" t="s">
        <v>1948</v>
      </c>
      <c r="M892" s="7" t="s">
        <v>1949</v>
      </c>
      <c r="N892" s="7" t="s">
        <v>1321</v>
      </c>
      <c r="O892" s="124"/>
      <c r="P892" s="124"/>
      <c r="Q892" s="124"/>
      <c r="R892" s="124" t="s">
        <v>37</v>
      </c>
      <c r="S892" s="124" t="s">
        <v>61</v>
      </c>
      <c r="T892" s="124" t="s">
        <v>78</v>
      </c>
      <c r="U892" s="127"/>
      <c r="V892" s="124" t="s">
        <v>78</v>
      </c>
      <c r="W892" s="124">
        <v>5</v>
      </c>
      <c r="X892" s="128"/>
    </row>
    <row r="893" spans="2:24" ht="31.15">
      <c r="B893" s="131">
        <v>43873</v>
      </c>
      <c r="C893" s="124"/>
      <c r="D893" s="124" t="s">
        <v>31</v>
      </c>
      <c r="E893" s="124" t="s">
        <v>176</v>
      </c>
      <c r="F89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Name]]="UT",VLOOKUP(E893:E1902,UTList[],2,0),"")))))</f>
        <v>EU-DCD-001</v>
      </c>
      <c r="G893" s="124"/>
      <c r="H893" s="124" t="s">
        <v>46</v>
      </c>
      <c r="I893" s="125">
        <v>0.97916666666666663</v>
      </c>
      <c r="J893" s="125">
        <v>0.98958333333333337</v>
      </c>
      <c r="K893" s="126">
        <f>tbl_Failures_Record[[#This Row],[To]]-tbl_Failures_Record[[#This Row],[From]]</f>
        <v>1.0416666666666741E-2</v>
      </c>
      <c r="L893" s="7" t="s">
        <v>1482</v>
      </c>
      <c r="M893" s="7" t="s">
        <v>1933</v>
      </c>
      <c r="N893" s="7" t="s">
        <v>1950</v>
      </c>
      <c r="O893" s="124"/>
      <c r="P893" s="124"/>
      <c r="Q893" s="124"/>
      <c r="R893" s="124" t="s">
        <v>37</v>
      </c>
      <c r="S893" s="124" t="s">
        <v>71</v>
      </c>
      <c r="T893" s="124" t="s">
        <v>78</v>
      </c>
      <c r="U893" s="127"/>
      <c r="V893" s="124" t="s">
        <v>78</v>
      </c>
      <c r="W893" s="124">
        <v>15</v>
      </c>
      <c r="X893" s="128"/>
    </row>
    <row r="894" spans="2:24" ht="46.9">
      <c r="B894" s="131">
        <v>43873</v>
      </c>
      <c r="C894" s="124"/>
      <c r="D894" s="124" t="s">
        <v>72</v>
      </c>
      <c r="E894" s="124" t="s">
        <v>91</v>
      </c>
      <c r="F89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Name]]="UT",VLOOKUP(E894:E1903,UTList[],2,0),"")))))</f>
        <v>SA-PAC-001</v>
      </c>
      <c r="G894" s="124"/>
      <c r="H894" s="124" t="s">
        <v>46</v>
      </c>
      <c r="I894" s="125">
        <v>4.1666666666666664E-2</v>
      </c>
      <c r="J894" s="125">
        <v>0.14930555555555555</v>
      </c>
      <c r="K894" s="126">
        <f>tbl_Failures_Record[[#This Row],[To]]-tbl_Failures_Record[[#This Row],[From]]</f>
        <v>0.1076388888888889</v>
      </c>
      <c r="L894" s="7" t="s">
        <v>1356</v>
      </c>
      <c r="M894" s="7"/>
      <c r="N894" s="7" t="s">
        <v>1951</v>
      </c>
      <c r="O894" s="124"/>
      <c r="P894" s="124"/>
      <c r="Q894" s="124"/>
      <c r="R894" s="124" t="s">
        <v>37</v>
      </c>
      <c r="S894" s="124" t="s">
        <v>71</v>
      </c>
      <c r="T894" s="124" t="s">
        <v>78</v>
      </c>
      <c r="U894" s="127"/>
      <c r="V894" s="124" t="s">
        <v>78</v>
      </c>
      <c r="W894" s="124">
        <v>135</v>
      </c>
      <c r="X894" s="128"/>
    </row>
    <row r="895" spans="2:24" ht="15.6">
      <c r="B895" s="131">
        <v>43873</v>
      </c>
      <c r="C895" s="124"/>
      <c r="D895" s="124" t="s">
        <v>72</v>
      </c>
      <c r="E895" s="124" t="s">
        <v>109</v>
      </c>
      <c r="F89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Name]]="UT",VLOOKUP(E895:E1904,UTList[],2,0),"")))))</f>
        <v>SA-DCD-001</v>
      </c>
      <c r="G895" s="124"/>
      <c r="H895" s="124" t="s">
        <v>46</v>
      </c>
      <c r="I895" s="125">
        <v>5.4166666666666669E-2</v>
      </c>
      <c r="J895" s="125">
        <v>6.25E-2</v>
      </c>
      <c r="K895" s="126">
        <f>tbl_Failures_Record[[#This Row],[To]]-tbl_Failures_Record[[#This Row],[From]]</f>
        <v>8.3333333333333315E-3</v>
      </c>
      <c r="L895" s="7" t="s">
        <v>1356</v>
      </c>
      <c r="M895" s="7"/>
      <c r="N895" s="7" t="s">
        <v>940</v>
      </c>
      <c r="O895" s="124"/>
      <c r="P895" s="124"/>
      <c r="Q895" s="124"/>
      <c r="R895" s="124" t="s">
        <v>37</v>
      </c>
      <c r="S895" s="124" t="s">
        <v>71</v>
      </c>
      <c r="T895" s="124" t="s">
        <v>78</v>
      </c>
      <c r="U895" s="127"/>
      <c r="V895" s="124" t="s">
        <v>78</v>
      </c>
      <c r="W895" s="124">
        <v>12</v>
      </c>
      <c r="X895" s="128"/>
    </row>
    <row r="896" spans="2:24" ht="15.6">
      <c r="B896" s="131">
        <v>43873</v>
      </c>
      <c r="C896" s="124"/>
      <c r="D896" s="124" t="s">
        <v>72</v>
      </c>
      <c r="E896" s="124" t="s">
        <v>445</v>
      </c>
      <c r="F89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Name]]="UT",VLOOKUP(E896:E1905,UTList[],2,0),"")))))</f>
        <v>SA-MIX-001</v>
      </c>
      <c r="G896" s="124"/>
      <c r="H896" s="124" t="s">
        <v>57</v>
      </c>
      <c r="I896" s="125">
        <v>0.29166666666666669</v>
      </c>
      <c r="J896" s="125">
        <v>0.2986111111111111</v>
      </c>
      <c r="K896" s="126">
        <f>tbl_Failures_Record[[#This Row],[To]]-tbl_Failures_Record[[#This Row],[From]]</f>
        <v>6.9444444444444198E-3</v>
      </c>
      <c r="L896" s="7" t="s">
        <v>124</v>
      </c>
      <c r="M896" s="7" t="s">
        <v>1952</v>
      </c>
      <c r="N896" s="7" t="s">
        <v>860</v>
      </c>
      <c r="O896" s="124"/>
      <c r="P896" s="124"/>
      <c r="Q896" s="124"/>
      <c r="R896" s="124" t="s">
        <v>43</v>
      </c>
      <c r="S896" s="124" t="s">
        <v>77</v>
      </c>
      <c r="T896" s="124" t="s">
        <v>78</v>
      </c>
      <c r="U896" s="127"/>
      <c r="V896" s="124" t="s">
        <v>78</v>
      </c>
      <c r="W896" s="124">
        <v>10</v>
      </c>
      <c r="X896" s="128"/>
    </row>
    <row r="897" spans="2:24" ht="15.6">
      <c r="B897" s="131">
        <v>43873</v>
      </c>
      <c r="C897" s="124"/>
      <c r="D897" s="124" t="s">
        <v>72</v>
      </c>
      <c r="E897" s="124" t="s">
        <v>1473</v>
      </c>
      <c r="F89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Name]]="UT",VLOOKUP(E897:E1906,UTList[],2,0),"")))))</f>
        <v>SA-MIX-004</v>
      </c>
      <c r="G897" s="124"/>
      <c r="H897" s="124" t="s">
        <v>57</v>
      </c>
      <c r="I897" s="125">
        <v>0.375</v>
      </c>
      <c r="J897" s="125">
        <v>0.3888888888888889</v>
      </c>
      <c r="K897" s="126">
        <f>tbl_Failures_Record[[#This Row],[To]]-tbl_Failures_Record[[#This Row],[From]]</f>
        <v>1.3888888888888895E-2</v>
      </c>
      <c r="L897" s="7" t="s">
        <v>1441</v>
      </c>
      <c r="M897" s="7" t="s">
        <v>1953</v>
      </c>
      <c r="N897" s="7" t="s">
        <v>1954</v>
      </c>
      <c r="O897" s="124"/>
      <c r="P897" s="124"/>
      <c r="Q897" s="124"/>
      <c r="R897" s="124" t="s">
        <v>37</v>
      </c>
      <c r="S897" s="124" t="s">
        <v>86</v>
      </c>
      <c r="T897" s="124" t="s">
        <v>39</v>
      </c>
      <c r="U897" s="127"/>
      <c r="V897" s="124" t="s">
        <v>39</v>
      </c>
      <c r="W897" s="124"/>
      <c r="X897" s="128"/>
    </row>
    <row r="898" spans="2:24" ht="15.6">
      <c r="B898" s="131">
        <v>43874</v>
      </c>
      <c r="C898" s="124"/>
      <c r="D898" s="124" t="s">
        <v>31</v>
      </c>
      <c r="E898" s="124" t="s">
        <v>159</v>
      </c>
      <c r="F89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Name]]="UT",VLOOKUP(E898:E1907,UTList[],2,0),"")))))</f>
        <v>EU-PAC-001</v>
      </c>
      <c r="G898" s="124"/>
      <c r="H898" s="124" t="s">
        <v>33</v>
      </c>
      <c r="I898" s="125">
        <v>0.81597222222222221</v>
      </c>
      <c r="J898" s="125">
        <v>0.8208333333333333</v>
      </c>
      <c r="K898" s="126">
        <f>tbl_Failures_Record[[#This Row],[To]]-tbl_Failures_Record[[#This Row],[From]]</f>
        <v>4.8611111111110938E-3</v>
      </c>
      <c r="L898" s="7" t="s">
        <v>1774</v>
      </c>
      <c r="M898" s="7"/>
      <c r="N898" s="7" t="s">
        <v>1955</v>
      </c>
      <c r="O898" s="124"/>
      <c r="P898" s="124"/>
      <c r="Q898" s="124"/>
      <c r="R898" s="124" t="s">
        <v>37</v>
      </c>
      <c r="S898" s="124" t="s">
        <v>61</v>
      </c>
      <c r="T898" s="124" t="s">
        <v>78</v>
      </c>
      <c r="U898" s="127"/>
      <c r="V898" s="124" t="s">
        <v>78</v>
      </c>
      <c r="W898" s="124">
        <v>7</v>
      </c>
      <c r="X898" s="128"/>
    </row>
    <row r="899" spans="2:24" ht="31.15">
      <c r="B899" s="131">
        <v>43874</v>
      </c>
      <c r="C899" s="124"/>
      <c r="D899" s="124" t="s">
        <v>31</v>
      </c>
      <c r="E899" s="124" t="s">
        <v>101</v>
      </c>
      <c r="F89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Name]]="UT",VLOOKUP(E899:E1908,UTList[],2,0),"")))))</f>
        <v>EU-PCM-003</v>
      </c>
      <c r="G899" s="124"/>
      <c r="H899" s="124" t="s">
        <v>46</v>
      </c>
      <c r="I899" s="125">
        <v>0.14583333333333334</v>
      </c>
      <c r="J899" s="125">
        <v>0.15972222222222224</v>
      </c>
      <c r="K899" s="126">
        <f>tbl_Failures_Record[[#This Row],[To]]-tbl_Failures_Record[[#This Row],[From]]</f>
        <v>1.3888888888888895E-2</v>
      </c>
      <c r="L899" s="7" t="s">
        <v>1956</v>
      </c>
      <c r="M899" s="7" t="s">
        <v>1957</v>
      </c>
      <c r="N899" s="7" t="s">
        <v>1958</v>
      </c>
      <c r="O899" s="124"/>
      <c r="P899" s="124"/>
      <c r="Q899" s="124"/>
      <c r="R899" s="124" t="s">
        <v>43</v>
      </c>
      <c r="S899" s="124" t="s">
        <v>217</v>
      </c>
      <c r="T899" s="124" t="s">
        <v>78</v>
      </c>
      <c r="U899" s="127"/>
      <c r="V899" s="124" t="s">
        <v>78</v>
      </c>
      <c r="W899" s="124">
        <v>20</v>
      </c>
      <c r="X899" s="128"/>
    </row>
    <row r="900" spans="2:24" ht="31.15">
      <c r="B900" s="131">
        <v>43874</v>
      </c>
      <c r="C900" s="124"/>
      <c r="D900" s="124" t="s">
        <v>72</v>
      </c>
      <c r="E900" s="124" t="s">
        <v>717</v>
      </c>
      <c r="F90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Name]]="UT",VLOOKUP(E900:E1909,UTList[],2,0),"")))))</f>
        <v>SA-MIX-003</v>
      </c>
      <c r="G900" s="124"/>
      <c r="H900" s="124" t="s">
        <v>33</v>
      </c>
      <c r="I900" s="125">
        <v>0.79166666666666663</v>
      </c>
      <c r="J900" s="125">
        <v>0.8125</v>
      </c>
      <c r="K900" s="126">
        <f>tbl_Failures_Record[[#This Row],[To]]-tbl_Failures_Record[[#This Row],[From]]</f>
        <v>2.083333333333337E-2</v>
      </c>
      <c r="L900" s="7" t="s">
        <v>1959</v>
      </c>
      <c r="M900" s="7"/>
      <c r="N900" s="7" t="s">
        <v>1960</v>
      </c>
      <c r="O900" s="124"/>
      <c r="P900" s="124"/>
      <c r="Q900" s="124"/>
      <c r="R900" s="124" t="s">
        <v>43</v>
      </c>
      <c r="S900" s="124" t="s">
        <v>105</v>
      </c>
      <c r="T900" s="124" t="s">
        <v>78</v>
      </c>
      <c r="U900" s="127"/>
      <c r="V900" s="124" t="s">
        <v>78</v>
      </c>
      <c r="W900" s="124">
        <v>30</v>
      </c>
      <c r="X900" s="128"/>
    </row>
    <row r="901" spans="2:24" ht="15.6">
      <c r="B901" s="131">
        <v>43874</v>
      </c>
      <c r="C901" s="124"/>
      <c r="D901" s="124" t="s">
        <v>72</v>
      </c>
      <c r="E901" s="124" t="s">
        <v>717</v>
      </c>
      <c r="F90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Name]]="UT",VLOOKUP(E901:E1910,UTList[],2,0),"")))))</f>
        <v>SA-MIX-003</v>
      </c>
      <c r="G901" s="124"/>
      <c r="H901" s="124" t="s">
        <v>33</v>
      </c>
      <c r="I901" s="125">
        <v>0.6875</v>
      </c>
      <c r="J901" s="125">
        <v>0.70833333333333337</v>
      </c>
      <c r="K901" s="126">
        <f>tbl_Failures_Record[[#This Row],[To]]-tbl_Failures_Record[[#This Row],[From]]</f>
        <v>2.083333333333337E-2</v>
      </c>
      <c r="L901" s="7" t="s">
        <v>1482</v>
      </c>
      <c r="M901" s="7"/>
      <c r="N901" s="7" t="s">
        <v>1961</v>
      </c>
      <c r="O901" s="124"/>
      <c r="P901" s="124"/>
      <c r="Q901" s="124"/>
      <c r="R901" s="124" t="s">
        <v>37</v>
      </c>
      <c r="S901" s="124" t="s">
        <v>61</v>
      </c>
      <c r="T901" s="124" t="s">
        <v>39</v>
      </c>
      <c r="U901" s="127"/>
      <c r="V901" s="124" t="s">
        <v>39</v>
      </c>
      <c r="W901" s="124"/>
      <c r="X901" s="128"/>
    </row>
    <row r="902" spans="2:24" ht="31.15">
      <c r="B902" s="131">
        <v>43875</v>
      </c>
      <c r="C902" s="124"/>
      <c r="D902" s="124" t="s">
        <v>31</v>
      </c>
      <c r="E902" s="124" t="s">
        <v>1962</v>
      </c>
      <c r="F90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Name]]="UT",VLOOKUP(E902:E1911,UTList[],2,0),"")))))</f>
        <v>EU-SLC-001</v>
      </c>
      <c r="G902" s="124"/>
      <c r="H902" s="124" t="s">
        <v>57</v>
      </c>
      <c r="I902" s="125">
        <v>0.39513888888888887</v>
      </c>
      <c r="J902" s="125">
        <v>0.40972222222222227</v>
      </c>
      <c r="K902" s="126">
        <f>tbl_Failures_Record[[#This Row],[To]]-tbl_Failures_Record[[#This Row],[From]]</f>
        <v>1.4583333333333393E-2</v>
      </c>
      <c r="L902" s="7" t="s">
        <v>1930</v>
      </c>
      <c r="M902" s="7" t="s">
        <v>1963</v>
      </c>
      <c r="N902" s="7" t="s">
        <v>1964</v>
      </c>
      <c r="O902" s="124"/>
      <c r="P902" s="124"/>
      <c r="Q902" s="124"/>
      <c r="R902" s="124" t="s">
        <v>43</v>
      </c>
      <c r="S902" s="124" t="s">
        <v>208</v>
      </c>
      <c r="T902" s="124" t="s">
        <v>78</v>
      </c>
      <c r="U902" s="127"/>
      <c r="V902" s="124" t="s">
        <v>78</v>
      </c>
      <c r="W902" s="124">
        <v>21</v>
      </c>
      <c r="X902" s="128"/>
    </row>
    <row r="903" spans="2:24" ht="31.15">
      <c r="B903" s="131">
        <v>43875</v>
      </c>
      <c r="C903" s="124"/>
      <c r="D903" s="124" t="s">
        <v>31</v>
      </c>
      <c r="E903" s="124" t="s">
        <v>1929</v>
      </c>
      <c r="F90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Name]]="UT",VLOOKUP(E903:E1912,UTList[],2,0),"")))))</f>
        <v>EU-SLC-002</v>
      </c>
      <c r="G903" s="124"/>
      <c r="H903" s="124" t="s">
        <v>46</v>
      </c>
      <c r="I903" s="125">
        <v>0.19791666666666666</v>
      </c>
      <c r="J903" s="125">
        <v>0.26041666666666669</v>
      </c>
      <c r="K903" s="126">
        <f>tbl_Failures_Record[[#This Row],[To]]-tbl_Failures_Record[[#This Row],[From]]</f>
        <v>6.2500000000000028E-2</v>
      </c>
      <c r="L903" s="7" t="s">
        <v>1930</v>
      </c>
      <c r="M903" s="7" t="s">
        <v>1965</v>
      </c>
      <c r="N903" s="7" t="s">
        <v>1966</v>
      </c>
      <c r="O903" s="124"/>
      <c r="P903" s="124"/>
      <c r="Q903" s="124"/>
      <c r="R903" s="124" t="s">
        <v>43</v>
      </c>
      <c r="S903" s="124" t="s">
        <v>77</v>
      </c>
      <c r="T903" s="124" t="s">
        <v>78</v>
      </c>
      <c r="U903" s="127"/>
      <c r="V903" s="124" t="s">
        <v>78</v>
      </c>
      <c r="W903" s="124">
        <v>90</v>
      </c>
      <c r="X903" s="128"/>
    </row>
    <row r="904" spans="2:24" ht="15.6">
      <c r="B904" s="131">
        <v>43875</v>
      </c>
      <c r="C904" s="124"/>
      <c r="D904" s="124" t="s">
        <v>31</v>
      </c>
      <c r="E904" s="124" t="s">
        <v>32</v>
      </c>
      <c r="F90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Name]]="UT",VLOOKUP(E904:E1913,UTList[],2,0),"")))))</f>
        <v>EU-PRF-002</v>
      </c>
      <c r="G904" s="124"/>
      <c r="H904" s="124" t="s">
        <v>33</v>
      </c>
      <c r="I904" s="125">
        <v>0.63541666666666663</v>
      </c>
      <c r="J904" s="125">
        <v>0.63888888888888895</v>
      </c>
      <c r="K904" s="126">
        <f>tbl_Failures_Record[[#This Row],[To]]-tbl_Failures_Record[[#This Row],[From]]</f>
        <v>3.4722222222223209E-3</v>
      </c>
      <c r="L904" s="7" t="s">
        <v>864</v>
      </c>
      <c r="M904" s="7"/>
      <c r="N904" s="7" t="s">
        <v>126</v>
      </c>
      <c r="O904" s="124"/>
      <c r="P904" s="124"/>
      <c r="Q904" s="124"/>
      <c r="R904" s="124" t="s">
        <v>37</v>
      </c>
      <c r="S904" s="124" t="s">
        <v>56</v>
      </c>
      <c r="T904" s="124" t="s">
        <v>78</v>
      </c>
      <c r="U904" s="127"/>
      <c r="V904" s="124" t="s">
        <v>78</v>
      </c>
      <c r="W904" s="124">
        <v>5</v>
      </c>
      <c r="X904" s="128"/>
    </row>
    <row r="905" spans="2:24" ht="15.6">
      <c r="B905" s="131">
        <v>43875</v>
      </c>
      <c r="C905" s="124"/>
      <c r="D905" s="124" t="s">
        <v>31</v>
      </c>
      <c r="E905" s="124" t="s">
        <v>32</v>
      </c>
      <c r="F90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Name]]="UT",VLOOKUP(E905:E1914,UTList[],2,0),"")))))</f>
        <v>EU-PRF-002</v>
      </c>
      <c r="G905" s="124"/>
      <c r="H905" s="124" t="s">
        <v>33</v>
      </c>
      <c r="I905" s="125">
        <v>0.64583333333333337</v>
      </c>
      <c r="J905" s="125">
        <v>0.65069444444444446</v>
      </c>
      <c r="K905" s="126">
        <f>tbl_Failures_Record[[#This Row],[To]]-tbl_Failures_Record[[#This Row],[From]]</f>
        <v>4.8611111111110938E-3</v>
      </c>
      <c r="L905" s="7" t="s">
        <v>864</v>
      </c>
      <c r="M905" s="7"/>
      <c r="N905" s="7" t="s">
        <v>126</v>
      </c>
      <c r="O905" s="124"/>
      <c r="P905" s="124"/>
      <c r="Q905" s="124"/>
      <c r="R905" s="124" t="s">
        <v>37</v>
      </c>
      <c r="S905" s="124" t="s">
        <v>56</v>
      </c>
      <c r="T905" s="124" t="s">
        <v>78</v>
      </c>
      <c r="U905" s="127"/>
      <c r="V905" s="124" t="s">
        <v>78</v>
      </c>
      <c r="W905" s="124">
        <v>7</v>
      </c>
      <c r="X905" s="128"/>
    </row>
    <row r="906" spans="2:24" ht="31.15">
      <c r="B906" s="131">
        <v>43875</v>
      </c>
      <c r="C906" s="124"/>
      <c r="D906" s="124" t="s">
        <v>31</v>
      </c>
      <c r="E906" s="124" t="s">
        <v>213</v>
      </c>
      <c r="F90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Name]]="UT",VLOOKUP(E906:E1915,UTList[],2,0),"")))))</f>
        <v>EU-COT-001</v>
      </c>
      <c r="G906" s="124"/>
      <c r="H906" s="124" t="s">
        <v>57</v>
      </c>
      <c r="I906" s="125">
        <v>0.36458333333333331</v>
      </c>
      <c r="J906" s="125">
        <v>0.3888888888888889</v>
      </c>
      <c r="K906" s="126">
        <f>tbl_Failures_Record[[#This Row],[To]]-tbl_Failures_Record[[#This Row],[From]]</f>
        <v>2.430555555555558E-2</v>
      </c>
      <c r="L906" s="7" t="s">
        <v>1967</v>
      </c>
      <c r="M906" s="7"/>
      <c r="N906" s="7" t="s">
        <v>1968</v>
      </c>
      <c r="O906" s="124"/>
      <c r="P906" s="124"/>
      <c r="Q906" s="124"/>
      <c r="R906" s="124" t="s">
        <v>43</v>
      </c>
      <c r="S906" s="124" t="s">
        <v>208</v>
      </c>
      <c r="T906" s="124" t="s">
        <v>78</v>
      </c>
      <c r="U906" s="127"/>
      <c r="V906" s="124" t="s">
        <v>78</v>
      </c>
      <c r="W906" s="124">
        <v>35</v>
      </c>
      <c r="X906" s="128"/>
    </row>
    <row r="907" spans="2:24" ht="46.9">
      <c r="B907" s="131">
        <v>43875</v>
      </c>
      <c r="C907" s="124"/>
      <c r="D907" s="124" t="s">
        <v>72</v>
      </c>
      <c r="E907" s="124" t="s">
        <v>135</v>
      </c>
      <c r="F90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Name]]="UT",VLOOKUP(E907:E1916,UTList[],2,0),"")))))</f>
        <v>SA-DVD-001</v>
      </c>
      <c r="G907" s="124"/>
      <c r="H907" s="124" t="s">
        <v>57</v>
      </c>
      <c r="I907" s="125">
        <v>0.29166666666666669</v>
      </c>
      <c r="J907" s="125">
        <v>0.33333333333333331</v>
      </c>
      <c r="K907" s="126">
        <f>tbl_Failures_Record[[#This Row],[To]]-tbl_Failures_Record[[#This Row],[From]]</f>
        <v>4.166666666666663E-2</v>
      </c>
      <c r="L907" s="7" t="s">
        <v>1356</v>
      </c>
      <c r="M907" s="7" t="s">
        <v>1969</v>
      </c>
      <c r="N907" s="7" t="s">
        <v>1970</v>
      </c>
      <c r="O907" s="124"/>
      <c r="P907" s="124"/>
      <c r="Q907" s="124"/>
      <c r="R907" s="124" t="s">
        <v>43</v>
      </c>
      <c r="S907" s="124" t="s">
        <v>208</v>
      </c>
      <c r="T907" s="124" t="s">
        <v>78</v>
      </c>
      <c r="U907" s="127"/>
      <c r="V907" s="124" t="s">
        <v>78</v>
      </c>
      <c r="W907" s="124">
        <v>60</v>
      </c>
      <c r="X907" s="128"/>
    </row>
    <row r="908" spans="2:24" ht="46.9">
      <c r="B908" s="131">
        <v>43875</v>
      </c>
      <c r="C908" s="124"/>
      <c r="D908" s="124" t="s">
        <v>72</v>
      </c>
      <c r="E908" s="124" t="s">
        <v>135</v>
      </c>
      <c r="F90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Name]]="UT",VLOOKUP(E908:E1917,UTList[],2,0),"")))))</f>
        <v>SA-DVD-001</v>
      </c>
      <c r="G908" s="124"/>
      <c r="H908" s="124" t="s">
        <v>57</v>
      </c>
      <c r="I908" s="125">
        <v>0.35416666666666669</v>
      </c>
      <c r="J908" s="125">
        <v>0.45833333333333331</v>
      </c>
      <c r="K908" s="126">
        <f>tbl_Failures_Record[[#This Row],[To]]-tbl_Failures_Record[[#This Row],[From]]</f>
        <v>0.10416666666666663</v>
      </c>
      <c r="L908" s="7" t="s">
        <v>99</v>
      </c>
      <c r="M908" s="7" t="s">
        <v>1971</v>
      </c>
      <c r="N908" s="7" t="s">
        <v>1972</v>
      </c>
      <c r="O908" s="124"/>
      <c r="P908" s="124"/>
      <c r="Q908" s="124"/>
      <c r="R908" s="124" t="s">
        <v>43</v>
      </c>
      <c r="S908" s="124" t="s">
        <v>208</v>
      </c>
      <c r="T908" s="124" t="s">
        <v>78</v>
      </c>
      <c r="U908" s="127"/>
      <c r="V908" s="124" t="s">
        <v>78</v>
      </c>
      <c r="W908" s="124">
        <v>250</v>
      </c>
      <c r="X908" s="128"/>
    </row>
    <row r="909" spans="2:24" ht="31.15">
      <c r="B909" s="131">
        <v>43875</v>
      </c>
      <c r="C909" s="124"/>
      <c r="D909" s="124" t="s">
        <v>51</v>
      </c>
      <c r="E909" s="124" t="s">
        <v>67</v>
      </c>
      <c r="F90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Name]]="UT",VLOOKUP(E909:E1918,UTList[],2,0),"")))))</f>
        <v>SC-OVN-001</v>
      </c>
      <c r="G909" s="124"/>
      <c r="H909" s="124" t="s">
        <v>46</v>
      </c>
      <c r="I909" s="125">
        <v>0.11805555555555557</v>
      </c>
      <c r="J909" s="125">
        <v>0.1388888888888889</v>
      </c>
      <c r="K909" s="126">
        <f>tbl_Failures_Record[[#This Row],[To]]-tbl_Failures_Record[[#This Row],[From]]</f>
        <v>2.0833333333333329E-2</v>
      </c>
      <c r="L909" s="7" t="s">
        <v>1973</v>
      </c>
      <c r="M909" s="7" t="s">
        <v>1974</v>
      </c>
      <c r="N909" s="7" t="s">
        <v>1975</v>
      </c>
      <c r="O909" s="124"/>
      <c r="P909" s="124"/>
      <c r="Q909" s="124"/>
      <c r="R909" s="124" t="s">
        <v>37</v>
      </c>
      <c r="S909" s="124" t="s">
        <v>71</v>
      </c>
      <c r="T909" s="124" t="s">
        <v>78</v>
      </c>
      <c r="U909" s="127"/>
      <c r="V909" s="124" t="s">
        <v>78</v>
      </c>
      <c r="W909" s="124">
        <v>30</v>
      </c>
      <c r="X909" s="128"/>
    </row>
    <row r="910" spans="2:24" ht="15.6">
      <c r="B910" s="131">
        <v>43875</v>
      </c>
      <c r="C910" s="124"/>
      <c r="D910" s="124" t="s">
        <v>31</v>
      </c>
      <c r="E910" s="124" t="s">
        <v>176</v>
      </c>
      <c r="F91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Name]]="UT",VLOOKUP(E910:E1919,UTList[],2,0),"")))))</f>
        <v>EU-DCD-001</v>
      </c>
      <c r="G910" s="124"/>
      <c r="H910" s="124" t="s">
        <v>46</v>
      </c>
      <c r="I910" s="125">
        <v>0.95833333333333337</v>
      </c>
      <c r="J910" s="125">
        <v>0.97916666666666663</v>
      </c>
      <c r="K910" s="126">
        <f>tbl_Failures_Record[[#This Row],[To]]-tbl_Failures_Record[[#This Row],[From]]</f>
        <v>2.0833333333333259E-2</v>
      </c>
      <c r="L910" s="7" t="s">
        <v>139</v>
      </c>
      <c r="M910" s="7"/>
      <c r="N910" s="7" t="s">
        <v>1976</v>
      </c>
      <c r="O910" s="124"/>
      <c r="P910" s="124"/>
      <c r="Q910" s="124"/>
      <c r="R910" s="124" t="s">
        <v>37</v>
      </c>
      <c r="S910" s="124" t="s">
        <v>71</v>
      </c>
      <c r="T910" s="124" t="s">
        <v>78</v>
      </c>
      <c r="U910" s="127"/>
      <c r="V910" s="124" t="s">
        <v>78</v>
      </c>
      <c r="W910" s="124">
        <v>30</v>
      </c>
      <c r="X910" s="128"/>
    </row>
    <row r="911" spans="2:24" ht="15.6">
      <c r="B911" s="131">
        <v>43875</v>
      </c>
      <c r="C911" s="124"/>
      <c r="D911" s="124" t="s">
        <v>31</v>
      </c>
      <c r="E911" s="124" t="s">
        <v>79</v>
      </c>
      <c r="F91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Name]]="UT",VLOOKUP(E911:E1920,UTList[],2,0),"")))))</f>
        <v>EU-DCD-002</v>
      </c>
      <c r="G911" s="124"/>
      <c r="H911" s="124" t="s">
        <v>33</v>
      </c>
      <c r="I911" s="125">
        <v>0.66666666666666663</v>
      </c>
      <c r="J911" s="125">
        <v>0.67361111111111116</v>
      </c>
      <c r="K911" s="126">
        <f>tbl_Failures_Record[[#This Row],[To]]-tbl_Failures_Record[[#This Row],[From]]</f>
        <v>6.9444444444445308E-3</v>
      </c>
      <c r="L911" s="7" t="s">
        <v>1356</v>
      </c>
      <c r="M911" s="7" t="s">
        <v>1977</v>
      </c>
      <c r="N911" s="7" t="s">
        <v>1871</v>
      </c>
      <c r="O911" s="124"/>
      <c r="P911" s="124"/>
      <c r="Q911" s="124"/>
      <c r="R911" s="124" t="s">
        <v>37</v>
      </c>
      <c r="S911" s="124" t="s">
        <v>56</v>
      </c>
      <c r="T911" s="124" t="s">
        <v>78</v>
      </c>
      <c r="U911" s="127"/>
      <c r="V911" s="124" t="s">
        <v>78</v>
      </c>
      <c r="W911" s="124">
        <v>10</v>
      </c>
      <c r="X911" s="128"/>
    </row>
    <row r="912" spans="2:24" ht="15.6">
      <c r="B912" s="131">
        <v>43875</v>
      </c>
      <c r="C912" s="124"/>
      <c r="D912" s="124" t="s">
        <v>31</v>
      </c>
      <c r="E912" s="124" t="s">
        <v>429</v>
      </c>
      <c r="F91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Name]]="UT",VLOOKUP(E912:E1921,UTList[],2,0),"")))))</f>
        <v>EU-PCM-001</v>
      </c>
      <c r="G912" s="124"/>
      <c r="H912" s="124" t="s">
        <v>46</v>
      </c>
      <c r="I912" s="125">
        <v>0.15972222222222224</v>
      </c>
      <c r="J912" s="125">
        <v>0.18055555555555555</v>
      </c>
      <c r="K912" s="126">
        <f>tbl_Failures_Record[[#This Row],[To]]-tbl_Failures_Record[[#This Row],[From]]</f>
        <v>2.0833333333333315E-2</v>
      </c>
      <c r="L912" s="7" t="s">
        <v>1356</v>
      </c>
      <c r="M912" s="7" t="s">
        <v>1978</v>
      </c>
      <c r="N912" s="7" t="s">
        <v>1979</v>
      </c>
      <c r="O912" s="124"/>
      <c r="P912" s="124"/>
      <c r="Q912" s="124"/>
      <c r="R912" s="124" t="s">
        <v>37</v>
      </c>
      <c r="S912" s="124" t="s">
        <v>71</v>
      </c>
      <c r="T912" s="124" t="s">
        <v>78</v>
      </c>
      <c r="U912" s="127"/>
      <c r="V912" s="124" t="s">
        <v>78</v>
      </c>
      <c r="W912" s="124">
        <v>30</v>
      </c>
      <c r="X912" s="128"/>
    </row>
    <row r="913" spans="2:24" ht="31.15">
      <c r="B913" s="131">
        <v>43875</v>
      </c>
      <c r="C913" s="124"/>
      <c r="D913" s="124" t="s">
        <v>72</v>
      </c>
      <c r="E913" s="124" t="s">
        <v>95</v>
      </c>
      <c r="F91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Name]]="UT",VLOOKUP(E913:E1922,UTList[],2,0),"")))))</f>
        <v>SA-AIJ-001</v>
      </c>
      <c r="G913" s="124"/>
      <c r="H913" s="124" t="s">
        <v>46</v>
      </c>
      <c r="I913" s="125">
        <v>4.1666666666666664E-2</v>
      </c>
      <c r="J913" s="125">
        <v>6.9444444444444434E-2</v>
      </c>
      <c r="K913" s="126">
        <f>tbl_Failures_Record[[#This Row],[To]]-tbl_Failures_Record[[#This Row],[From]]</f>
        <v>2.7777777777777769E-2</v>
      </c>
      <c r="L913" s="7" t="s">
        <v>99</v>
      </c>
      <c r="M913" s="7" t="s">
        <v>804</v>
      </c>
      <c r="N913" s="7" t="s">
        <v>1980</v>
      </c>
      <c r="O913" s="124"/>
      <c r="P913" s="124"/>
      <c r="Q913" s="124"/>
      <c r="R913" s="124" t="s">
        <v>43</v>
      </c>
      <c r="S913" s="124" t="s">
        <v>77</v>
      </c>
      <c r="T913" s="124" t="s">
        <v>78</v>
      </c>
      <c r="U913" s="127"/>
      <c r="V913" s="124" t="s">
        <v>78</v>
      </c>
      <c r="W913" s="124">
        <v>40</v>
      </c>
      <c r="X913" s="128"/>
    </row>
    <row r="914" spans="2:24" ht="31.15">
      <c r="B914" s="131">
        <v>43875</v>
      </c>
      <c r="C914" s="124"/>
      <c r="D914" s="124" t="s">
        <v>51</v>
      </c>
      <c r="E914" s="124" t="s">
        <v>1440</v>
      </c>
      <c r="F91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Name]]="UT",VLOOKUP(E914:E1923,UTList[],2,0),"")))))</f>
        <v>SC-MIX-001</v>
      </c>
      <c r="G914" s="124"/>
      <c r="H914" s="124" t="s">
        <v>57</v>
      </c>
      <c r="I914" s="125">
        <v>0.41666666666666669</v>
      </c>
      <c r="J914" s="125">
        <v>0.4375</v>
      </c>
      <c r="K914" s="126">
        <f>tbl_Failures_Record[[#This Row],[To]]-tbl_Failures_Record[[#This Row],[From]]</f>
        <v>2.0833333333333315E-2</v>
      </c>
      <c r="L914" s="7" t="s">
        <v>1441</v>
      </c>
      <c r="M914" s="7" t="s">
        <v>1981</v>
      </c>
      <c r="N914" s="7" t="s">
        <v>126</v>
      </c>
      <c r="O914" s="124"/>
      <c r="P914" s="124"/>
      <c r="Q914" s="124"/>
      <c r="R914" s="124" t="s">
        <v>37</v>
      </c>
      <c r="S914" s="124" t="s">
        <v>71</v>
      </c>
      <c r="T914" s="124" t="s">
        <v>78</v>
      </c>
      <c r="U914" s="127"/>
      <c r="V914" s="124" t="s">
        <v>78</v>
      </c>
      <c r="W914" s="124">
        <v>30</v>
      </c>
      <c r="X914" s="128"/>
    </row>
    <row r="915" spans="2:24" ht="15.6">
      <c r="B915" s="131">
        <v>43875</v>
      </c>
      <c r="C915" s="124"/>
      <c r="D915" s="124" t="s">
        <v>31</v>
      </c>
      <c r="E915" s="124" t="s">
        <v>534</v>
      </c>
      <c r="F91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Name]]="UT",VLOOKUP(E915:E1924,UTList[],2,0),"")))))</f>
        <v>EU-MIX-002</v>
      </c>
      <c r="G915" s="124"/>
      <c r="H915" s="124" t="s">
        <v>57</v>
      </c>
      <c r="I915" s="125">
        <v>0.61111111111111105</v>
      </c>
      <c r="J915" s="125">
        <v>0.62152777777777779</v>
      </c>
      <c r="K915" s="126">
        <f>tbl_Failures_Record[[#This Row],[To]]-tbl_Failures_Record[[#This Row],[From]]</f>
        <v>1.0416666666666741E-2</v>
      </c>
      <c r="L915" s="7" t="s">
        <v>1982</v>
      </c>
      <c r="M915" s="7"/>
      <c r="N915" s="7" t="s">
        <v>1811</v>
      </c>
      <c r="O915" s="124"/>
      <c r="P915" s="124"/>
      <c r="Q915" s="124"/>
      <c r="R915" s="124" t="s">
        <v>37</v>
      </c>
      <c r="S915" s="124" t="s">
        <v>71</v>
      </c>
      <c r="T915" s="124" t="s">
        <v>78</v>
      </c>
      <c r="U915" s="127"/>
      <c r="V915" s="124" t="s">
        <v>78</v>
      </c>
      <c r="W915" s="124">
        <v>15</v>
      </c>
      <c r="X915" s="128"/>
    </row>
    <row r="916" spans="2:24" ht="31.15">
      <c r="B916" s="131">
        <v>43876</v>
      </c>
      <c r="C916" s="124"/>
      <c r="D916" s="124" t="s">
        <v>51</v>
      </c>
      <c r="E916" s="124" t="s">
        <v>1129</v>
      </c>
      <c r="F91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Name]]="UT",VLOOKUP(E916:E1925,UTList[],2,0),"")))))</f>
        <v>SC-BEL-002</v>
      </c>
      <c r="G916" s="124"/>
      <c r="H916" s="124" t="s">
        <v>57</v>
      </c>
      <c r="I916" s="125">
        <v>0.45833333333333331</v>
      </c>
      <c r="J916" s="125">
        <v>0.55208333333333337</v>
      </c>
      <c r="K916" s="126">
        <f>tbl_Failures_Record[[#This Row],[To]]-tbl_Failures_Record[[#This Row],[From]]</f>
        <v>9.3750000000000056E-2</v>
      </c>
      <c r="L916" s="7" t="s">
        <v>1983</v>
      </c>
      <c r="M916" s="7"/>
      <c r="N916" s="7" t="s">
        <v>1984</v>
      </c>
      <c r="O916" s="124"/>
      <c r="P916" s="124"/>
      <c r="Q916" s="124"/>
      <c r="R916" s="124" t="s">
        <v>43</v>
      </c>
      <c r="S916" s="124" t="s">
        <v>208</v>
      </c>
      <c r="T916" s="124" t="s">
        <v>39</v>
      </c>
      <c r="U916" s="127"/>
      <c r="V916" s="124" t="s">
        <v>39</v>
      </c>
      <c r="W916" s="124"/>
      <c r="X916" s="128"/>
    </row>
    <row r="917" spans="2:24" ht="15.6">
      <c r="B917" s="131">
        <v>43876</v>
      </c>
      <c r="C917" s="124"/>
      <c r="D917" s="124" t="s">
        <v>31</v>
      </c>
      <c r="E917" s="124" t="s">
        <v>79</v>
      </c>
      <c r="F91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Name]]="UT",VLOOKUP(E917:E1926,UTList[],2,0),"")))))</f>
        <v>EU-DCD-002</v>
      </c>
      <c r="G917" s="124"/>
      <c r="H917" s="124" t="s">
        <v>46</v>
      </c>
      <c r="I917" s="125">
        <v>0.25</v>
      </c>
      <c r="J917" s="125">
        <v>0.27083333333333331</v>
      </c>
      <c r="K917" s="126">
        <f>tbl_Failures_Record[[#This Row],[To]]-tbl_Failures_Record[[#This Row],[From]]</f>
        <v>2.0833333333333315E-2</v>
      </c>
      <c r="L917" s="7" t="s">
        <v>1482</v>
      </c>
      <c r="M917" s="7" t="s">
        <v>1985</v>
      </c>
      <c r="N917" s="7" t="s">
        <v>1986</v>
      </c>
      <c r="O917" s="124"/>
      <c r="P917" s="124"/>
      <c r="Q917" s="124"/>
      <c r="R917" s="124" t="s">
        <v>37</v>
      </c>
      <c r="S917" s="124" t="s">
        <v>61</v>
      </c>
      <c r="T917" s="124" t="s">
        <v>39</v>
      </c>
      <c r="U917" s="127"/>
      <c r="V917" s="124" t="s">
        <v>39</v>
      </c>
      <c r="W917" s="124"/>
      <c r="X917" s="128"/>
    </row>
    <row r="918" spans="2:24" ht="15.6">
      <c r="B918" s="131">
        <v>43876</v>
      </c>
      <c r="C918" s="124"/>
      <c r="D918" s="124" t="s">
        <v>72</v>
      </c>
      <c r="E918" s="124" t="s">
        <v>79</v>
      </c>
      <c r="F91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Name]]="UT",VLOOKUP(E918:E1927,UTList[],2,0),"")))))</f>
        <v>SA-DCD-002</v>
      </c>
      <c r="G918" s="124"/>
      <c r="H918" s="124" t="s">
        <v>33</v>
      </c>
      <c r="I918" s="125">
        <v>0.94791666666666663</v>
      </c>
      <c r="J918" s="125">
        <v>0.95833333333333337</v>
      </c>
      <c r="K918" s="126">
        <f>tbl_Failures_Record[[#This Row],[To]]-tbl_Failures_Record[[#This Row],[From]]</f>
        <v>1.0416666666666741E-2</v>
      </c>
      <c r="L918" s="7" t="s">
        <v>1482</v>
      </c>
      <c r="M918" s="7" t="s">
        <v>1655</v>
      </c>
      <c r="N918" s="7" t="s">
        <v>1987</v>
      </c>
      <c r="O918" s="124"/>
      <c r="P918" s="124"/>
      <c r="Q918" s="124"/>
      <c r="R918" s="124" t="s">
        <v>37</v>
      </c>
      <c r="S918" s="124" t="s">
        <v>86</v>
      </c>
      <c r="T918" s="124" t="s">
        <v>78</v>
      </c>
      <c r="U918" s="127"/>
      <c r="V918" s="124" t="s">
        <v>78</v>
      </c>
      <c r="W918" s="124">
        <v>15</v>
      </c>
      <c r="X918" s="128"/>
    </row>
    <row r="919" spans="2:24" ht="15.6">
      <c r="B919" s="131">
        <v>43876</v>
      </c>
      <c r="C919" s="124"/>
      <c r="D919" s="124" t="s">
        <v>72</v>
      </c>
      <c r="E919" s="124" t="s">
        <v>183</v>
      </c>
      <c r="F91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Name]]="UT",VLOOKUP(E919:E1928,UTList[],2,0),"")))))</f>
        <v>SA-PAC-002</v>
      </c>
      <c r="G919" s="124"/>
      <c r="H919" s="124" t="s">
        <v>57</v>
      </c>
      <c r="I919" s="125">
        <v>0.58333333333333337</v>
      </c>
      <c r="J919" s="125">
        <v>0.60416666666666663</v>
      </c>
      <c r="K919" s="126">
        <f>tbl_Failures_Record[[#This Row],[To]]-tbl_Failures_Record[[#This Row],[From]]</f>
        <v>2.0833333333333259E-2</v>
      </c>
      <c r="L919" s="7" t="s">
        <v>1988</v>
      </c>
      <c r="M919" s="7"/>
      <c r="N919" s="7" t="s">
        <v>1989</v>
      </c>
      <c r="O919" s="124"/>
      <c r="P919" s="124"/>
      <c r="Q919" s="124"/>
      <c r="R919" s="124" t="s">
        <v>37</v>
      </c>
      <c r="S919" s="124" t="s">
        <v>71</v>
      </c>
      <c r="T919" s="124" t="s">
        <v>39</v>
      </c>
      <c r="U919" s="127"/>
      <c r="V919" s="124" t="s">
        <v>39</v>
      </c>
      <c r="W919" s="124"/>
      <c r="X919" s="128"/>
    </row>
    <row r="920" spans="2:24" ht="31.15">
      <c r="B920" s="131">
        <v>43876</v>
      </c>
      <c r="C920" s="124"/>
      <c r="D920" s="124" t="s">
        <v>72</v>
      </c>
      <c r="E920" s="124" t="s">
        <v>1754</v>
      </c>
      <c r="F92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Name]]="UT",VLOOKUP(E920:E1929,UTList[],2,0),"")))))</f>
        <v>SA-PAC-003</v>
      </c>
      <c r="G920" s="124"/>
      <c r="H920" s="124" t="s">
        <v>46</v>
      </c>
      <c r="I920" s="125">
        <v>0.96875</v>
      </c>
      <c r="J920" s="125">
        <v>1.0104166666666667</v>
      </c>
      <c r="K920" s="126">
        <f>tbl_Failures_Record[[#This Row],[To]]-tbl_Failures_Record[[#This Row],[From]]</f>
        <v>4.1666666666666741E-2</v>
      </c>
      <c r="L920" s="7" t="s">
        <v>1763</v>
      </c>
      <c r="M920" s="7"/>
      <c r="N920" s="7" t="s">
        <v>1990</v>
      </c>
      <c r="O920" s="124"/>
      <c r="P920" s="124"/>
      <c r="Q920" s="124"/>
      <c r="R920" s="124" t="s">
        <v>37</v>
      </c>
      <c r="S920" s="124" t="s">
        <v>61</v>
      </c>
      <c r="T920" s="124" t="s">
        <v>78</v>
      </c>
      <c r="U920" s="127"/>
      <c r="V920" s="124" t="s">
        <v>78</v>
      </c>
      <c r="W920" s="124">
        <v>60</v>
      </c>
      <c r="X920" s="128"/>
    </row>
    <row r="921" spans="2:24" ht="31.15">
      <c r="B921" s="131">
        <v>43876</v>
      </c>
      <c r="C921" s="124"/>
      <c r="D921" s="124" t="s">
        <v>72</v>
      </c>
      <c r="E921" s="124" t="s">
        <v>95</v>
      </c>
      <c r="F92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Name]]="UT",VLOOKUP(E921:E1930,UTList[],2,0),"")))))</f>
        <v>SA-AIJ-001</v>
      </c>
      <c r="G921" s="124"/>
      <c r="H921" s="124" t="s">
        <v>57</v>
      </c>
      <c r="I921" s="125">
        <v>0.3298611111111111</v>
      </c>
      <c r="J921" s="125">
        <v>0.33749999999999997</v>
      </c>
      <c r="K921" s="126">
        <f>tbl_Failures_Record[[#This Row],[To]]-tbl_Failures_Record[[#This Row],[From]]</f>
        <v>7.6388888888888618E-3</v>
      </c>
      <c r="L921" s="7" t="s">
        <v>1356</v>
      </c>
      <c r="M921" s="7" t="s">
        <v>1991</v>
      </c>
      <c r="N921" s="7" t="s">
        <v>1992</v>
      </c>
      <c r="O921" s="124"/>
      <c r="P921" s="124"/>
      <c r="Q921" s="124"/>
      <c r="R921" s="124" t="s">
        <v>37</v>
      </c>
      <c r="S921" s="124" t="s">
        <v>71</v>
      </c>
      <c r="T921" s="124" t="s">
        <v>78</v>
      </c>
      <c r="U921" s="127"/>
      <c r="V921" s="124" t="s">
        <v>78</v>
      </c>
      <c r="W921" s="124">
        <v>11</v>
      </c>
      <c r="X921" s="128"/>
    </row>
    <row r="922" spans="2:24" ht="31.15">
      <c r="B922" s="131">
        <v>43876</v>
      </c>
      <c r="C922" s="124"/>
      <c r="D922" s="124" t="s">
        <v>72</v>
      </c>
      <c r="E922" s="124" t="s">
        <v>95</v>
      </c>
      <c r="F92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Name]]="UT",VLOOKUP(E922:E1931,UTList[],2,0),"")))))</f>
        <v>SA-AIJ-001</v>
      </c>
      <c r="G922" s="124"/>
      <c r="H922" s="124" t="s">
        <v>57</v>
      </c>
      <c r="I922" s="125">
        <v>0.39097222222222222</v>
      </c>
      <c r="J922" s="125">
        <v>0.3979166666666667</v>
      </c>
      <c r="K922" s="126">
        <f>tbl_Failures_Record[[#This Row],[To]]-tbl_Failures_Record[[#This Row],[From]]</f>
        <v>6.9444444444444753E-3</v>
      </c>
      <c r="L922" s="7" t="s">
        <v>1356</v>
      </c>
      <c r="M922" s="7" t="s">
        <v>1991</v>
      </c>
      <c r="N922" s="7" t="s">
        <v>1665</v>
      </c>
      <c r="O922" s="124"/>
      <c r="P922" s="124"/>
      <c r="Q922" s="124"/>
      <c r="R922" s="124" t="s">
        <v>37</v>
      </c>
      <c r="S922" s="124" t="s">
        <v>71</v>
      </c>
      <c r="T922" s="124" t="s">
        <v>78</v>
      </c>
      <c r="U922" s="127"/>
      <c r="V922" s="124" t="s">
        <v>78</v>
      </c>
      <c r="W922" s="124">
        <v>10</v>
      </c>
      <c r="X922" s="128"/>
    </row>
    <row r="923" spans="2:24" ht="31.15">
      <c r="B923" s="131">
        <v>43876</v>
      </c>
      <c r="C923" s="124"/>
      <c r="D923" s="124" t="s">
        <v>72</v>
      </c>
      <c r="E923" s="124" t="s">
        <v>717</v>
      </c>
      <c r="F92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Name]]="UT",VLOOKUP(E923:E1932,UTList[],2,0),"")))))</f>
        <v>SA-MIX-003</v>
      </c>
      <c r="G923" s="124"/>
      <c r="H923" s="124" t="s">
        <v>46</v>
      </c>
      <c r="I923" s="125">
        <v>0.95833333333333337</v>
      </c>
      <c r="J923" s="125">
        <v>1</v>
      </c>
      <c r="K923" s="126">
        <f>tbl_Failures_Record[[#This Row],[To]]-tbl_Failures_Record[[#This Row],[From]]</f>
        <v>4.166666666666663E-2</v>
      </c>
      <c r="L923" s="7" t="s">
        <v>1993</v>
      </c>
      <c r="M923" s="7"/>
      <c r="N923" s="7" t="s">
        <v>1994</v>
      </c>
      <c r="O923" s="124"/>
      <c r="P923" s="124"/>
      <c r="Q923" s="124"/>
      <c r="R923" s="124" t="s">
        <v>43</v>
      </c>
      <c r="S923" s="124" t="s">
        <v>77</v>
      </c>
      <c r="T923" s="124" t="s">
        <v>78</v>
      </c>
      <c r="U923" s="127"/>
      <c r="V923" s="124" t="s">
        <v>78</v>
      </c>
      <c r="W923" s="124">
        <v>60</v>
      </c>
      <c r="X923" s="128"/>
    </row>
    <row r="924" spans="2:24" ht="31.15">
      <c r="B924" s="131">
        <v>43876</v>
      </c>
      <c r="C924" s="124"/>
      <c r="D924" s="124" t="s">
        <v>31</v>
      </c>
      <c r="E924" s="124" t="s">
        <v>534</v>
      </c>
      <c r="F92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Name]]="UT",VLOOKUP(E924:E1933,UTList[],2,0),"")))))</f>
        <v>EU-MIX-002</v>
      </c>
      <c r="G924" s="124"/>
      <c r="H924" s="124" t="s">
        <v>57</v>
      </c>
      <c r="I924" s="125">
        <v>0.51041666666666663</v>
      </c>
      <c r="J924" s="125">
        <v>0.59375</v>
      </c>
      <c r="K924" s="126">
        <f>tbl_Failures_Record[[#This Row],[To]]-tbl_Failures_Record[[#This Row],[From]]</f>
        <v>8.333333333333337E-2</v>
      </c>
      <c r="L924" s="7" t="s">
        <v>434</v>
      </c>
      <c r="M924" s="7"/>
      <c r="N924" s="7" t="s">
        <v>1995</v>
      </c>
      <c r="O924" s="124"/>
      <c r="P924" s="124"/>
      <c r="Q924" s="124"/>
      <c r="R924" s="124" t="s">
        <v>37</v>
      </c>
      <c r="S924" s="124" t="s">
        <v>617</v>
      </c>
      <c r="T924" s="124" t="s">
        <v>78</v>
      </c>
      <c r="U924" s="127"/>
      <c r="V924" s="124" t="s">
        <v>78</v>
      </c>
      <c r="W924" s="124">
        <v>120</v>
      </c>
      <c r="X924" s="128"/>
    </row>
    <row r="925" spans="2:24" ht="31.15">
      <c r="B925" s="131">
        <v>43877</v>
      </c>
      <c r="C925" s="124"/>
      <c r="D925" s="124" t="s">
        <v>31</v>
      </c>
      <c r="E925" s="124" t="s">
        <v>1671</v>
      </c>
      <c r="F92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Name]]="UT",VLOOKUP(E925:E1934,UTList[],2,0),"")))))</f>
        <v>EU-SHE-001</v>
      </c>
      <c r="G925" s="124"/>
      <c r="H925" s="124" t="s">
        <v>46</v>
      </c>
      <c r="I925" s="125">
        <v>0.99305555555555547</v>
      </c>
      <c r="J925" s="125">
        <v>1.0034722222222221</v>
      </c>
      <c r="K925" s="126">
        <f>tbl_Failures_Record[[#This Row],[To]]-tbl_Failures_Record[[#This Row],[From]]</f>
        <v>1.041666666666663E-2</v>
      </c>
      <c r="L925" s="7" t="s">
        <v>1883</v>
      </c>
      <c r="M925" s="7" t="s">
        <v>1996</v>
      </c>
      <c r="N925" s="7" t="s">
        <v>1997</v>
      </c>
      <c r="O925" s="124"/>
      <c r="P925" s="124"/>
      <c r="Q925" s="124"/>
      <c r="R925" s="124" t="s">
        <v>43</v>
      </c>
      <c r="S925" s="124" t="s">
        <v>77</v>
      </c>
      <c r="T925" s="124" t="s">
        <v>78</v>
      </c>
      <c r="U925" s="127"/>
      <c r="V925" s="124" t="s">
        <v>78</v>
      </c>
      <c r="W925" s="124">
        <v>15</v>
      </c>
      <c r="X925" s="128"/>
    </row>
    <row r="926" spans="2:24" ht="15.6">
      <c r="B926" s="131">
        <v>43877</v>
      </c>
      <c r="C926" s="124"/>
      <c r="D926" s="124" t="s">
        <v>72</v>
      </c>
      <c r="E926" s="124" t="s">
        <v>91</v>
      </c>
      <c r="F92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Name]]="UT",VLOOKUP(E926:E1935,UTList[],2,0),"")))))</f>
        <v>SA-PAC-001</v>
      </c>
      <c r="G926" s="124"/>
      <c r="H926" s="124" t="s">
        <v>57</v>
      </c>
      <c r="I926" s="125">
        <v>0.39583333333333331</v>
      </c>
      <c r="J926" s="125">
        <v>0.40069444444444446</v>
      </c>
      <c r="K926" s="126">
        <f>tbl_Failures_Record[[#This Row],[To]]-tbl_Failures_Record[[#This Row],[From]]</f>
        <v>4.8611111111111494E-3</v>
      </c>
      <c r="L926" s="7" t="s">
        <v>1485</v>
      </c>
      <c r="M926" s="7"/>
      <c r="N926" s="7" t="s">
        <v>1788</v>
      </c>
      <c r="O926" s="124"/>
      <c r="P926" s="124"/>
      <c r="Q926" s="124"/>
      <c r="R926" s="124" t="s">
        <v>43</v>
      </c>
      <c r="S926" s="124" t="s">
        <v>90</v>
      </c>
      <c r="T926" s="124" t="s">
        <v>78</v>
      </c>
      <c r="U926" s="127"/>
      <c r="V926" s="124" t="s">
        <v>78</v>
      </c>
      <c r="W926" s="124">
        <v>7</v>
      </c>
      <c r="X926" s="128"/>
    </row>
    <row r="927" spans="2:24" ht="31.15">
      <c r="B927" s="131">
        <v>43877</v>
      </c>
      <c r="C927" s="124"/>
      <c r="D927" s="124" t="s">
        <v>72</v>
      </c>
      <c r="E927" s="124" t="s">
        <v>183</v>
      </c>
      <c r="F92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Name]]="UT",VLOOKUP(E927:E1936,UTList[],2,0),"")))))</f>
        <v>SA-PAC-002</v>
      </c>
      <c r="G927" s="124"/>
      <c r="H927" s="124" t="s">
        <v>57</v>
      </c>
      <c r="I927" s="125">
        <v>0.36458333333333331</v>
      </c>
      <c r="J927" s="125">
        <v>0.37847222222222227</v>
      </c>
      <c r="K927" s="126">
        <f>tbl_Failures_Record[[#This Row],[To]]-tbl_Failures_Record[[#This Row],[From]]</f>
        <v>1.3888888888888951E-2</v>
      </c>
      <c r="L927" s="7" t="s">
        <v>1485</v>
      </c>
      <c r="M927" s="7"/>
      <c r="N927" s="7" t="s">
        <v>1998</v>
      </c>
      <c r="O927" s="124"/>
      <c r="P927" s="124"/>
      <c r="Q927" s="124"/>
      <c r="R927" s="124" t="s">
        <v>43</v>
      </c>
      <c r="S927" s="124" t="s">
        <v>90</v>
      </c>
      <c r="T927" s="124" t="s">
        <v>78</v>
      </c>
      <c r="U927" s="127"/>
      <c r="V927" s="124" t="s">
        <v>78</v>
      </c>
      <c r="W927" s="124">
        <v>20</v>
      </c>
      <c r="X927" s="128"/>
    </row>
    <row r="928" spans="2:24" ht="31.15">
      <c r="B928" s="131">
        <v>43877</v>
      </c>
      <c r="C928" s="124"/>
      <c r="D928" s="124" t="s">
        <v>31</v>
      </c>
      <c r="E928" s="124" t="s">
        <v>101</v>
      </c>
      <c r="F92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Name]]="UT",VLOOKUP(E928:E1937,UTList[],2,0),"")))))</f>
        <v>EU-PCM-003</v>
      </c>
      <c r="G928" s="124"/>
      <c r="H928" s="124" t="s">
        <v>46</v>
      </c>
      <c r="I928" s="125">
        <v>0.95833333333333337</v>
      </c>
      <c r="J928" s="125">
        <v>0.97222222222222221</v>
      </c>
      <c r="K928" s="126">
        <f>tbl_Failures_Record[[#This Row],[To]]-tbl_Failures_Record[[#This Row],[From]]</f>
        <v>1.388888888888884E-2</v>
      </c>
      <c r="L928" s="7" t="s">
        <v>1482</v>
      </c>
      <c r="M928" s="7" t="s">
        <v>1999</v>
      </c>
      <c r="N928" s="7" t="s">
        <v>1665</v>
      </c>
      <c r="O928" s="124"/>
      <c r="P928" s="124"/>
      <c r="Q928" s="124"/>
      <c r="R928" s="124" t="s">
        <v>37</v>
      </c>
      <c r="S928" s="124" t="s">
        <v>61</v>
      </c>
      <c r="T928" s="124" t="s">
        <v>78</v>
      </c>
      <c r="U928" s="127"/>
      <c r="V928" s="124" t="s">
        <v>78</v>
      </c>
      <c r="W928" s="124">
        <v>20</v>
      </c>
      <c r="X928" s="128"/>
    </row>
    <row r="929" spans="2:24" ht="31.15">
      <c r="B929" s="131">
        <v>43877</v>
      </c>
      <c r="C929" s="124"/>
      <c r="D929" s="124" t="s">
        <v>51</v>
      </c>
      <c r="E929" s="124" t="s">
        <v>118</v>
      </c>
      <c r="F92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Name]]="UT",VLOOKUP(E929:E1938,UTList[],2,0),"")))))</f>
        <v>SC-DRY-001</v>
      </c>
      <c r="G929" s="124"/>
      <c r="H929" s="124" t="s">
        <v>33</v>
      </c>
      <c r="I929" s="125">
        <v>0.875</v>
      </c>
      <c r="J929" s="125">
        <v>1</v>
      </c>
      <c r="K929" s="126">
        <f>tbl_Failures_Record[[#This Row],[To]]-tbl_Failures_Record[[#This Row],[From]]</f>
        <v>0.125</v>
      </c>
      <c r="L929" s="7" t="s">
        <v>2000</v>
      </c>
      <c r="M929" s="7"/>
      <c r="N929" s="7" t="s">
        <v>2001</v>
      </c>
      <c r="O929" s="124"/>
      <c r="P929" s="124"/>
      <c r="Q929" s="124"/>
      <c r="R929" s="124" t="s">
        <v>43</v>
      </c>
      <c r="S929" s="124" t="s">
        <v>105</v>
      </c>
      <c r="T929" s="124" t="s">
        <v>78</v>
      </c>
      <c r="U929" s="127"/>
      <c r="V929" s="124" t="s">
        <v>78</v>
      </c>
      <c r="W929" s="124">
        <v>180</v>
      </c>
      <c r="X929" s="128"/>
    </row>
    <row r="930" spans="2:24" ht="31.15">
      <c r="B930" s="131">
        <v>43878</v>
      </c>
      <c r="C930" s="124"/>
      <c r="D930" s="124" t="s">
        <v>31</v>
      </c>
      <c r="E930" s="124" t="s">
        <v>32</v>
      </c>
      <c r="F93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Name]]="UT",VLOOKUP(E930:E1939,UTList[],2,0),"")))))</f>
        <v>EU-PRF-002</v>
      </c>
      <c r="G930" s="124"/>
      <c r="H930" s="124" t="s">
        <v>33</v>
      </c>
      <c r="I930" s="125">
        <v>0.78888888888888886</v>
      </c>
      <c r="J930" s="125">
        <v>0.79305555555555562</v>
      </c>
      <c r="K930" s="126">
        <f>tbl_Failures_Record[[#This Row],[To]]-tbl_Failures_Record[[#This Row],[From]]</f>
        <v>4.1666666666667629E-3</v>
      </c>
      <c r="L930" s="7" t="s">
        <v>864</v>
      </c>
      <c r="M930" s="7" t="s">
        <v>1445</v>
      </c>
      <c r="N930" s="7" t="s">
        <v>1446</v>
      </c>
      <c r="O930" s="124"/>
      <c r="P930" s="124"/>
      <c r="Q930" s="124"/>
      <c r="R930" s="124" t="s">
        <v>43</v>
      </c>
      <c r="S930" s="124" t="s">
        <v>50</v>
      </c>
      <c r="T930" s="124" t="s">
        <v>78</v>
      </c>
      <c r="U930" s="127"/>
      <c r="V930" s="124" t="s">
        <v>78</v>
      </c>
      <c r="W930" s="124">
        <v>6</v>
      </c>
      <c r="X930" s="128"/>
    </row>
    <row r="931" spans="2:24" ht="15.6">
      <c r="B931" s="131">
        <v>43878</v>
      </c>
      <c r="C931" s="124"/>
      <c r="D931" s="124" t="s">
        <v>31</v>
      </c>
      <c r="E931" s="124" t="s">
        <v>274</v>
      </c>
      <c r="F93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Name]]="UT",VLOOKUP(E931:E1940,UTList[],2,0),"")))))</f>
        <v>EU-DEP-001</v>
      </c>
      <c r="G931" s="124"/>
      <c r="H931" s="124" t="s">
        <v>33</v>
      </c>
      <c r="I931" s="125">
        <v>0.77777777777777779</v>
      </c>
      <c r="J931" s="125">
        <v>0.78472222222222221</v>
      </c>
      <c r="K931" s="126">
        <f>tbl_Failures_Record[[#This Row],[To]]-tbl_Failures_Record[[#This Row],[From]]</f>
        <v>6.9444444444444198E-3</v>
      </c>
      <c r="L931" s="7" t="s">
        <v>2002</v>
      </c>
      <c r="M931" s="7" t="s">
        <v>2003</v>
      </c>
      <c r="N931" s="7" t="s">
        <v>126</v>
      </c>
      <c r="O931" s="124"/>
      <c r="P931" s="124"/>
      <c r="Q931" s="124"/>
      <c r="R931" s="124" t="s">
        <v>37</v>
      </c>
      <c r="S931" s="124" t="s">
        <v>56</v>
      </c>
      <c r="T931" s="124" t="s">
        <v>78</v>
      </c>
      <c r="U931" s="127"/>
      <c r="V931" s="124" t="s">
        <v>78</v>
      </c>
      <c r="W931" s="124">
        <v>10</v>
      </c>
      <c r="X931" s="128"/>
    </row>
    <row r="932" spans="2:24" ht="15.6">
      <c r="B932" s="131">
        <v>43878</v>
      </c>
      <c r="C932" s="124"/>
      <c r="D932" s="124" t="s">
        <v>72</v>
      </c>
      <c r="E932" s="124" t="s">
        <v>277</v>
      </c>
      <c r="F93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Name]]="UT",VLOOKUP(E932:E1941,UTList[],2,0),"")))))</f>
        <v>SA-PRF-002</v>
      </c>
      <c r="G932" s="124"/>
      <c r="H932" s="124" t="s">
        <v>33</v>
      </c>
      <c r="I932" s="125">
        <v>0.90277777777777779</v>
      </c>
      <c r="J932" s="125">
        <v>0.91666666666666663</v>
      </c>
      <c r="K932" s="126">
        <f>tbl_Failures_Record[[#This Row],[To]]-tbl_Failures_Record[[#This Row],[From]]</f>
        <v>1.388888888888884E-2</v>
      </c>
      <c r="L932" s="7" t="s">
        <v>2004</v>
      </c>
      <c r="M932" s="7" t="s">
        <v>2005</v>
      </c>
      <c r="N932" s="7" t="s">
        <v>126</v>
      </c>
      <c r="O932" s="124"/>
      <c r="P932" s="124"/>
      <c r="Q932" s="124"/>
      <c r="R932" s="124" t="s">
        <v>37</v>
      </c>
      <c r="S932" s="124" t="s">
        <v>56</v>
      </c>
      <c r="T932" s="124" t="s">
        <v>78</v>
      </c>
      <c r="U932" s="127"/>
      <c r="V932" s="124" t="s">
        <v>78</v>
      </c>
      <c r="W932" s="124">
        <v>20</v>
      </c>
      <c r="X932" s="128">
        <v>50</v>
      </c>
    </row>
    <row r="933" spans="2:24" ht="31.15">
      <c r="B933" s="131">
        <v>43878</v>
      </c>
      <c r="C933" s="124"/>
      <c r="D933" s="124" t="s">
        <v>31</v>
      </c>
      <c r="E933" s="124" t="s">
        <v>218</v>
      </c>
      <c r="F93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Name]]="UT",VLOOKUP(E933:E1942,UTList[],2,0),"")))))</f>
        <v>EU-DVD-001</v>
      </c>
      <c r="G933" s="124"/>
      <c r="H933" s="124" t="s">
        <v>33</v>
      </c>
      <c r="I933" s="125">
        <v>0.72569444444444453</v>
      </c>
      <c r="J933" s="125">
        <v>0.77430555555555547</v>
      </c>
      <c r="K933" s="126">
        <f>tbl_Failures_Record[[#This Row],[To]]-tbl_Failures_Record[[#This Row],[From]]</f>
        <v>4.8611111111110938E-2</v>
      </c>
      <c r="L933" s="7" t="s">
        <v>2006</v>
      </c>
      <c r="M933" s="7"/>
      <c r="N933" s="7" t="s">
        <v>2007</v>
      </c>
      <c r="O933" s="124"/>
      <c r="P933" s="124"/>
      <c r="Q933" s="124"/>
      <c r="R933" s="124" t="s">
        <v>37</v>
      </c>
      <c r="S933" s="124" t="s">
        <v>56</v>
      </c>
      <c r="T933" s="124" t="s">
        <v>78</v>
      </c>
      <c r="U933" s="127"/>
      <c r="V933" s="124" t="s">
        <v>78</v>
      </c>
      <c r="W933" s="124">
        <v>70</v>
      </c>
      <c r="X933" s="128">
        <v>250</v>
      </c>
    </row>
    <row r="934" spans="2:24" ht="31.15">
      <c r="B934" s="131">
        <v>43878</v>
      </c>
      <c r="C934" s="124"/>
      <c r="D934" s="124" t="s">
        <v>72</v>
      </c>
      <c r="E934" s="124" t="s">
        <v>167</v>
      </c>
      <c r="F93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Name]]="UT",VLOOKUP(E934:E1943,UTList[],2,0),"")))))</f>
        <v>SA-ROV-001</v>
      </c>
      <c r="G934" s="124"/>
      <c r="H934" s="124" t="s">
        <v>33</v>
      </c>
      <c r="I934" s="125">
        <v>0.91666666666666663</v>
      </c>
      <c r="J934" s="125">
        <v>0.9375</v>
      </c>
      <c r="K934" s="126">
        <f>tbl_Failures_Record[[#This Row],[To]]-tbl_Failures_Record[[#This Row],[From]]</f>
        <v>2.083333333333337E-2</v>
      </c>
      <c r="L934" s="7" t="s">
        <v>1738</v>
      </c>
      <c r="M934" s="7" t="s">
        <v>1769</v>
      </c>
      <c r="N934" s="7" t="s">
        <v>1539</v>
      </c>
      <c r="O934" s="124"/>
      <c r="P934" s="124"/>
      <c r="Q934" s="124"/>
      <c r="R934" s="124" t="s">
        <v>43</v>
      </c>
      <c r="S934" s="124" t="s">
        <v>50</v>
      </c>
      <c r="T934" s="124" t="s">
        <v>78</v>
      </c>
      <c r="U934" s="127"/>
      <c r="V934" s="124" t="s">
        <v>78</v>
      </c>
      <c r="W934" s="124">
        <v>30</v>
      </c>
      <c r="X934" s="128"/>
    </row>
    <row r="935" spans="2:24" ht="31.15">
      <c r="B935" s="131">
        <v>43878</v>
      </c>
      <c r="C935" s="124"/>
      <c r="D935" s="124" t="s">
        <v>72</v>
      </c>
      <c r="E935" s="124" t="s">
        <v>170</v>
      </c>
      <c r="F93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Name]]="UT",VLOOKUP(E935:E1944,UTList[],2,0),"")))))</f>
        <v>SA-ROV-003</v>
      </c>
      <c r="G935" s="124"/>
      <c r="H935" s="124" t="s">
        <v>46</v>
      </c>
      <c r="I935" s="125">
        <v>4.8611111111111112E-2</v>
      </c>
      <c r="J935" s="125">
        <v>6.9444444444444434E-2</v>
      </c>
      <c r="K935" s="126">
        <f>tbl_Failures_Record[[#This Row],[To]]-tbl_Failures_Record[[#This Row],[From]]</f>
        <v>2.0833333333333322E-2</v>
      </c>
      <c r="L935" s="7" t="s">
        <v>2008</v>
      </c>
      <c r="M935" s="7"/>
      <c r="N935" s="7" t="s">
        <v>2009</v>
      </c>
      <c r="O935" s="124"/>
      <c r="P935" s="124"/>
      <c r="Q935" s="124"/>
      <c r="R935" s="124" t="s">
        <v>43</v>
      </c>
      <c r="S935" s="124" t="s">
        <v>105</v>
      </c>
      <c r="T935" s="124" t="s">
        <v>78</v>
      </c>
      <c r="U935" s="127"/>
      <c r="V935" s="124" t="s">
        <v>78</v>
      </c>
      <c r="W935" s="124">
        <v>30</v>
      </c>
      <c r="X935" s="128"/>
    </row>
    <row r="936" spans="2:24" ht="15.6">
      <c r="B936" s="131">
        <v>43878</v>
      </c>
      <c r="C936" s="124"/>
      <c r="D936" s="124" t="s">
        <v>72</v>
      </c>
      <c r="E936" s="124" t="s">
        <v>91</v>
      </c>
      <c r="F93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Name]]="UT",VLOOKUP(E936:E1945,UTList[],2,0),"")))))</f>
        <v>SA-PAC-001</v>
      </c>
      <c r="G936" s="124"/>
      <c r="H936" s="124" t="s">
        <v>46</v>
      </c>
      <c r="I936" s="125">
        <v>0.10416666666666667</v>
      </c>
      <c r="J936" s="125">
        <v>0.125</v>
      </c>
      <c r="K936" s="126">
        <f>tbl_Failures_Record[[#This Row],[To]]-tbl_Failures_Record[[#This Row],[From]]</f>
        <v>2.0833333333333329E-2</v>
      </c>
      <c r="L936" s="7" t="s">
        <v>1988</v>
      </c>
      <c r="M936" s="7"/>
      <c r="N936" s="7" t="s">
        <v>2010</v>
      </c>
      <c r="O936" s="124"/>
      <c r="P936" s="124"/>
      <c r="Q936" s="124"/>
      <c r="R936" s="124" t="s">
        <v>43</v>
      </c>
      <c r="S936" s="124" t="s">
        <v>105</v>
      </c>
      <c r="T936" s="124" t="s">
        <v>78</v>
      </c>
      <c r="U936" s="127"/>
      <c r="V936" s="124" t="s">
        <v>78</v>
      </c>
      <c r="W936" s="124">
        <v>30</v>
      </c>
      <c r="X936" s="128"/>
    </row>
    <row r="937" spans="2:24" ht="15.6">
      <c r="B937" s="131">
        <v>43878</v>
      </c>
      <c r="C937" s="124"/>
      <c r="D937" s="124" t="s">
        <v>72</v>
      </c>
      <c r="E937" s="124" t="s">
        <v>91</v>
      </c>
      <c r="F93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Name]]="UT",VLOOKUP(E937:E1946,UTList[],2,0),"")))))</f>
        <v>SA-PAC-001</v>
      </c>
      <c r="G937" s="124"/>
      <c r="H937" s="124" t="s">
        <v>46</v>
      </c>
      <c r="I937" s="125">
        <v>0.19791666666666666</v>
      </c>
      <c r="J937" s="125">
        <v>0.27083333333333331</v>
      </c>
      <c r="K937" s="126">
        <f>tbl_Failures_Record[[#This Row],[To]]-tbl_Failures_Record[[#This Row],[From]]</f>
        <v>7.2916666666666657E-2</v>
      </c>
      <c r="L937" s="7" t="s">
        <v>1482</v>
      </c>
      <c r="M937" s="7" t="s">
        <v>2011</v>
      </c>
      <c r="N937" s="7" t="s">
        <v>2012</v>
      </c>
      <c r="O937" s="124"/>
      <c r="P937" s="124"/>
      <c r="Q937" s="124"/>
      <c r="R937" s="124" t="s">
        <v>37</v>
      </c>
      <c r="S937" s="124" t="s">
        <v>61</v>
      </c>
      <c r="T937" s="124" t="s">
        <v>78</v>
      </c>
      <c r="U937" s="127"/>
      <c r="V937" s="124" t="s">
        <v>78</v>
      </c>
      <c r="W937" s="124">
        <v>105</v>
      </c>
      <c r="X937" s="128"/>
    </row>
    <row r="938" spans="2:24" ht="31.15">
      <c r="B938" s="131">
        <v>43878</v>
      </c>
      <c r="C938" s="124"/>
      <c r="D938" s="124" t="s">
        <v>72</v>
      </c>
      <c r="E938" s="124" t="s">
        <v>91</v>
      </c>
      <c r="F93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Name]]="UT",VLOOKUP(E938:E1947,UTList[],2,0),"")))))</f>
        <v>SA-PAC-001</v>
      </c>
      <c r="G938" s="124"/>
      <c r="H938" s="124" t="s">
        <v>57</v>
      </c>
      <c r="I938" s="125">
        <v>0.29166666666666669</v>
      </c>
      <c r="J938" s="125">
        <v>0.41666666666666669</v>
      </c>
      <c r="K938" s="126">
        <f>tbl_Failures_Record[[#This Row],[To]]-tbl_Failures_Record[[#This Row],[From]]</f>
        <v>0.125</v>
      </c>
      <c r="L938" s="7" t="s">
        <v>1902</v>
      </c>
      <c r="M938" s="7"/>
      <c r="N938" s="7" t="s">
        <v>2013</v>
      </c>
      <c r="O938" s="124"/>
      <c r="P938" s="124"/>
      <c r="Q938" s="124"/>
      <c r="R938" s="124" t="s">
        <v>43</v>
      </c>
      <c r="S938" s="124" t="s">
        <v>108</v>
      </c>
      <c r="T938" s="124" t="s">
        <v>78</v>
      </c>
      <c r="U938" s="127"/>
      <c r="V938" s="124" t="s">
        <v>78</v>
      </c>
      <c r="W938" s="124">
        <v>180</v>
      </c>
      <c r="X938" s="128"/>
    </row>
    <row r="939" spans="2:24" ht="31.15">
      <c r="B939" s="131">
        <v>43878</v>
      </c>
      <c r="C939" s="124"/>
      <c r="D939" s="124" t="s">
        <v>72</v>
      </c>
      <c r="E939" s="124" t="s">
        <v>183</v>
      </c>
      <c r="F93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Name]]="UT",VLOOKUP(E939:E1948,UTList[],2,0),"")))))</f>
        <v>SA-PAC-002</v>
      </c>
      <c r="G939" s="124"/>
      <c r="H939" s="124" t="s">
        <v>57</v>
      </c>
      <c r="I939" s="125">
        <v>0.36458333333333331</v>
      </c>
      <c r="J939" s="125">
        <v>0.4861111111111111</v>
      </c>
      <c r="K939" s="126">
        <f>tbl_Failures_Record[[#This Row],[To]]-tbl_Failures_Record[[#This Row],[From]]</f>
        <v>0.12152777777777779</v>
      </c>
      <c r="L939" s="7" t="s">
        <v>1902</v>
      </c>
      <c r="M939" s="7"/>
      <c r="N939" s="7" t="s">
        <v>2014</v>
      </c>
      <c r="O939" s="124"/>
      <c r="P939" s="124"/>
      <c r="Q939" s="124"/>
      <c r="R939" s="124" t="s">
        <v>43</v>
      </c>
      <c r="S939" s="124" t="s">
        <v>108</v>
      </c>
      <c r="T939" s="124" t="s">
        <v>78</v>
      </c>
      <c r="U939" s="127"/>
      <c r="V939" s="124" t="s">
        <v>78</v>
      </c>
      <c r="W939" s="124">
        <v>175</v>
      </c>
      <c r="X939" s="128"/>
    </row>
    <row r="940" spans="2:24" ht="31.15">
      <c r="B940" s="131">
        <v>43878</v>
      </c>
      <c r="C940" s="124"/>
      <c r="D940" s="124" t="s">
        <v>31</v>
      </c>
      <c r="E940" s="124" t="s">
        <v>359</v>
      </c>
      <c r="F94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Name]]="UT",VLOOKUP(E940:E1949,UTList[],2,0),"")))))</f>
        <v>EU-SED-001</v>
      </c>
      <c r="G940" s="124"/>
      <c r="H940" s="124" t="s">
        <v>33</v>
      </c>
      <c r="I940" s="125">
        <v>0.80208333333333337</v>
      </c>
      <c r="J940" s="125">
        <v>0.80555555555555547</v>
      </c>
      <c r="K940" s="126">
        <f>tbl_Failures_Record[[#This Row],[To]]-tbl_Failures_Record[[#This Row],[From]]</f>
        <v>3.4722222222220989E-3</v>
      </c>
      <c r="L940" s="7" t="s">
        <v>1419</v>
      </c>
      <c r="M940" s="7"/>
      <c r="N940" s="7" t="s">
        <v>2015</v>
      </c>
      <c r="O940" s="124"/>
      <c r="P940" s="124"/>
      <c r="Q940" s="124"/>
      <c r="R940" s="124" t="s">
        <v>43</v>
      </c>
      <c r="S940" s="124" t="s">
        <v>50</v>
      </c>
      <c r="T940" s="124" t="s">
        <v>78</v>
      </c>
      <c r="U940" s="127"/>
      <c r="V940" s="124" t="s">
        <v>78</v>
      </c>
      <c r="W940" s="124">
        <v>5</v>
      </c>
      <c r="X940" s="128"/>
    </row>
    <row r="941" spans="2:24" ht="31.15">
      <c r="B941" s="131">
        <v>43879</v>
      </c>
      <c r="C941" s="124"/>
      <c r="D941" s="124" t="s">
        <v>72</v>
      </c>
      <c r="E941" s="124" t="s">
        <v>73</v>
      </c>
      <c r="F94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Name]]="UT",VLOOKUP(E941:E1950,UTList[],2,0),"")))))</f>
        <v>SA-ROV-002</v>
      </c>
      <c r="G941" s="124"/>
      <c r="H941" s="124" t="s">
        <v>46</v>
      </c>
      <c r="I941" s="125">
        <v>0.96875</v>
      </c>
      <c r="J941" s="125">
        <v>0.98958333333333337</v>
      </c>
      <c r="K941" s="126">
        <f>tbl_Failures_Record[[#This Row],[To]]-tbl_Failures_Record[[#This Row],[From]]</f>
        <v>2.083333333333337E-2</v>
      </c>
      <c r="L941" s="7" t="s">
        <v>1738</v>
      </c>
      <c r="M941" s="7" t="s">
        <v>1769</v>
      </c>
      <c r="N941" s="7" t="s">
        <v>1539</v>
      </c>
      <c r="O941" s="124"/>
      <c r="P941" s="124"/>
      <c r="Q941" s="124"/>
      <c r="R941" s="124" t="s">
        <v>43</v>
      </c>
      <c r="S941" s="124" t="s">
        <v>77</v>
      </c>
      <c r="T941" s="124" t="s">
        <v>78</v>
      </c>
      <c r="U941" s="127"/>
      <c r="V941" s="124" t="s">
        <v>78</v>
      </c>
      <c r="W941" s="124">
        <v>30</v>
      </c>
      <c r="X941" s="128"/>
    </row>
    <row r="942" spans="2:24" ht="15.6">
      <c r="B942" s="131">
        <v>43879</v>
      </c>
      <c r="C942" s="124"/>
      <c r="D942" s="124" t="s">
        <v>72</v>
      </c>
      <c r="E942" s="124" t="s">
        <v>73</v>
      </c>
      <c r="F94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Name]]="UT",VLOOKUP(E942:E1951,UTList[],2,0),"")))))</f>
        <v>SA-ROV-002</v>
      </c>
      <c r="G942" s="124"/>
      <c r="H942" s="124" t="s">
        <v>46</v>
      </c>
      <c r="I942" s="125">
        <v>0.26041666666666669</v>
      </c>
      <c r="J942" s="125">
        <v>0.29166666666666669</v>
      </c>
      <c r="K942" s="126">
        <f>tbl_Failures_Record[[#This Row],[To]]-tbl_Failures_Record[[#This Row],[From]]</f>
        <v>3.125E-2</v>
      </c>
      <c r="L942" s="7" t="s">
        <v>1738</v>
      </c>
      <c r="M942" s="7" t="s">
        <v>1455</v>
      </c>
      <c r="N942" s="7" t="s">
        <v>1849</v>
      </c>
      <c r="O942" s="124"/>
      <c r="P942" s="124"/>
      <c r="Q942" s="124"/>
      <c r="R942" s="124" t="s">
        <v>43</v>
      </c>
      <c r="S942" s="124" t="s">
        <v>77</v>
      </c>
      <c r="T942" s="124" t="s">
        <v>78</v>
      </c>
      <c r="U942" s="127"/>
      <c r="V942" s="124" t="s">
        <v>78</v>
      </c>
      <c r="W942" s="124">
        <v>45</v>
      </c>
      <c r="X942" s="128"/>
    </row>
    <row r="943" spans="2:24" ht="31.15">
      <c r="B943" s="131">
        <v>43879</v>
      </c>
      <c r="C943" s="124"/>
      <c r="D943" s="124" t="s">
        <v>72</v>
      </c>
      <c r="E943" s="124" t="s">
        <v>91</v>
      </c>
      <c r="F94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Name]]="UT",VLOOKUP(E943:E1952,UTList[],2,0),"")))))</f>
        <v>SA-PAC-001</v>
      </c>
      <c r="G943" s="124"/>
      <c r="H943" s="124" t="s">
        <v>46</v>
      </c>
      <c r="I943" s="125">
        <v>1.0138888888888888</v>
      </c>
      <c r="J943" s="125">
        <v>9.7222222222222224E-2</v>
      </c>
      <c r="K943" s="126">
        <v>8.3333333333333329E-2</v>
      </c>
      <c r="L943" s="7" t="s">
        <v>1356</v>
      </c>
      <c r="M943" s="7" t="s">
        <v>1108</v>
      </c>
      <c r="N943" s="7" t="s">
        <v>2016</v>
      </c>
      <c r="O943" s="124"/>
      <c r="P943" s="124"/>
      <c r="Q943" s="124"/>
      <c r="R943" s="124" t="s">
        <v>43</v>
      </c>
      <c r="S943" s="124" t="s">
        <v>77</v>
      </c>
      <c r="T943" s="124" t="s">
        <v>78</v>
      </c>
      <c r="U943" s="127"/>
      <c r="V943" s="124" t="s">
        <v>78</v>
      </c>
      <c r="W943" s="124">
        <v>120</v>
      </c>
      <c r="X943" s="128"/>
    </row>
    <row r="944" spans="2:24" ht="31.15">
      <c r="B944" s="131">
        <v>43879</v>
      </c>
      <c r="C944" s="124"/>
      <c r="D944" s="124" t="s">
        <v>72</v>
      </c>
      <c r="E944" s="124" t="s">
        <v>183</v>
      </c>
      <c r="F94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Name]]="UT",VLOOKUP(E944:E1953,UTList[],2,0),"")))))</f>
        <v>SA-PAC-002</v>
      </c>
      <c r="G944" s="124"/>
      <c r="H944" s="124" t="s">
        <v>46</v>
      </c>
      <c r="I944" s="125">
        <v>0.16666666666666666</v>
      </c>
      <c r="J944" s="125">
        <v>0.17708333333333334</v>
      </c>
      <c r="K944" s="126">
        <f>tbl_Failures_Record[[#This Row],[To]]-tbl_Failures_Record[[#This Row],[From]]</f>
        <v>1.0416666666666685E-2</v>
      </c>
      <c r="L944" s="7" t="s">
        <v>194</v>
      </c>
      <c r="M944" s="7" t="s">
        <v>2017</v>
      </c>
      <c r="N944" s="7" t="s">
        <v>2018</v>
      </c>
      <c r="O944" s="124"/>
      <c r="P944" s="124"/>
      <c r="Q944" s="124"/>
      <c r="R944" s="124" t="s">
        <v>37</v>
      </c>
      <c r="S944" s="124" t="s">
        <v>61</v>
      </c>
      <c r="T944" s="124" t="s">
        <v>78</v>
      </c>
      <c r="U944" s="127"/>
      <c r="V944" s="124" t="s">
        <v>78</v>
      </c>
      <c r="W944" s="124">
        <v>15</v>
      </c>
      <c r="X944" s="128"/>
    </row>
    <row r="945" spans="2:24" ht="15.6">
      <c r="B945" s="131">
        <v>43880</v>
      </c>
      <c r="C945" s="124"/>
      <c r="D945" s="124" t="s">
        <v>31</v>
      </c>
      <c r="E945" s="124" t="s">
        <v>32</v>
      </c>
      <c r="F94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Name]]="UT",VLOOKUP(E945:E1954,UTList[],2,0),"")))))</f>
        <v>EU-PRF-002</v>
      </c>
      <c r="G945" s="124"/>
      <c r="H945" s="124" t="s">
        <v>46</v>
      </c>
      <c r="I945" s="125">
        <v>0.17708333333333334</v>
      </c>
      <c r="J945" s="125">
        <v>0.18402777777777779</v>
      </c>
      <c r="K945" s="126">
        <v>6.9444444444444475E-3</v>
      </c>
      <c r="L945" s="7" t="s">
        <v>864</v>
      </c>
      <c r="M945" s="7"/>
      <c r="N945" s="7" t="s">
        <v>1811</v>
      </c>
      <c r="O945" s="124"/>
      <c r="P945" s="124"/>
      <c r="Q945" s="124"/>
      <c r="R945" s="124" t="s">
        <v>37</v>
      </c>
      <c r="S945" s="124" t="s">
        <v>98</v>
      </c>
      <c r="T945" s="124" t="s">
        <v>39</v>
      </c>
      <c r="U945" s="127"/>
      <c r="V945" s="124" t="s">
        <v>39</v>
      </c>
      <c r="W945" s="124"/>
      <c r="X945" s="128"/>
    </row>
    <row r="946" spans="2:24" ht="15.6">
      <c r="B946" s="131">
        <v>43880</v>
      </c>
      <c r="C946" s="124"/>
      <c r="D946" s="124" t="s">
        <v>31</v>
      </c>
      <c r="E946" s="124" t="s">
        <v>274</v>
      </c>
      <c r="F94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Name]]="UT",VLOOKUP(E946:E1955,UTList[],2,0),"")))))</f>
        <v>EU-DEP-001</v>
      </c>
      <c r="G946" s="124"/>
      <c r="H946" s="124" t="s">
        <v>46</v>
      </c>
      <c r="I946" s="125">
        <v>0.18402777777777779</v>
      </c>
      <c r="J946" s="125">
        <v>0.19097222222222221</v>
      </c>
      <c r="K946" s="126">
        <v>6.9444444444444198E-3</v>
      </c>
      <c r="L946" s="7" t="s">
        <v>1812</v>
      </c>
      <c r="M946" s="7"/>
      <c r="N946" s="7" t="s">
        <v>1813</v>
      </c>
      <c r="O946" s="124"/>
      <c r="P946" s="124"/>
      <c r="Q946" s="124"/>
      <c r="R946" s="124" t="s">
        <v>37</v>
      </c>
      <c r="S946" s="124" t="s">
        <v>98</v>
      </c>
      <c r="T946" s="124" t="s">
        <v>78</v>
      </c>
      <c r="U946" s="127"/>
      <c r="V946" s="124" t="s">
        <v>78</v>
      </c>
      <c r="W946" s="124">
        <v>10</v>
      </c>
      <c r="X946" s="128"/>
    </row>
    <row r="947" spans="2:24" ht="15.6">
      <c r="B947" s="131">
        <v>43880</v>
      </c>
      <c r="C947" s="124"/>
      <c r="D947" s="124" t="s">
        <v>31</v>
      </c>
      <c r="E947" s="124" t="s">
        <v>159</v>
      </c>
      <c r="F94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Name]]="UT",VLOOKUP(E947:E1956,UTList[],2,0),"")))))</f>
        <v>EU-PAC-001</v>
      </c>
      <c r="G947" s="124"/>
      <c r="H947" s="124" t="s">
        <v>46</v>
      </c>
      <c r="I947" s="125">
        <v>1.03125</v>
      </c>
      <c r="J947" s="125">
        <v>1.0555555555555556</v>
      </c>
      <c r="K947" s="126">
        <f>tbl_Failures_Record[[#This Row],[To]]-tbl_Failures_Record[[#This Row],[From]]</f>
        <v>2.430555555555558E-2</v>
      </c>
      <c r="L947" s="7" t="s">
        <v>1814</v>
      </c>
      <c r="M947" s="7" t="s">
        <v>1815</v>
      </c>
      <c r="N947" s="7" t="s">
        <v>1816</v>
      </c>
      <c r="O947" s="124"/>
      <c r="P947" s="124"/>
      <c r="Q947" s="124"/>
      <c r="R947" s="124" t="s">
        <v>37</v>
      </c>
      <c r="S947" s="124" t="s">
        <v>98</v>
      </c>
      <c r="T947" s="124" t="s">
        <v>78</v>
      </c>
      <c r="U947" s="127"/>
      <c r="V947" s="124" t="s">
        <v>78</v>
      </c>
      <c r="W947" s="124">
        <v>45</v>
      </c>
      <c r="X947" s="128"/>
    </row>
    <row r="948" spans="2:24" ht="15.6">
      <c r="B948" s="131">
        <v>43880</v>
      </c>
      <c r="C948" s="124"/>
      <c r="D948" s="124" t="s">
        <v>31</v>
      </c>
      <c r="E948" s="124" t="s">
        <v>159</v>
      </c>
      <c r="F94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Name]]="UT",VLOOKUP(E948:E1957,UTList[],2,0),"")))))</f>
        <v>EU-PAC-001</v>
      </c>
      <c r="G948" s="124"/>
      <c r="H948" s="124" t="s">
        <v>33</v>
      </c>
      <c r="I948" s="125">
        <v>0.12847222222222224</v>
      </c>
      <c r="J948" s="125">
        <v>0.13194444444444445</v>
      </c>
      <c r="K948" s="126">
        <v>3.4722222222222099E-3</v>
      </c>
      <c r="L948" s="7" t="s">
        <v>1817</v>
      </c>
      <c r="M948" s="7"/>
      <c r="N948" s="7" t="s">
        <v>1811</v>
      </c>
      <c r="O948" s="124"/>
      <c r="P948" s="124"/>
      <c r="Q948" s="124"/>
      <c r="R948" s="124" t="s">
        <v>37</v>
      </c>
      <c r="S948" s="124" t="s">
        <v>71</v>
      </c>
      <c r="T948" s="124" t="s">
        <v>78</v>
      </c>
      <c r="U948" s="127"/>
      <c r="V948" s="124" t="s">
        <v>78</v>
      </c>
      <c r="W948" s="124">
        <v>5</v>
      </c>
      <c r="X948" s="128"/>
    </row>
    <row r="949" spans="2:24" ht="15.6">
      <c r="B949" s="131">
        <v>43880</v>
      </c>
      <c r="C949" s="124"/>
      <c r="D949" s="124" t="s">
        <v>31</v>
      </c>
      <c r="E949" s="124" t="s">
        <v>159</v>
      </c>
      <c r="F94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Name]]="UT",VLOOKUP(E949:E1958,UTList[],2,0),"")))))</f>
        <v>EU-PAC-001</v>
      </c>
      <c r="G949" s="124"/>
      <c r="H949" s="124" t="s">
        <v>33</v>
      </c>
      <c r="I949" s="125">
        <v>0.17708333333333334</v>
      </c>
      <c r="J949" s="125">
        <v>0.18402777777777779</v>
      </c>
      <c r="K949" s="126">
        <v>6.9444444444444475E-3</v>
      </c>
      <c r="L949" s="7" t="s">
        <v>1817</v>
      </c>
      <c r="M949" s="7"/>
      <c r="N949" s="7" t="s">
        <v>1811</v>
      </c>
      <c r="O949" s="124"/>
      <c r="P949" s="124"/>
      <c r="Q949" s="124"/>
      <c r="R949" s="124" t="s">
        <v>37</v>
      </c>
      <c r="S949" s="124" t="s">
        <v>71</v>
      </c>
      <c r="T949" s="124" t="s">
        <v>78</v>
      </c>
      <c r="U949" s="127"/>
      <c r="V949" s="124" t="s">
        <v>78</v>
      </c>
      <c r="W949" s="124">
        <v>10</v>
      </c>
      <c r="X949" s="128"/>
    </row>
    <row r="950" spans="2:24" ht="15.6">
      <c r="B950" s="131">
        <v>43880</v>
      </c>
      <c r="C950" s="124"/>
      <c r="D950" s="124" t="s">
        <v>31</v>
      </c>
      <c r="E950" s="124" t="s">
        <v>67</v>
      </c>
      <c r="F95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Name]]="UT",VLOOKUP(E950:E1959,UTList[],2,0),"")))))</f>
        <v>EU-OVN-001</v>
      </c>
      <c r="G950" s="124"/>
      <c r="H950" s="124" t="s">
        <v>46</v>
      </c>
      <c r="I950" s="125">
        <v>6.9444444444444434E-2</v>
      </c>
      <c r="J950" s="125">
        <v>0.125</v>
      </c>
      <c r="K950" s="126">
        <v>5.5555555555555566E-2</v>
      </c>
      <c r="L950" s="7" t="s">
        <v>1131</v>
      </c>
      <c r="M950" s="7"/>
      <c r="N950" s="7" t="s">
        <v>1818</v>
      </c>
      <c r="O950" s="124"/>
      <c r="P950" s="124"/>
      <c r="Q950" s="124"/>
      <c r="R950" s="124" t="s">
        <v>37</v>
      </c>
      <c r="S950" s="124" t="s">
        <v>98</v>
      </c>
      <c r="T950" s="124" t="s">
        <v>39</v>
      </c>
      <c r="U950" s="127"/>
      <c r="V950" s="124" t="s">
        <v>39</v>
      </c>
      <c r="W950" s="124"/>
      <c r="X950" s="128"/>
    </row>
    <row r="951" spans="2:24" ht="15.6">
      <c r="B951" s="131">
        <v>43880</v>
      </c>
      <c r="C951" s="124"/>
      <c r="D951" s="124" t="s">
        <v>72</v>
      </c>
      <c r="E951" s="124" t="s">
        <v>167</v>
      </c>
      <c r="F95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Name]]="UT",VLOOKUP(E951:E1960,UTList[],2,0),"")))))</f>
        <v>SA-ROV-001</v>
      </c>
      <c r="G951" s="124"/>
      <c r="H951" s="124" t="s">
        <v>57</v>
      </c>
      <c r="I951" s="125">
        <v>0.29166666666666669</v>
      </c>
      <c r="J951" s="125">
        <v>0.3125</v>
      </c>
      <c r="K951" s="126">
        <v>2.0833333333333315E-2</v>
      </c>
      <c r="L951" s="7" t="s">
        <v>1819</v>
      </c>
      <c r="M951" s="7"/>
      <c r="N951" s="7" t="s">
        <v>1561</v>
      </c>
      <c r="O951" s="124"/>
      <c r="P951" s="124"/>
      <c r="Q951" s="124"/>
      <c r="R951" s="124" t="s">
        <v>43</v>
      </c>
      <c r="S951" s="124" t="s">
        <v>208</v>
      </c>
      <c r="T951" s="124" t="s">
        <v>78</v>
      </c>
      <c r="U951" s="127"/>
      <c r="V951" s="124" t="s">
        <v>78</v>
      </c>
      <c r="W951" s="124">
        <v>30</v>
      </c>
      <c r="X951" s="128"/>
    </row>
    <row r="952" spans="2:24" ht="15.6">
      <c r="B952" s="131">
        <v>43880</v>
      </c>
      <c r="C952" s="124"/>
      <c r="D952" s="124" t="s">
        <v>72</v>
      </c>
      <c r="E952" s="124" t="s">
        <v>73</v>
      </c>
      <c r="F95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Name]]="UT",VLOOKUP(E952:E1961,UTList[],2,0),"")))))</f>
        <v>SA-ROV-002</v>
      </c>
      <c r="G952" s="124"/>
      <c r="H952" s="124" t="s">
        <v>33</v>
      </c>
      <c r="I952" s="125">
        <v>0.3298611111111111</v>
      </c>
      <c r="J952" s="125">
        <v>0.36458333333333331</v>
      </c>
      <c r="K952" s="126">
        <v>3.472222222222221E-2</v>
      </c>
      <c r="L952" s="7" t="s">
        <v>1769</v>
      </c>
      <c r="M952" s="7"/>
      <c r="N952" s="7" t="s">
        <v>1820</v>
      </c>
      <c r="O952" s="124"/>
      <c r="P952" s="124"/>
      <c r="Q952" s="124"/>
      <c r="R952" s="124" t="s">
        <v>43</v>
      </c>
      <c r="S952" s="124" t="s">
        <v>122</v>
      </c>
      <c r="T952" s="124" t="s">
        <v>78</v>
      </c>
      <c r="U952" s="127"/>
      <c r="V952" s="124" t="s">
        <v>78</v>
      </c>
      <c r="W952" s="124">
        <v>50</v>
      </c>
      <c r="X952" s="128"/>
    </row>
    <row r="953" spans="2:24" ht="15.6">
      <c r="B953" s="131">
        <v>43880</v>
      </c>
      <c r="C953" s="124"/>
      <c r="D953" s="124" t="s">
        <v>72</v>
      </c>
      <c r="E953" s="124" t="s">
        <v>91</v>
      </c>
      <c r="F95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Name]]="UT",VLOOKUP(E953:E1962,UTList[],2,0),"")))))</f>
        <v>SA-PAC-001</v>
      </c>
      <c r="G953" s="124"/>
      <c r="H953" s="124" t="s">
        <v>57</v>
      </c>
      <c r="I953" s="125">
        <v>0.73611111111111116</v>
      </c>
      <c r="J953" s="125">
        <v>0.75</v>
      </c>
      <c r="K953" s="126">
        <v>1.388888888888884E-2</v>
      </c>
      <c r="L953" s="7" t="s">
        <v>1485</v>
      </c>
      <c r="M953" s="7"/>
      <c r="N953" s="7" t="s">
        <v>1821</v>
      </c>
      <c r="O953" s="124"/>
      <c r="P953" s="124"/>
      <c r="Q953" s="124"/>
      <c r="R953" s="124" t="s">
        <v>43</v>
      </c>
      <c r="S953" s="124" t="s">
        <v>217</v>
      </c>
      <c r="T953" s="124" t="s">
        <v>78</v>
      </c>
      <c r="U953" s="127"/>
      <c r="V953" s="124" t="s">
        <v>78</v>
      </c>
      <c r="W953" s="124">
        <v>20</v>
      </c>
      <c r="X953" s="128"/>
    </row>
    <row r="954" spans="2:24" ht="15.6">
      <c r="B954" s="131">
        <v>43880</v>
      </c>
      <c r="C954" s="124"/>
      <c r="D954" s="124" t="s">
        <v>72</v>
      </c>
      <c r="E954" s="124" t="s">
        <v>95</v>
      </c>
      <c r="F95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Name]]="UT",VLOOKUP(E954:E1963,UTList[],2,0),"")))))</f>
        <v>SA-AIJ-001</v>
      </c>
      <c r="G954" s="124"/>
      <c r="H954" s="124" t="s">
        <v>57</v>
      </c>
      <c r="I954" s="125">
        <v>0.52777777777777779</v>
      </c>
      <c r="J954" s="125">
        <v>0.57638888888888895</v>
      </c>
      <c r="K954" s="126">
        <v>4.861111111111116E-2</v>
      </c>
      <c r="L954" s="7" t="s">
        <v>1822</v>
      </c>
      <c r="M954" s="7"/>
      <c r="N954" s="7" t="s">
        <v>1823</v>
      </c>
      <c r="O954" s="124"/>
      <c r="P954" s="124"/>
      <c r="Q954" s="124"/>
      <c r="R954" s="124" t="s">
        <v>43</v>
      </c>
      <c r="S954" s="124" t="s">
        <v>90</v>
      </c>
      <c r="T954" s="124" t="s">
        <v>78</v>
      </c>
      <c r="U954" s="127"/>
      <c r="V954" s="124" t="s">
        <v>78</v>
      </c>
      <c r="W954" s="124">
        <v>70</v>
      </c>
      <c r="X954" s="128"/>
    </row>
    <row r="955" spans="2:24" ht="31.15">
      <c r="B955" s="131">
        <v>43880</v>
      </c>
      <c r="C955" s="124"/>
      <c r="D955" s="124" t="s">
        <v>72</v>
      </c>
      <c r="E955" s="124" t="s">
        <v>95</v>
      </c>
      <c r="F95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Name]]="UT",VLOOKUP(E955:E1964,UTList[],2,0),"")))))</f>
        <v>SA-AIJ-001</v>
      </c>
      <c r="G955" s="124"/>
      <c r="H955" s="124" t="s">
        <v>57</v>
      </c>
      <c r="I955" s="125">
        <v>0.3125</v>
      </c>
      <c r="J955" s="125">
        <v>0.625</v>
      </c>
      <c r="K955" s="126">
        <v>0.3125</v>
      </c>
      <c r="L955" s="7" t="s">
        <v>1824</v>
      </c>
      <c r="M955" s="7"/>
      <c r="N955" s="7"/>
      <c r="O955" s="124"/>
      <c r="P955" s="124"/>
      <c r="Q955" s="124"/>
      <c r="R955" s="124" t="s">
        <v>43</v>
      </c>
      <c r="S955" s="124" t="s">
        <v>90</v>
      </c>
      <c r="T955" s="124" t="s">
        <v>78</v>
      </c>
      <c r="U955" s="127"/>
      <c r="V955" s="124" t="s">
        <v>78</v>
      </c>
      <c r="W955" s="124">
        <v>450</v>
      </c>
      <c r="X955" s="128"/>
    </row>
    <row r="956" spans="2:24" ht="15.6">
      <c r="B956" s="131">
        <v>43880</v>
      </c>
      <c r="C956" s="124"/>
      <c r="D956" s="124" t="s">
        <v>72</v>
      </c>
      <c r="E956" s="124" t="s">
        <v>445</v>
      </c>
      <c r="F95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Name]]="UT",VLOOKUP(E956:E1965,UTList[],2,0),"")))))</f>
        <v>SA-MIX-001</v>
      </c>
      <c r="G956" s="124"/>
      <c r="H956" s="124" t="s">
        <v>33</v>
      </c>
      <c r="I956" s="125">
        <v>0.70833333333333337</v>
      </c>
      <c r="J956" s="125">
        <v>0.72916666666666663</v>
      </c>
      <c r="K956" s="126">
        <v>2.0833333333333259E-2</v>
      </c>
      <c r="L956" s="7" t="s">
        <v>1825</v>
      </c>
      <c r="M956" s="7"/>
      <c r="N956" s="7" t="s">
        <v>1826</v>
      </c>
      <c r="O956" s="124"/>
      <c r="P956" s="124"/>
      <c r="Q956" s="124"/>
      <c r="R956" s="124" t="s">
        <v>43</v>
      </c>
      <c r="S956" s="124" t="s">
        <v>122</v>
      </c>
      <c r="T956" s="124" t="s">
        <v>78</v>
      </c>
      <c r="U956" s="127"/>
      <c r="V956" s="124" t="s">
        <v>78</v>
      </c>
      <c r="W956" s="124">
        <v>30</v>
      </c>
      <c r="X956" s="128">
        <v>140</v>
      </c>
    </row>
    <row r="957" spans="2:24" ht="46.9">
      <c r="B957" s="131">
        <v>43881</v>
      </c>
      <c r="C957" s="124"/>
      <c r="D957" s="124" t="s">
        <v>31</v>
      </c>
      <c r="E957" s="124" t="s">
        <v>32</v>
      </c>
      <c r="F95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Name]]="UT",VLOOKUP(E957:E1966,UTList[],2,0),"")))))</f>
        <v>EU-PRF-002</v>
      </c>
      <c r="G957" s="124"/>
      <c r="H957" s="124" t="s">
        <v>46</v>
      </c>
      <c r="I957" s="125">
        <v>0.25694444444444448</v>
      </c>
      <c r="J957" s="125">
        <v>0.27430555555555552</v>
      </c>
      <c r="K957" s="126">
        <v>1.7361111111111049E-2</v>
      </c>
      <c r="L957" s="7" t="s">
        <v>864</v>
      </c>
      <c r="M957" s="7" t="s">
        <v>1827</v>
      </c>
      <c r="N957" s="7" t="s">
        <v>1828</v>
      </c>
      <c r="O957" s="124"/>
      <c r="P957" s="124"/>
      <c r="Q957" s="124"/>
      <c r="R957" s="124" t="s">
        <v>37</v>
      </c>
      <c r="S957" s="124" t="s">
        <v>71</v>
      </c>
      <c r="T957" s="124" t="s">
        <v>78</v>
      </c>
      <c r="U957" s="127"/>
      <c r="V957" s="124" t="s">
        <v>78</v>
      </c>
      <c r="W957" s="124">
        <v>25</v>
      </c>
      <c r="X957" s="128"/>
    </row>
    <row r="958" spans="2:24" ht="15.6">
      <c r="B958" s="131">
        <v>43881</v>
      </c>
      <c r="C958" s="124"/>
      <c r="D958" s="124" t="s">
        <v>31</v>
      </c>
      <c r="E958" s="124" t="s">
        <v>67</v>
      </c>
      <c r="F95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Name]]="UT",VLOOKUP(E958:E1967,UTList[],2,0),"")))))</f>
        <v>EU-OVN-001</v>
      </c>
      <c r="G958" s="124"/>
      <c r="H958" s="124" t="s">
        <v>33</v>
      </c>
      <c r="I958" s="125">
        <v>0.96875</v>
      </c>
      <c r="J958" s="125">
        <v>0.97222222222222221</v>
      </c>
      <c r="K958" s="126">
        <v>3.4722222222222099E-3</v>
      </c>
      <c r="L958" s="7" t="s">
        <v>1718</v>
      </c>
      <c r="M958" s="7"/>
      <c r="N958" s="7" t="s">
        <v>1829</v>
      </c>
      <c r="O958" s="124"/>
      <c r="P958" s="124"/>
      <c r="Q958" s="124"/>
      <c r="R958" s="124" t="s">
        <v>37</v>
      </c>
      <c r="S958" s="124" t="s">
        <v>86</v>
      </c>
      <c r="T958" s="124" t="s">
        <v>78</v>
      </c>
      <c r="U958" s="127"/>
      <c r="V958" s="124" t="s">
        <v>78</v>
      </c>
      <c r="W958" s="124">
        <v>5</v>
      </c>
      <c r="X958" s="128"/>
    </row>
    <row r="959" spans="2:24" ht="15.6">
      <c r="B959" s="131">
        <v>43881</v>
      </c>
      <c r="C959" s="124"/>
      <c r="D959" s="124" t="s">
        <v>72</v>
      </c>
      <c r="E959" s="124" t="s">
        <v>167</v>
      </c>
      <c r="F95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Name]]="UT",VLOOKUP(E959:E1968,UTList[],2,0),"")))))</f>
        <v>SA-ROV-001</v>
      </c>
      <c r="G959" s="124"/>
      <c r="H959" s="124" t="s">
        <v>46</v>
      </c>
      <c r="I959" s="125">
        <v>8.3333333333333329E-2</v>
      </c>
      <c r="J959" s="125">
        <v>9.7222222222222224E-2</v>
      </c>
      <c r="K959" s="126">
        <v>1.3888888888888895E-2</v>
      </c>
      <c r="L959" s="7" t="s">
        <v>1819</v>
      </c>
      <c r="M959" s="7"/>
      <c r="N959" s="7" t="s">
        <v>1561</v>
      </c>
      <c r="O959" s="124"/>
      <c r="P959" s="124"/>
      <c r="Q959" s="124"/>
      <c r="R959" s="124" t="s">
        <v>43</v>
      </c>
      <c r="S959" s="124" t="s">
        <v>77</v>
      </c>
      <c r="T959" s="124" t="s">
        <v>78</v>
      </c>
      <c r="U959" s="127"/>
      <c r="V959" s="124" t="s">
        <v>78</v>
      </c>
      <c r="W959" s="124">
        <v>20</v>
      </c>
      <c r="X959" s="128"/>
    </row>
    <row r="960" spans="2:24" ht="31.15">
      <c r="B960" s="131">
        <v>43881</v>
      </c>
      <c r="C960" s="124"/>
      <c r="D960" s="124" t="s">
        <v>31</v>
      </c>
      <c r="E960" s="124" t="s">
        <v>1830</v>
      </c>
      <c r="F96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Name]]="UT",VLOOKUP(E960:E1969,UTList[],2,0),"")))))</f>
        <v>EU-MTD-001</v>
      </c>
      <c r="G960" s="124"/>
      <c r="H960" s="124" t="s">
        <v>33</v>
      </c>
      <c r="I960" s="125">
        <v>0.84722222222222221</v>
      </c>
      <c r="J960" s="125">
        <v>0.86805555555555547</v>
      </c>
      <c r="K960" s="126">
        <v>2.0833333333333259E-2</v>
      </c>
      <c r="L960" s="7" t="s">
        <v>1831</v>
      </c>
      <c r="M960" s="7"/>
      <c r="N960" s="7" t="s">
        <v>1832</v>
      </c>
      <c r="O960" s="124"/>
      <c r="P960" s="124"/>
      <c r="Q960" s="124"/>
      <c r="R960" s="124" t="s">
        <v>43</v>
      </c>
      <c r="S960" s="124" t="s">
        <v>122</v>
      </c>
      <c r="T960" s="124" t="s">
        <v>78</v>
      </c>
      <c r="U960" s="127"/>
      <c r="V960" s="124" t="s">
        <v>78</v>
      </c>
      <c r="W960" s="124">
        <v>30</v>
      </c>
      <c r="X960" s="128">
        <v>120</v>
      </c>
    </row>
    <row r="961" spans="2:24" ht="31.15">
      <c r="B961" s="131">
        <v>43881</v>
      </c>
      <c r="C961" s="124"/>
      <c r="D961" s="124" t="s">
        <v>31</v>
      </c>
      <c r="E961" s="124" t="s">
        <v>101</v>
      </c>
      <c r="F96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Name]]="UT",VLOOKUP(E961:E1970,UTList[],2,0),"")))))</f>
        <v>EU-PCM-003</v>
      </c>
      <c r="G961" s="124"/>
      <c r="H961" s="124" t="s">
        <v>57</v>
      </c>
      <c r="I961" s="125">
        <v>0.59027777777777779</v>
      </c>
      <c r="J961" s="125">
        <v>0.60416666666666663</v>
      </c>
      <c r="K961" s="126">
        <v>1.388888888888884E-2</v>
      </c>
      <c r="L961" s="7" t="s">
        <v>1833</v>
      </c>
      <c r="M961" s="7" t="s">
        <v>1834</v>
      </c>
      <c r="N961" s="7" t="s">
        <v>1835</v>
      </c>
      <c r="O961" s="124"/>
      <c r="P961" s="124"/>
      <c r="Q961" s="124"/>
      <c r="R961" s="124" t="s">
        <v>37</v>
      </c>
      <c r="S961" s="124" t="s">
        <v>86</v>
      </c>
      <c r="T961" s="124" t="s">
        <v>39</v>
      </c>
      <c r="U961" s="127"/>
      <c r="V961" s="124" t="s">
        <v>39</v>
      </c>
      <c r="W961" s="124"/>
      <c r="X961" s="128"/>
    </row>
    <row r="962" spans="2:24" ht="31.15">
      <c r="B962" s="131">
        <v>43881</v>
      </c>
      <c r="C962" s="124"/>
      <c r="D962" s="124" t="s">
        <v>31</v>
      </c>
      <c r="E962" s="124" t="s">
        <v>101</v>
      </c>
      <c r="F96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Name]]="UT",VLOOKUP(E962:E1971,UTList[],2,0),"")))))</f>
        <v>EU-PCM-003</v>
      </c>
      <c r="G962" s="124"/>
      <c r="H962" s="124" t="s">
        <v>33</v>
      </c>
      <c r="I962" s="125">
        <v>0.84375</v>
      </c>
      <c r="J962" s="125">
        <v>0.85416666666666663</v>
      </c>
      <c r="K962" s="126">
        <v>1.041666666666663E-2</v>
      </c>
      <c r="L962" s="7" t="s">
        <v>1836</v>
      </c>
      <c r="M962" s="7"/>
      <c r="N962" s="7" t="s">
        <v>1837</v>
      </c>
      <c r="O962" s="124"/>
      <c r="P962" s="124"/>
      <c r="Q962" s="124"/>
      <c r="R962" s="124" t="s">
        <v>43</v>
      </c>
      <c r="S962" s="124" t="s">
        <v>122</v>
      </c>
      <c r="T962" s="124" t="s">
        <v>78</v>
      </c>
      <c r="U962" s="127"/>
      <c r="V962" s="124" t="s">
        <v>78</v>
      </c>
      <c r="W962" s="124">
        <v>15</v>
      </c>
      <c r="X962" s="128">
        <v>150</v>
      </c>
    </row>
    <row r="963" spans="2:24" ht="31.15">
      <c r="B963" s="131">
        <v>43882</v>
      </c>
      <c r="C963" s="124"/>
      <c r="D963" s="124" t="s">
        <v>31</v>
      </c>
      <c r="E963" s="124" t="s">
        <v>32</v>
      </c>
      <c r="F96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Name]]="UT",VLOOKUP(E963:E1972,UTList[],2,0),"")))))</f>
        <v>EU-PRF-002</v>
      </c>
      <c r="G963" s="124"/>
      <c r="H963" s="124" t="s">
        <v>46</v>
      </c>
      <c r="I963" s="125">
        <v>0.2673611111111111</v>
      </c>
      <c r="J963" s="125">
        <v>0.27291666666666664</v>
      </c>
      <c r="K963" s="126">
        <v>5.5555555555555358E-3</v>
      </c>
      <c r="L963" s="7" t="s">
        <v>1838</v>
      </c>
      <c r="M963" s="7"/>
      <c r="N963" s="7" t="s">
        <v>1839</v>
      </c>
      <c r="O963" s="124"/>
      <c r="P963" s="124"/>
      <c r="Q963" s="124"/>
      <c r="R963" s="124" t="s">
        <v>43</v>
      </c>
      <c r="S963" s="124" t="s">
        <v>77</v>
      </c>
      <c r="T963" s="124" t="s">
        <v>78</v>
      </c>
      <c r="U963" s="127"/>
      <c r="V963" s="124" t="s">
        <v>78</v>
      </c>
      <c r="W963" s="124">
        <v>8</v>
      </c>
      <c r="X963" s="128"/>
    </row>
    <row r="964" spans="2:24" ht="31.15">
      <c r="B964" s="131">
        <v>43882</v>
      </c>
      <c r="C964" s="124"/>
      <c r="D964" s="124" t="s">
        <v>31</v>
      </c>
      <c r="E964" s="124" t="s">
        <v>101</v>
      </c>
      <c r="F96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Name]]="UT",VLOOKUP(E964:E1973,UTList[],2,0),"")))))</f>
        <v>EU-PCM-003</v>
      </c>
      <c r="G964" s="124"/>
      <c r="H964" s="124" t="s">
        <v>46</v>
      </c>
      <c r="I964" s="125">
        <v>0.16666666666666666</v>
      </c>
      <c r="J964" s="125">
        <v>0.18055555555555555</v>
      </c>
      <c r="K964" s="126">
        <v>1.3888888888888895E-2</v>
      </c>
      <c r="L964" s="7" t="s">
        <v>1482</v>
      </c>
      <c r="M964" s="7"/>
      <c r="N964" s="7" t="s">
        <v>1840</v>
      </c>
      <c r="O964" s="124"/>
      <c r="P964" s="124"/>
      <c r="Q964" s="124"/>
      <c r="R964" s="124" t="s">
        <v>37</v>
      </c>
      <c r="S964" s="124" t="s">
        <v>98</v>
      </c>
      <c r="T964" s="124" t="s">
        <v>78</v>
      </c>
      <c r="U964" s="127"/>
      <c r="V964" s="124" t="s">
        <v>78</v>
      </c>
      <c r="W964" s="124">
        <v>20</v>
      </c>
      <c r="X964" s="128"/>
    </row>
    <row r="965" spans="2:24" ht="31.15">
      <c r="B965" s="131">
        <v>43882</v>
      </c>
      <c r="C965" s="124"/>
      <c r="D965" s="124" t="s">
        <v>72</v>
      </c>
      <c r="E965" s="124" t="s">
        <v>123</v>
      </c>
      <c r="F96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Name]]="UT",VLOOKUP(E965:E1974,UTList[],2,0),"")))))</f>
        <v>SA-MIX-002</v>
      </c>
      <c r="G965" s="124"/>
      <c r="H965" s="124" t="s">
        <v>46</v>
      </c>
      <c r="I965" s="125">
        <v>0.21875</v>
      </c>
      <c r="J965" s="125">
        <v>0.22916666666666666</v>
      </c>
      <c r="K965" s="126">
        <v>1.0416666666666657E-2</v>
      </c>
      <c r="L965" s="7" t="s">
        <v>1841</v>
      </c>
      <c r="M965" s="7"/>
      <c r="N965" s="7" t="s">
        <v>1842</v>
      </c>
      <c r="O965" s="124"/>
      <c r="P965" s="124"/>
      <c r="Q965" s="124"/>
      <c r="R965" s="124" t="s">
        <v>43</v>
      </c>
      <c r="S965" s="124" t="s">
        <v>77</v>
      </c>
      <c r="T965" s="124" t="s">
        <v>78</v>
      </c>
      <c r="U965" s="127"/>
      <c r="V965" s="124" t="s">
        <v>78</v>
      </c>
      <c r="W965" s="124">
        <v>15</v>
      </c>
      <c r="X965" s="128"/>
    </row>
    <row r="966" spans="2:24" ht="15.6">
      <c r="B966" s="131">
        <v>43883</v>
      </c>
      <c r="C966" s="124"/>
      <c r="D966" s="124" t="s">
        <v>31</v>
      </c>
      <c r="E966" s="124" t="s">
        <v>1125</v>
      </c>
      <c r="F96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Name]]="UT",VLOOKUP(E966:E1975,UTList[],2,0),"")))))</f>
        <v>EU-PRN-001</v>
      </c>
      <c r="G966" s="124"/>
      <c r="H966" s="124" t="s">
        <v>57</v>
      </c>
      <c r="I966" s="125">
        <v>0.31944444444444448</v>
      </c>
      <c r="J966" s="125">
        <v>0.3263888888888889</v>
      </c>
      <c r="K966" s="126">
        <v>6.9444444444444198E-3</v>
      </c>
      <c r="L966" s="7" t="s">
        <v>1843</v>
      </c>
      <c r="M966" s="7"/>
      <c r="N966" s="7" t="s">
        <v>126</v>
      </c>
      <c r="O966" s="124"/>
      <c r="P966" s="124"/>
      <c r="Q966" s="124"/>
      <c r="R966" s="124" t="s">
        <v>37</v>
      </c>
      <c r="S966" s="124" t="s">
        <v>61</v>
      </c>
      <c r="T966" s="124" t="s">
        <v>78</v>
      </c>
      <c r="U966" s="127"/>
      <c r="V966" s="124" t="s">
        <v>78</v>
      </c>
      <c r="W966" s="124">
        <v>10</v>
      </c>
      <c r="X966" s="128"/>
    </row>
    <row r="967" spans="2:24" ht="15.6">
      <c r="B967" s="131">
        <v>43883</v>
      </c>
      <c r="C967" s="124"/>
      <c r="D967" s="124" t="s">
        <v>72</v>
      </c>
      <c r="E967" s="124" t="s">
        <v>91</v>
      </c>
      <c r="F96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Name]]="UT",VLOOKUP(E967:E1976,UTList[],2,0),"")))))</f>
        <v>SA-PAC-001</v>
      </c>
      <c r="G967" s="124"/>
      <c r="H967" s="124" t="s">
        <v>57</v>
      </c>
      <c r="I967" s="125">
        <v>0.2986111111111111</v>
      </c>
      <c r="J967" s="125">
        <v>0.30555555555555552</v>
      </c>
      <c r="K967" s="126">
        <v>6.9444444444444198E-3</v>
      </c>
      <c r="L967" s="7" t="s">
        <v>1844</v>
      </c>
      <c r="M967" s="7"/>
      <c r="N967" s="7" t="s">
        <v>126</v>
      </c>
      <c r="O967" s="124"/>
      <c r="P967" s="124"/>
      <c r="Q967" s="124"/>
      <c r="R967" s="124" t="s">
        <v>37</v>
      </c>
      <c r="S967" s="124" t="s">
        <v>166</v>
      </c>
      <c r="T967" s="124" t="s">
        <v>78</v>
      </c>
      <c r="U967" s="127"/>
      <c r="V967" s="124" t="s">
        <v>78</v>
      </c>
      <c r="W967" s="124">
        <v>10</v>
      </c>
      <c r="X967" s="128"/>
    </row>
    <row r="968" spans="2:24" ht="31.15">
      <c r="B968" s="131">
        <v>43883</v>
      </c>
      <c r="C968" s="124"/>
      <c r="D968" s="124" t="s">
        <v>72</v>
      </c>
      <c r="E968" s="124" t="s">
        <v>1754</v>
      </c>
      <c r="F96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Name]]="UT",VLOOKUP(E968:E1977,UTList[],2,0),"")))))</f>
        <v>SA-PAC-003</v>
      </c>
      <c r="G968" s="124"/>
      <c r="H968" s="124" t="s">
        <v>33</v>
      </c>
      <c r="I968" s="125">
        <v>0.69444444444444453</v>
      </c>
      <c r="J968" s="125">
        <v>0.72222222222222221</v>
      </c>
      <c r="K968" s="126">
        <v>2.7777777777777679E-2</v>
      </c>
      <c r="L968" s="7" t="s">
        <v>222</v>
      </c>
      <c r="M968" s="7" t="s">
        <v>1108</v>
      </c>
      <c r="N968" s="7" t="s">
        <v>1845</v>
      </c>
      <c r="O968" s="124"/>
      <c r="P968" s="124"/>
      <c r="Q968" s="124"/>
      <c r="R968" s="124" t="s">
        <v>37</v>
      </c>
      <c r="S968" s="124" t="s">
        <v>71</v>
      </c>
      <c r="T968" s="124" t="s">
        <v>78</v>
      </c>
      <c r="U968" s="127"/>
      <c r="V968" s="124" t="s">
        <v>78</v>
      </c>
      <c r="W968" s="124">
        <v>40</v>
      </c>
      <c r="X968" s="128"/>
    </row>
    <row r="969" spans="2:24" ht="31.15">
      <c r="B969" s="131">
        <v>43884</v>
      </c>
      <c r="C969" s="124"/>
      <c r="D969" s="124" t="s">
        <v>31</v>
      </c>
      <c r="E969" s="124" t="s">
        <v>32</v>
      </c>
      <c r="F96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Name]]="UT",VLOOKUP(E969:E1978,UTList[],2,0),"")))))</f>
        <v>EU-PRF-002</v>
      </c>
      <c r="G969" s="124"/>
      <c r="H969" s="124" t="s">
        <v>57</v>
      </c>
      <c r="I969" s="125">
        <v>0.29166666666666669</v>
      </c>
      <c r="J969" s="125">
        <v>0.34722222222222227</v>
      </c>
      <c r="K969" s="126">
        <v>5.555555555555558E-2</v>
      </c>
      <c r="L969" s="7" t="s">
        <v>1846</v>
      </c>
      <c r="M969" s="7"/>
      <c r="N969" s="7" t="s">
        <v>1847</v>
      </c>
      <c r="O969" s="124"/>
      <c r="P969" s="124"/>
      <c r="Q969" s="124"/>
      <c r="R969" s="124" t="s">
        <v>37</v>
      </c>
      <c r="S969" s="124" t="s">
        <v>86</v>
      </c>
      <c r="T969" s="124" t="s">
        <v>78</v>
      </c>
      <c r="U969" s="127"/>
      <c r="V969" s="124" t="s">
        <v>78</v>
      </c>
      <c r="W969" s="124">
        <v>120</v>
      </c>
      <c r="X969" s="128"/>
    </row>
    <row r="970" spans="2:24" ht="31.15">
      <c r="B970" s="131">
        <v>43884</v>
      </c>
      <c r="C970" s="124"/>
      <c r="D970" s="124" t="s">
        <v>31</v>
      </c>
      <c r="E970" s="124" t="s">
        <v>213</v>
      </c>
      <c r="F97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Name]]="UT",VLOOKUP(E970:E1979,UTList[],2,0),"")))))</f>
        <v>EU-COT-001</v>
      </c>
      <c r="G970" s="124"/>
      <c r="H970" s="124" t="s">
        <v>46</v>
      </c>
      <c r="I970" s="125">
        <v>0.125</v>
      </c>
      <c r="J970" s="125">
        <v>0.29166666666666669</v>
      </c>
      <c r="K970" s="126">
        <v>0.16666666666666669</v>
      </c>
      <c r="L970" s="7" t="s">
        <v>1848</v>
      </c>
      <c r="M970" s="7"/>
      <c r="N970" s="7" t="s">
        <v>1849</v>
      </c>
      <c r="O970" s="124"/>
      <c r="P970" s="124"/>
      <c r="Q970" s="124"/>
      <c r="R970" s="124" t="s">
        <v>43</v>
      </c>
      <c r="S970" s="124" t="s">
        <v>77</v>
      </c>
      <c r="T970" s="124" t="s">
        <v>78</v>
      </c>
      <c r="U970" s="127"/>
      <c r="V970" s="124" t="s">
        <v>78</v>
      </c>
      <c r="W970" s="124">
        <v>240</v>
      </c>
      <c r="X970" s="128"/>
    </row>
    <row r="971" spans="2:24" ht="31.15">
      <c r="B971" s="131">
        <v>43884</v>
      </c>
      <c r="C971" s="124"/>
      <c r="D971" s="124" t="s">
        <v>31</v>
      </c>
      <c r="E971" s="124" t="s">
        <v>213</v>
      </c>
      <c r="F97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Name]]="UT",VLOOKUP(E971:E1980,UTList[],2,0),"")))))</f>
        <v>EU-COT-001</v>
      </c>
      <c r="G971" s="124"/>
      <c r="H971" s="124" t="s">
        <v>57</v>
      </c>
      <c r="I971" s="125">
        <v>0.29166666666666669</v>
      </c>
      <c r="J971" s="125">
        <v>0.625</v>
      </c>
      <c r="K971" s="126">
        <v>0.33333333333333331</v>
      </c>
      <c r="L971" s="7" t="s">
        <v>1848</v>
      </c>
      <c r="M971" s="7"/>
      <c r="N971" s="7" t="s">
        <v>1849</v>
      </c>
      <c r="O971" s="124"/>
      <c r="P971" s="124"/>
      <c r="Q971" s="124"/>
      <c r="R971" s="124" t="s">
        <v>43</v>
      </c>
      <c r="S971" s="124" t="s">
        <v>90</v>
      </c>
      <c r="T971" s="124" t="s">
        <v>78</v>
      </c>
      <c r="U971" s="127"/>
      <c r="V971" s="124" t="s">
        <v>78</v>
      </c>
      <c r="W971" s="124">
        <v>480</v>
      </c>
      <c r="X971" s="128"/>
    </row>
    <row r="972" spans="2:24" ht="31.15">
      <c r="B972" s="131">
        <v>43884</v>
      </c>
      <c r="C972" s="124"/>
      <c r="D972" s="124" t="s">
        <v>31</v>
      </c>
      <c r="E972" s="124" t="s">
        <v>213</v>
      </c>
      <c r="F97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Name]]="UT",VLOOKUP(E972:E1981,UTList[],2,0),"")))))</f>
        <v>EU-COT-001</v>
      </c>
      <c r="G972" s="124"/>
      <c r="H972" s="124" t="s">
        <v>33</v>
      </c>
      <c r="I972" s="125">
        <v>0.625</v>
      </c>
      <c r="J972" s="125">
        <v>0.95833333333333337</v>
      </c>
      <c r="K972" s="126">
        <v>0.33333333333333337</v>
      </c>
      <c r="L972" s="7" t="s">
        <v>1848</v>
      </c>
      <c r="M972" s="7"/>
      <c r="N972" s="7" t="s">
        <v>1849</v>
      </c>
      <c r="O972" s="124"/>
      <c r="P972" s="124"/>
      <c r="Q972" s="124"/>
      <c r="R972" s="124" t="s">
        <v>43</v>
      </c>
      <c r="S972" s="124" t="s">
        <v>122</v>
      </c>
      <c r="T972" s="124" t="s">
        <v>78</v>
      </c>
      <c r="U972" s="127"/>
      <c r="V972" s="124" t="s">
        <v>78</v>
      </c>
      <c r="W972" s="124">
        <v>480</v>
      </c>
      <c r="X972" s="128"/>
    </row>
    <row r="973" spans="2:24" ht="31.15">
      <c r="B973" s="131">
        <v>43884</v>
      </c>
      <c r="C973" s="124"/>
      <c r="D973" s="124" t="s">
        <v>31</v>
      </c>
      <c r="E973" s="124" t="s">
        <v>159</v>
      </c>
      <c r="F97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Name]]="UT",VLOOKUP(E973:E1982,UTList[],2,0),"")))))</f>
        <v>EU-PAC-001</v>
      </c>
      <c r="G973" s="124"/>
      <c r="H973" s="124" t="s">
        <v>46</v>
      </c>
      <c r="I973" s="125">
        <v>0.12361111111111112</v>
      </c>
      <c r="J973" s="125">
        <v>0.13055555555555556</v>
      </c>
      <c r="K973" s="126">
        <v>6.9444444444444475E-3</v>
      </c>
      <c r="L973" s="7" t="s">
        <v>1850</v>
      </c>
      <c r="M973" s="7"/>
      <c r="N973" s="7" t="s">
        <v>1851</v>
      </c>
      <c r="O973" s="124"/>
      <c r="P973" s="124"/>
      <c r="Q973" s="124"/>
      <c r="R973" s="124" t="s">
        <v>43</v>
      </c>
      <c r="S973" s="124" t="s">
        <v>77</v>
      </c>
      <c r="T973" s="124" t="s">
        <v>78</v>
      </c>
      <c r="U973" s="127"/>
      <c r="V973" s="124" t="s">
        <v>78</v>
      </c>
      <c r="W973" s="124">
        <v>10</v>
      </c>
      <c r="X973" s="128"/>
    </row>
    <row r="974" spans="2:24" ht="31.15">
      <c r="B974" s="131">
        <v>43884</v>
      </c>
      <c r="C974" s="124"/>
      <c r="D974" s="124" t="s">
        <v>31</v>
      </c>
      <c r="E974" s="124" t="s">
        <v>67</v>
      </c>
      <c r="F97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Name]]="UT",VLOOKUP(E974:E1983,UTList[],2,0),"")))))</f>
        <v>EU-OVN-001</v>
      </c>
      <c r="G974" s="124"/>
      <c r="H974" s="124" t="s">
        <v>46</v>
      </c>
      <c r="I974" s="125">
        <v>0.16666666666666666</v>
      </c>
      <c r="J974" s="125">
        <v>0.22916666666666666</v>
      </c>
      <c r="K974" s="126">
        <v>6.25E-2</v>
      </c>
      <c r="L974" s="7" t="s">
        <v>1852</v>
      </c>
      <c r="M974" s="7"/>
      <c r="N974" s="7" t="s">
        <v>1853</v>
      </c>
      <c r="O974" s="124"/>
      <c r="P974" s="124"/>
      <c r="Q974" s="124"/>
      <c r="R974" s="124" t="s">
        <v>37</v>
      </c>
      <c r="S974" s="124" t="s">
        <v>98</v>
      </c>
      <c r="T974" s="124" t="s">
        <v>39</v>
      </c>
      <c r="U974" s="127"/>
      <c r="V974" s="124" t="s">
        <v>39</v>
      </c>
      <c r="W974" s="124"/>
      <c r="X974" s="128"/>
    </row>
    <row r="975" spans="2:24" ht="31.15">
      <c r="B975" s="131">
        <v>43884</v>
      </c>
      <c r="C975" s="124"/>
      <c r="D975" s="124" t="s">
        <v>31</v>
      </c>
      <c r="E975" s="124" t="s">
        <v>67</v>
      </c>
      <c r="F97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Name]]="UT",VLOOKUP(E975:E1984,UTList[],2,0),"")))))</f>
        <v>EU-OVN-001</v>
      </c>
      <c r="G975" s="124"/>
      <c r="H975" s="124" t="s">
        <v>46</v>
      </c>
      <c r="I975" s="125">
        <v>0.16805555555555554</v>
      </c>
      <c r="J975" s="125">
        <v>0.17361111111111113</v>
      </c>
      <c r="K975" s="126">
        <v>5.5555555555555913E-3</v>
      </c>
      <c r="L975" s="7" t="s">
        <v>1852</v>
      </c>
      <c r="M975" s="7"/>
      <c r="N975" s="7" t="s">
        <v>1853</v>
      </c>
      <c r="O975" s="124"/>
      <c r="P975" s="124"/>
      <c r="Q975" s="124"/>
      <c r="R975" s="124" t="s">
        <v>37</v>
      </c>
      <c r="S975" s="124" t="s">
        <v>98</v>
      </c>
      <c r="T975" s="124" t="s">
        <v>39</v>
      </c>
      <c r="U975" s="127"/>
      <c r="V975" s="124" t="s">
        <v>39</v>
      </c>
      <c r="W975" s="124">
        <v>8</v>
      </c>
      <c r="X975" s="128"/>
    </row>
    <row r="976" spans="2:24" ht="31.15">
      <c r="B976" s="131">
        <v>43884</v>
      </c>
      <c r="C976" s="124"/>
      <c r="D976" s="124" t="s">
        <v>72</v>
      </c>
      <c r="E976" s="124" t="s">
        <v>183</v>
      </c>
      <c r="F97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Name]]="UT",VLOOKUP(E976:E1985,UTList[],2,0),"")))))</f>
        <v>SA-PAC-002</v>
      </c>
      <c r="G976" s="124"/>
      <c r="H976" s="124" t="s">
        <v>33</v>
      </c>
      <c r="I976" s="125">
        <v>0.20833333333333334</v>
      </c>
      <c r="J976" s="125">
        <v>0.22916666666666666</v>
      </c>
      <c r="K976" s="126">
        <v>2.0833333333333315E-2</v>
      </c>
      <c r="L976" s="7" t="s">
        <v>1854</v>
      </c>
      <c r="M976" s="7" t="s">
        <v>1855</v>
      </c>
      <c r="N976" s="7" t="s">
        <v>1856</v>
      </c>
      <c r="O976" s="124"/>
      <c r="P976" s="124"/>
      <c r="Q976" s="124"/>
      <c r="R976" s="124" t="s">
        <v>37</v>
      </c>
      <c r="S976" s="124" t="s">
        <v>71</v>
      </c>
      <c r="T976" s="124" t="s">
        <v>39</v>
      </c>
      <c r="U976" s="127"/>
      <c r="V976" s="124" t="s">
        <v>39</v>
      </c>
      <c r="W976" s="124"/>
      <c r="X976" s="128"/>
    </row>
    <row r="977" spans="2:24" ht="15.6">
      <c r="B977" s="131">
        <v>43884</v>
      </c>
      <c r="C977" s="124"/>
      <c r="D977" s="124" t="s">
        <v>72</v>
      </c>
      <c r="E977" s="124" t="s">
        <v>717</v>
      </c>
      <c r="F97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Name]]="UT",VLOOKUP(E977:E1986,UTList[],2,0),"")))))</f>
        <v>SA-MIX-003</v>
      </c>
      <c r="G977" s="124"/>
      <c r="H977" s="124" t="s">
        <v>57</v>
      </c>
      <c r="I977" s="125">
        <v>0.55208333333333337</v>
      </c>
      <c r="J977" s="125">
        <v>0.56597222222222221</v>
      </c>
      <c r="K977" s="126">
        <v>1.388888888888884E-2</v>
      </c>
      <c r="L977" s="7" t="s">
        <v>1857</v>
      </c>
      <c r="M977" s="7"/>
      <c r="N977" s="7" t="s">
        <v>1858</v>
      </c>
      <c r="O977" s="124"/>
      <c r="P977" s="124"/>
      <c r="Q977" s="124"/>
      <c r="R977" s="124" t="s">
        <v>43</v>
      </c>
      <c r="S977" s="124" t="s">
        <v>90</v>
      </c>
      <c r="T977" s="124" t="s">
        <v>78</v>
      </c>
      <c r="U977" s="127"/>
      <c r="V977" s="124" t="s">
        <v>78</v>
      </c>
      <c r="W977" s="124">
        <v>20</v>
      </c>
      <c r="X977" s="128"/>
    </row>
    <row r="978" spans="2:24" ht="31.15">
      <c r="B978" s="131">
        <v>43885</v>
      </c>
      <c r="C978" s="124"/>
      <c r="D978" s="124" t="s">
        <v>31</v>
      </c>
      <c r="E978" s="124" t="s">
        <v>32</v>
      </c>
      <c r="F97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Name]]="UT",VLOOKUP(E978:E1987,UTList[],2,0),"")))))</f>
        <v>EU-PRF-002</v>
      </c>
      <c r="G978" s="124"/>
      <c r="H978" s="124" t="s">
        <v>46</v>
      </c>
      <c r="I978" s="125">
        <v>4.7222222222222221E-2</v>
      </c>
      <c r="J978" s="125">
        <v>5.9027777777777783E-2</v>
      </c>
      <c r="K978" s="126">
        <v>1.1805555555555562E-2</v>
      </c>
      <c r="L978" s="7" t="s">
        <v>1445</v>
      </c>
      <c r="M978" s="7"/>
      <c r="N978" s="7" t="s">
        <v>1859</v>
      </c>
      <c r="O978" s="124"/>
      <c r="P978" s="124"/>
      <c r="Q978" s="124"/>
      <c r="R978" s="124" t="s">
        <v>43</v>
      </c>
      <c r="S978" s="124" t="s">
        <v>77</v>
      </c>
      <c r="T978" s="124" t="s">
        <v>78</v>
      </c>
      <c r="U978" s="127"/>
      <c r="V978" s="124" t="s">
        <v>78</v>
      </c>
      <c r="W978" s="124">
        <v>17</v>
      </c>
      <c r="X978" s="128"/>
    </row>
    <row r="979" spans="2:24" ht="31.15">
      <c r="B979" s="131">
        <v>43885</v>
      </c>
      <c r="C979" s="124"/>
      <c r="D979" s="124" t="s">
        <v>31</v>
      </c>
      <c r="E979" s="124" t="s">
        <v>213</v>
      </c>
      <c r="F97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Name]]="UT",VLOOKUP(E979:E1988,UTList[],2,0),"")))))</f>
        <v>EU-COT-001</v>
      </c>
      <c r="G979" s="124"/>
      <c r="H979" s="124" t="s">
        <v>33</v>
      </c>
      <c r="I979" s="125">
        <v>0.84375</v>
      </c>
      <c r="J979" s="125">
        <v>0.95833333333333337</v>
      </c>
      <c r="K979" s="126">
        <v>0.11458333333333337</v>
      </c>
      <c r="L979" s="7" t="s">
        <v>1860</v>
      </c>
      <c r="M979" s="7" t="s">
        <v>1861</v>
      </c>
      <c r="N979" s="7" t="s">
        <v>1862</v>
      </c>
      <c r="O979" s="124"/>
      <c r="P979" s="124"/>
      <c r="Q979" s="124"/>
      <c r="R979" s="124" t="s">
        <v>43</v>
      </c>
      <c r="S979" s="124" t="s">
        <v>105</v>
      </c>
      <c r="T979" s="124" t="s">
        <v>39</v>
      </c>
      <c r="U979" s="127"/>
      <c r="V979" s="124" t="s">
        <v>39</v>
      </c>
      <c r="W979" s="124"/>
      <c r="X979" s="128"/>
    </row>
    <row r="980" spans="2:24" ht="15.6">
      <c r="B980" s="131">
        <v>43885</v>
      </c>
      <c r="C980" s="124"/>
      <c r="D980" s="124" t="s">
        <v>72</v>
      </c>
      <c r="E980" s="124" t="s">
        <v>277</v>
      </c>
      <c r="F98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Name]]="UT",VLOOKUP(E980:E1989,UTList[],2,0),"")))))</f>
        <v>SA-PRF-002</v>
      </c>
      <c r="G980" s="124"/>
      <c r="H980" s="124" t="s">
        <v>33</v>
      </c>
      <c r="I980" s="125">
        <v>0.69791666666666663</v>
      </c>
      <c r="J980" s="125">
        <v>0.70833333333333337</v>
      </c>
      <c r="K980" s="126">
        <v>1.0416666666666741E-2</v>
      </c>
      <c r="L980" s="7" t="s">
        <v>1863</v>
      </c>
      <c r="M980" s="7" t="s">
        <v>1864</v>
      </c>
      <c r="N980" s="7" t="s">
        <v>1865</v>
      </c>
      <c r="O980" s="124"/>
      <c r="P980" s="124"/>
      <c r="Q980" s="124"/>
      <c r="R980" s="124" t="s">
        <v>37</v>
      </c>
      <c r="S980" s="124" t="s">
        <v>71</v>
      </c>
      <c r="T980" s="124" t="s">
        <v>78</v>
      </c>
      <c r="U980" s="127"/>
      <c r="V980" s="124" t="s">
        <v>78</v>
      </c>
      <c r="W980" s="124">
        <v>15</v>
      </c>
      <c r="X980" s="128"/>
    </row>
    <row r="981" spans="2:24" ht="31.15">
      <c r="B981" s="131">
        <v>43885</v>
      </c>
      <c r="C981" s="124"/>
      <c r="D981" s="124" t="s">
        <v>31</v>
      </c>
      <c r="E981" s="124" t="s">
        <v>67</v>
      </c>
      <c r="F98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Name]]="UT",VLOOKUP(E981:E1990,UTList[],2,0),"")))))</f>
        <v>EU-OVN-001</v>
      </c>
      <c r="G981" s="124"/>
      <c r="H981" s="124" t="s">
        <v>57</v>
      </c>
      <c r="I981" s="125">
        <v>0.52083333333333337</v>
      </c>
      <c r="J981" s="125">
        <v>0.53125</v>
      </c>
      <c r="K981" s="126">
        <v>1.041666666666663E-2</v>
      </c>
      <c r="L981" s="7" t="s">
        <v>1583</v>
      </c>
      <c r="M981" s="7" t="s">
        <v>1866</v>
      </c>
      <c r="N981" s="7" t="s">
        <v>1460</v>
      </c>
      <c r="O981" s="124"/>
      <c r="P981" s="124"/>
      <c r="Q981" s="124"/>
      <c r="R981" s="124" t="s">
        <v>37</v>
      </c>
      <c r="S981" s="124" t="s">
        <v>61</v>
      </c>
      <c r="T981" s="124" t="s">
        <v>78</v>
      </c>
      <c r="U981" s="127"/>
      <c r="V981" s="124" t="s">
        <v>78</v>
      </c>
      <c r="W981" s="124">
        <v>15</v>
      </c>
      <c r="X981" s="128"/>
    </row>
    <row r="982" spans="2:24" ht="31.15">
      <c r="B982" s="131">
        <v>43885</v>
      </c>
      <c r="C982" s="124"/>
      <c r="D982" s="124" t="s">
        <v>31</v>
      </c>
      <c r="E982" s="124" t="s">
        <v>101</v>
      </c>
      <c r="F98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Name]]="UT",VLOOKUP(E982:E1991,UTList[],2,0),"")))))</f>
        <v>EU-PCM-003</v>
      </c>
      <c r="G982" s="124"/>
      <c r="H982" s="124" t="s">
        <v>46</v>
      </c>
      <c r="I982" s="125">
        <v>0.23958333333333334</v>
      </c>
      <c r="J982" s="125">
        <v>0.25</v>
      </c>
      <c r="K982" s="126">
        <v>1.0416666666666657E-2</v>
      </c>
      <c r="L982" s="7" t="s">
        <v>1836</v>
      </c>
      <c r="M982" s="7"/>
      <c r="N982" s="7" t="s">
        <v>1837</v>
      </c>
      <c r="O982" s="124"/>
      <c r="P982" s="124"/>
      <c r="Q982" s="124"/>
      <c r="R982" s="124" t="s">
        <v>37</v>
      </c>
      <c r="S982" s="124" t="s">
        <v>98</v>
      </c>
      <c r="T982" s="124" t="s">
        <v>78</v>
      </c>
      <c r="U982" s="127"/>
      <c r="V982" s="124" t="s">
        <v>78</v>
      </c>
      <c r="W982" s="124">
        <v>15</v>
      </c>
      <c r="X982" s="128"/>
    </row>
    <row r="983" spans="2:24" ht="15.6">
      <c r="B983" s="131">
        <v>43886</v>
      </c>
      <c r="C983" s="124"/>
      <c r="D983" s="124" t="s">
        <v>31</v>
      </c>
      <c r="E983" s="124" t="s">
        <v>32</v>
      </c>
      <c r="F98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Name]]="UT",VLOOKUP(E983:E1992,UTList[],2,0),"")))))</f>
        <v>EU-PRF-002</v>
      </c>
      <c r="G983" s="124"/>
      <c r="H983" s="124" t="s">
        <v>46</v>
      </c>
      <c r="I983" s="125">
        <v>0.21041666666666667</v>
      </c>
      <c r="J983" s="125">
        <v>0.22430555555555556</v>
      </c>
      <c r="K983" s="126">
        <v>1.3888888888888895E-2</v>
      </c>
      <c r="L983" s="7" t="s">
        <v>864</v>
      </c>
      <c r="M983" s="7"/>
      <c r="N983" s="7" t="s">
        <v>1867</v>
      </c>
      <c r="O983" s="124"/>
      <c r="P983" s="124"/>
      <c r="Q983" s="124"/>
      <c r="R983" s="124" t="s">
        <v>37</v>
      </c>
      <c r="S983" s="124" t="s">
        <v>98</v>
      </c>
      <c r="T983" s="124" t="s">
        <v>78</v>
      </c>
      <c r="U983" s="127"/>
      <c r="V983" s="124" t="s">
        <v>78</v>
      </c>
      <c r="W983" s="124">
        <v>20</v>
      </c>
      <c r="X983" s="128"/>
    </row>
    <row r="984" spans="2:24" ht="31.15">
      <c r="B984" s="131">
        <v>43886</v>
      </c>
      <c r="C984" s="124"/>
      <c r="D984" s="124" t="s">
        <v>31</v>
      </c>
      <c r="E984" s="124" t="s">
        <v>213</v>
      </c>
      <c r="F98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Name]]="UT",VLOOKUP(E984:E1993,UTList[],2,0),"")))))</f>
        <v>EU-COT-001</v>
      </c>
      <c r="G984" s="124"/>
      <c r="H984" s="124" t="s">
        <v>46</v>
      </c>
      <c r="I984" s="125">
        <v>0.95833333333333337</v>
      </c>
      <c r="J984" s="125">
        <v>0.29166666666666669</v>
      </c>
      <c r="K984" s="126">
        <v>0.33333333333333331</v>
      </c>
      <c r="L984" s="7" t="s">
        <v>1860</v>
      </c>
      <c r="M984" s="7" t="s">
        <v>1861</v>
      </c>
      <c r="N984" s="7" t="s">
        <v>1862</v>
      </c>
      <c r="O984" s="124"/>
      <c r="P984" s="124"/>
      <c r="Q984" s="124"/>
      <c r="R984" s="124" t="s">
        <v>43</v>
      </c>
      <c r="S984" s="124" t="s">
        <v>105</v>
      </c>
      <c r="T984" s="124" t="s">
        <v>39</v>
      </c>
      <c r="U984" s="127"/>
      <c r="V984" s="124" t="s">
        <v>39</v>
      </c>
      <c r="W984" s="124"/>
      <c r="X984" s="128"/>
    </row>
    <row r="985" spans="2:24" ht="31.15">
      <c r="B985" s="131">
        <v>43886</v>
      </c>
      <c r="C985" s="124"/>
      <c r="D985" s="124" t="s">
        <v>31</v>
      </c>
      <c r="E985" s="124" t="s">
        <v>213</v>
      </c>
      <c r="F98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Name]]="UT",VLOOKUP(E985:E1994,UTList[],2,0),"")))))</f>
        <v>EU-COT-001</v>
      </c>
      <c r="G985" s="124"/>
      <c r="H985" s="124" t="s">
        <v>33</v>
      </c>
      <c r="I985" s="125">
        <v>0.625</v>
      </c>
      <c r="J985" s="125">
        <v>0.95833333333333337</v>
      </c>
      <c r="K985" s="126">
        <v>0.33333333333333331</v>
      </c>
      <c r="L985" s="7" t="s">
        <v>1860</v>
      </c>
      <c r="M985" s="7" t="s">
        <v>1861</v>
      </c>
      <c r="N985" s="7" t="s">
        <v>1862</v>
      </c>
      <c r="O985" s="124"/>
      <c r="P985" s="124"/>
      <c r="Q985" s="124"/>
      <c r="R985" s="124" t="s">
        <v>43</v>
      </c>
      <c r="S985" s="124" t="s">
        <v>105</v>
      </c>
      <c r="T985" s="124" t="s">
        <v>39</v>
      </c>
      <c r="U985" s="127"/>
      <c r="V985" s="124" t="s">
        <v>39</v>
      </c>
      <c r="W985" s="124">
        <v>480</v>
      </c>
      <c r="X985" s="128"/>
    </row>
    <row r="986" spans="2:24" ht="31.15">
      <c r="B986" s="131">
        <v>43886</v>
      </c>
      <c r="C986" s="124"/>
      <c r="D986" s="124" t="s">
        <v>72</v>
      </c>
      <c r="E986" s="124" t="s">
        <v>135</v>
      </c>
      <c r="F98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Name]]="UT",VLOOKUP(E986:E1995,UTList[],2,0),"")))))</f>
        <v>SA-DVD-001</v>
      </c>
      <c r="G986" s="124"/>
      <c r="H986" s="124" t="s">
        <v>57</v>
      </c>
      <c r="I986" s="125">
        <v>0.52777777777777779</v>
      </c>
      <c r="J986" s="125">
        <v>0.58333333333333337</v>
      </c>
      <c r="K986" s="126">
        <v>5.555555555555558E-2</v>
      </c>
      <c r="L986" s="7" t="s">
        <v>1868</v>
      </c>
      <c r="M986" s="7" t="s">
        <v>1450</v>
      </c>
      <c r="N986" s="7" t="s">
        <v>1460</v>
      </c>
      <c r="O986" s="124"/>
      <c r="P986" s="124"/>
      <c r="Q986" s="124"/>
      <c r="R986" s="124" t="s">
        <v>37</v>
      </c>
      <c r="S986" s="124" t="s">
        <v>56</v>
      </c>
      <c r="T986" s="124" t="s">
        <v>78</v>
      </c>
      <c r="U986" s="127"/>
      <c r="V986" s="124" t="s">
        <v>78</v>
      </c>
      <c r="W986" s="124">
        <v>80</v>
      </c>
      <c r="X986" s="128"/>
    </row>
    <row r="987" spans="2:24" ht="31.15">
      <c r="B987" s="131">
        <v>43886</v>
      </c>
      <c r="C987" s="124"/>
      <c r="D987" s="124" t="s">
        <v>72</v>
      </c>
      <c r="E987" s="124" t="s">
        <v>135</v>
      </c>
      <c r="F98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Name]]="UT",VLOOKUP(E987:E1996,UTList[],2,0),"")))))</f>
        <v>SA-DVD-001</v>
      </c>
      <c r="G987" s="124"/>
      <c r="H987" s="124" t="s">
        <v>57</v>
      </c>
      <c r="I987" s="125">
        <v>0.44791666666666669</v>
      </c>
      <c r="J987" s="125">
        <v>0.4861111111111111</v>
      </c>
      <c r="K987" s="126">
        <v>3.819444444444442E-2</v>
      </c>
      <c r="L987" s="7" t="s">
        <v>1869</v>
      </c>
      <c r="M987" s="7"/>
      <c r="N987" s="7" t="s">
        <v>1870</v>
      </c>
      <c r="O987" s="124"/>
      <c r="P987" s="124"/>
      <c r="Q987" s="124"/>
      <c r="R987" s="124" t="s">
        <v>43</v>
      </c>
      <c r="S987" s="124" t="s">
        <v>208</v>
      </c>
      <c r="T987" s="124" t="s">
        <v>78</v>
      </c>
      <c r="U987" s="127"/>
      <c r="V987" s="124" t="s">
        <v>78</v>
      </c>
      <c r="W987" s="124">
        <v>55</v>
      </c>
      <c r="X987" s="128"/>
    </row>
    <row r="988" spans="2:24" ht="15.6">
      <c r="B988" s="131">
        <v>43886</v>
      </c>
      <c r="C988" s="124"/>
      <c r="D988" s="124" t="s">
        <v>72</v>
      </c>
      <c r="E988" s="124" t="s">
        <v>79</v>
      </c>
      <c r="F98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Name]]="UT",VLOOKUP(E988:E1997,UTList[],2,0),"")))))</f>
        <v>SA-DCD-002</v>
      </c>
      <c r="G988" s="124"/>
      <c r="H988" s="124" t="s">
        <v>46</v>
      </c>
      <c r="I988" s="125">
        <v>4.1666666666666664E-2</v>
      </c>
      <c r="J988" s="125">
        <v>6.9444444444444434E-2</v>
      </c>
      <c r="K988" s="126">
        <v>2.7777777777777769E-2</v>
      </c>
      <c r="L988" s="7" t="s">
        <v>139</v>
      </c>
      <c r="M988" s="7" t="s">
        <v>1655</v>
      </c>
      <c r="N988" s="7" t="s">
        <v>1871</v>
      </c>
      <c r="O988" s="124"/>
      <c r="P988" s="124"/>
      <c r="Q988" s="124"/>
      <c r="R988" s="124" t="s">
        <v>37</v>
      </c>
      <c r="S988" s="124" t="s">
        <v>98</v>
      </c>
      <c r="T988" s="124" t="s">
        <v>78</v>
      </c>
      <c r="U988" s="127"/>
      <c r="V988" s="124" t="s">
        <v>78</v>
      </c>
      <c r="W988" s="124">
        <v>40</v>
      </c>
      <c r="X988" s="128"/>
    </row>
    <row r="989" spans="2:24" ht="15.6">
      <c r="B989" s="131">
        <v>43886</v>
      </c>
      <c r="C989" s="124"/>
      <c r="D989" s="124" t="s">
        <v>72</v>
      </c>
      <c r="E989" s="124" t="s">
        <v>79</v>
      </c>
      <c r="F98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Name]]="UT",VLOOKUP(E989:E1998,UTList[],2,0),"")))))</f>
        <v>SA-DCD-002</v>
      </c>
      <c r="G989" s="124"/>
      <c r="H989" s="124" t="s">
        <v>33</v>
      </c>
      <c r="I989" s="125">
        <v>0.63541666666666663</v>
      </c>
      <c r="J989" s="125">
        <v>0.64930555555555558</v>
      </c>
      <c r="K989" s="126">
        <v>1.3888888888888951E-2</v>
      </c>
      <c r="L989" s="7" t="s">
        <v>139</v>
      </c>
      <c r="M989" s="7" t="s">
        <v>1655</v>
      </c>
      <c r="N989" s="7" t="s">
        <v>1871</v>
      </c>
      <c r="O989" s="124"/>
      <c r="P989" s="124"/>
      <c r="Q989" s="124"/>
      <c r="R989" s="124" t="s">
        <v>37</v>
      </c>
      <c r="S989" s="124" t="s">
        <v>61</v>
      </c>
      <c r="T989" s="124" t="s">
        <v>78</v>
      </c>
      <c r="U989" s="127"/>
      <c r="V989" s="124" t="s">
        <v>78</v>
      </c>
      <c r="W989" s="124">
        <v>20</v>
      </c>
      <c r="X989" s="128"/>
    </row>
    <row r="990" spans="2:24" ht="31.15">
      <c r="B990" s="131">
        <v>43886</v>
      </c>
      <c r="C990" s="124"/>
      <c r="D990" s="124" t="s">
        <v>31</v>
      </c>
      <c r="E990" s="124" t="s">
        <v>101</v>
      </c>
      <c r="F99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Name]]="UT",VLOOKUP(E990:E1999,UTList[],2,0),"")))))</f>
        <v>EU-PCM-003</v>
      </c>
      <c r="G990" s="124"/>
      <c r="H990" s="124" t="s">
        <v>46</v>
      </c>
      <c r="I990" s="125">
        <v>0.24305555555555555</v>
      </c>
      <c r="J990" s="125">
        <v>0.25</v>
      </c>
      <c r="K990" s="126">
        <v>6.9444444444444475E-3</v>
      </c>
      <c r="L990" s="7" t="s">
        <v>1872</v>
      </c>
      <c r="M990" s="7" t="s">
        <v>1873</v>
      </c>
      <c r="N990" s="7" t="s">
        <v>1874</v>
      </c>
      <c r="O990" s="124"/>
      <c r="P990" s="124"/>
      <c r="Q990" s="124"/>
      <c r="R990" s="124" t="s">
        <v>43</v>
      </c>
      <c r="S990" s="124" t="s">
        <v>122</v>
      </c>
      <c r="T990" s="124" t="s">
        <v>78</v>
      </c>
      <c r="U990" s="127"/>
      <c r="V990" s="124" t="s">
        <v>78</v>
      </c>
      <c r="W990" s="124">
        <v>10</v>
      </c>
      <c r="X990" s="128"/>
    </row>
    <row r="991" spans="2:24" ht="15.6">
      <c r="B991" s="131">
        <v>43886</v>
      </c>
      <c r="C991" s="124"/>
      <c r="D991" s="124" t="s">
        <v>31</v>
      </c>
      <c r="E991" s="124" t="s">
        <v>101</v>
      </c>
      <c r="F99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Name]]="UT",VLOOKUP(E991:E2000,UTList[],2,0),"")))))</f>
        <v>EU-PCM-003</v>
      </c>
      <c r="G991" s="124"/>
      <c r="H991" s="124" t="s">
        <v>57</v>
      </c>
      <c r="I991" s="125">
        <v>0.44791666666666669</v>
      </c>
      <c r="J991" s="125">
        <v>0.45833333333333331</v>
      </c>
      <c r="K991" s="126">
        <v>1.041666666666663E-2</v>
      </c>
      <c r="L991" s="7" t="s">
        <v>1875</v>
      </c>
      <c r="M991" s="7"/>
      <c r="N991" s="7" t="s">
        <v>1876</v>
      </c>
      <c r="O991" s="124"/>
      <c r="P991" s="124"/>
      <c r="Q991" s="124"/>
      <c r="R991" s="124" t="s">
        <v>37</v>
      </c>
      <c r="S991" s="124" t="s">
        <v>56</v>
      </c>
      <c r="T991" s="124" t="s">
        <v>78</v>
      </c>
      <c r="U991" s="127"/>
      <c r="V991" s="124" t="s">
        <v>78</v>
      </c>
      <c r="W991" s="124">
        <v>15</v>
      </c>
      <c r="X991" s="128"/>
    </row>
    <row r="992" spans="2:24" ht="15.6">
      <c r="B992" s="131">
        <v>43886</v>
      </c>
      <c r="C992" s="124"/>
      <c r="D992" s="124" t="s">
        <v>51</v>
      </c>
      <c r="E992" s="124" t="s">
        <v>118</v>
      </c>
      <c r="F99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Name]]="UT",VLOOKUP(E992:E2001,UTList[],2,0),"")))))</f>
        <v>SC-DRY-001</v>
      </c>
      <c r="G992" s="124"/>
      <c r="H992" s="124" t="s">
        <v>46</v>
      </c>
      <c r="I992" s="125">
        <v>0.95833333333333337</v>
      </c>
      <c r="J992" s="125">
        <v>0.125</v>
      </c>
      <c r="K992" s="126">
        <v>0.16666666666666666</v>
      </c>
      <c r="L992" s="7" t="s">
        <v>335</v>
      </c>
      <c r="M992" s="7" t="s">
        <v>1877</v>
      </c>
      <c r="N992" s="7" t="s">
        <v>1768</v>
      </c>
      <c r="O992" s="124"/>
      <c r="P992" s="124"/>
      <c r="Q992" s="124"/>
      <c r="R992" s="124" t="s">
        <v>43</v>
      </c>
      <c r="S992" s="124" t="s">
        <v>122</v>
      </c>
      <c r="T992" s="124" t="s">
        <v>78</v>
      </c>
      <c r="U992" s="127"/>
      <c r="V992" s="124" t="s">
        <v>78</v>
      </c>
      <c r="W992" s="124">
        <v>240</v>
      </c>
      <c r="X992" s="128"/>
    </row>
    <row r="993" spans="2:24" ht="15.6">
      <c r="B993" s="131">
        <v>43886</v>
      </c>
      <c r="C993" s="124"/>
      <c r="D993" s="124" t="s">
        <v>72</v>
      </c>
      <c r="E993" s="124" t="s">
        <v>123</v>
      </c>
      <c r="F99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Name]]="UT",VLOOKUP(E993:E2002,UTList[],2,0),"")))))</f>
        <v>SA-MIX-002</v>
      </c>
      <c r="G993" s="124"/>
      <c r="H993" s="124" t="s">
        <v>33</v>
      </c>
      <c r="I993" s="125">
        <v>0.63541666666666663</v>
      </c>
      <c r="J993" s="125">
        <v>0.64583333333333337</v>
      </c>
      <c r="K993" s="126">
        <v>1.0416666666666741E-2</v>
      </c>
      <c r="L993" s="7" t="s">
        <v>1441</v>
      </c>
      <c r="M993" s="7"/>
      <c r="N993" s="7" t="s">
        <v>1878</v>
      </c>
      <c r="O993" s="124"/>
      <c r="P993" s="124"/>
      <c r="Q993" s="124"/>
      <c r="R993" s="124" t="s">
        <v>37</v>
      </c>
      <c r="S993" s="124" t="s">
        <v>61</v>
      </c>
      <c r="T993" s="124" t="s">
        <v>78</v>
      </c>
      <c r="U993" s="127"/>
      <c r="V993" s="124" t="s">
        <v>78</v>
      </c>
      <c r="W993" s="124">
        <v>15</v>
      </c>
      <c r="X993" s="128"/>
    </row>
    <row r="994" spans="2:24" ht="31.15">
      <c r="B994" s="131">
        <v>43887</v>
      </c>
      <c r="C994" s="124"/>
      <c r="D994" s="124" t="s">
        <v>31</v>
      </c>
      <c r="E994" s="124" t="s">
        <v>32</v>
      </c>
      <c r="F99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Name]]="UT",VLOOKUP(E994:E2003,UTList[],2,0),"")))))</f>
        <v>EU-PRF-002</v>
      </c>
      <c r="G994" s="124"/>
      <c r="H994" s="124" t="s">
        <v>46</v>
      </c>
      <c r="I994" s="125">
        <v>0.22708333333333333</v>
      </c>
      <c r="J994" s="125">
        <v>0.23124999999999998</v>
      </c>
      <c r="K994" s="126">
        <v>4.1666666666666519E-3</v>
      </c>
      <c r="L994" s="7" t="s">
        <v>864</v>
      </c>
      <c r="M994" s="7" t="s">
        <v>1879</v>
      </c>
      <c r="N994" s="7" t="s">
        <v>1880</v>
      </c>
      <c r="O994" s="124"/>
      <c r="P994" s="124"/>
      <c r="Q994" s="124"/>
      <c r="R994" s="124" t="s">
        <v>37</v>
      </c>
      <c r="S994" s="124" t="s">
        <v>71</v>
      </c>
      <c r="T994" s="124" t="s">
        <v>78</v>
      </c>
      <c r="U994" s="127"/>
      <c r="V994" s="124" t="s">
        <v>78</v>
      </c>
      <c r="W994" s="124">
        <v>6</v>
      </c>
      <c r="X994" s="128"/>
    </row>
    <row r="995" spans="2:24" ht="31.15">
      <c r="B995" s="131">
        <v>43887</v>
      </c>
      <c r="C995" s="124"/>
      <c r="D995" s="124" t="s">
        <v>31</v>
      </c>
      <c r="E995" s="124" t="s">
        <v>32</v>
      </c>
      <c r="F99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Name]]="UT",VLOOKUP(E995:E2004,UTList[],2,0),"")))))</f>
        <v>EU-PRF-002</v>
      </c>
      <c r="G995" s="124"/>
      <c r="H995" s="124" t="s">
        <v>33</v>
      </c>
      <c r="I995" s="125">
        <v>0.81597222222222221</v>
      </c>
      <c r="J995" s="125">
        <v>0.89236111111111116</v>
      </c>
      <c r="K995" s="126">
        <v>7.6388888888888951E-2</v>
      </c>
      <c r="L995" s="7" t="s">
        <v>1881</v>
      </c>
      <c r="M995" s="7"/>
      <c r="N995" s="7" t="s">
        <v>1882</v>
      </c>
      <c r="O995" s="124"/>
      <c r="P995" s="124"/>
      <c r="Q995" s="124"/>
      <c r="R995" s="124" t="s">
        <v>37</v>
      </c>
      <c r="S995" s="124" t="s">
        <v>61</v>
      </c>
      <c r="T995" s="124" t="s">
        <v>78</v>
      </c>
      <c r="U995" s="127"/>
      <c r="V995" s="124" t="s">
        <v>78</v>
      </c>
      <c r="W995" s="124">
        <v>110</v>
      </c>
      <c r="X995" s="128"/>
    </row>
    <row r="996" spans="2:24" ht="15.6">
      <c r="B996" s="131">
        <v>43887</v>
      </c>
      <c r="C996" s="124"/>
      <c r="D996" s="124" t="s">
        <v>31</v>
      </c>
      <c r="E996" s="124" t="s">
        <v>1125</v>
      </c>
      <c r="F99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Name]]="UT",VLOOKUP(E996:E2005,UTList[],2,0),"")))))</f>
        <v>EU-PRN-001</v>
      </c>
      <c r="G996" s="124"/>
      <c r="H996" s="124" t="s">
        <v>46</v>
      </c>
      <c r="I996" s="125">
        <v>1.0305555555555557</v>
      </c>
      <c r="J996" s="125">
        <v>1.0347222222222221</v>
      </c>
      <c r="K996" s="126">
        <v>4.1666666666664298E-3</v>
      </c>
      <c r="L996" s="7" t="s">
        <v>1883</v>
      </c>
      <c r="M996" s="7" t="s">
        <v>1884</v>
      </c>
      <c r="N996" s="7" t="s">
        <v>1885</v>
      </c>
      <c r="O996" s="124"/>
      <c r="P996" s="124"/>
      <c r="Q996" s="124"/>
      <c r="R996" s="124" t="s">
        <v>43</v>
      </c>
      <c r="S996" s="124" t="s">
        <v>122</v>
      </c>
      <c r="T996" s="124" t="s">
        <v>78</v>
      </c>
      <c r="U996" s="127"/>
      <c r="V996" s="124" t="s">
        <v>78</v>
      </c>
      <c r="W996" s="124">
        <v>6</v>
      </c>
      <c r="X996" s="128"/>
    </row>
    <row r="997" spans="2:24" ht="31.15">
      <c r="B997" s="131">
        <v>43887</v>
      </c>
      <c r="C997" s="124"/>
      <c r="D997" s="124" t="s">
        <v>72</v>
      </c>
      <c r="E997" s="124" t="s">
        <v>135</v>
      </c>
      <c r="F99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Name]]="UT",VLOOKUP(E997:E2006,UTList[],2,0),"")))))</f>
        <v>SA-DVD-001</v>
      </c>
      <c r="G997" s="124"/>
      <c r="H997" s="124" t="s">
        <v>33</v>
      </c>
      <c r="I997" s="125">
        <v>0.82986111111111116</v>
      </c>
      <c r="J997" s="125">
        <v>0.89236111111111116</v>
      </c>
      <c r="K997" s="126">
        <v>6.25E-2</v>
      </c>
      <c r="L997" s="7" t="s">
        <v>434</v>
      </c>
      <c r="M997" s="7" t="s">
        <v>1886</v>
      </c>
      <c r="N997" s="7" t="s">
        <v>1887</v>
      </c>
      <c r="O997" s="124"/>
      <c r="P997" s="124"/>
      <c r="Q997" s="124"/>
      <c r="R997" s="124" t="s">
        <v>43</v>
      </c>
      <c r="S997" s="124" t="s">
        <v>105</v>
      </c>
      <c r="T997" s="124" t="s">
        <v>78</v>
      </c>
      <c r="U997" s="127"/>
      <c r="V997" s="124" t="s">
        <v>78</v>
      </c>
      <c r="W997" s="124">
        <v>90</v>
      </c>
      <c r="X997" s="128"/>
    </row>
    <row r="998" spans="2:24" ht="15.6">
      <c r="B998" s="131">
        <v>43887</v>
      </c>
      <c r="C998" s="124"/>
      <c r="D998" s="124" t="s">
        <v>31</v>
      </c>
      <c r="E998" s="124" t="s">
        <v>176</v>
      </c>
      <c r="F99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Name]]="UT",VLOOKUP(E998:E2007,UTList[],2,0),"")))))</f>
        <v>EU-DCD-001</v>
      </c>
      <c r="G998" s="124"/>
      <c r="H998" s="124" t="s">
        <v>46</v>
      </c>
      <c r="I998" s="125">
        <v>5.5555555555555552E-2</v>
      </c>
      <c r="J998" s="125">
        <v>6.5972222222222224E-2</v>
      </c>
      <c r="K998" s="126">
        <v>1.0416666666666671E-2</v>
      </c>
      <c r="L998" s="7" t="s">
        <v>139</v>
      </c>
      <c r="M998" s="7" t="s">
        <v>1888</v>
      </c>
      <c r="N998" s="7" t="s">
        <v>1889</v>
      </c>
      <c r="O998" s="124"/>
      <c r="P998" s="124"/>
      <c r="Q998" s="124"/>
      <c r="R998" s="124" t="s">
        <v>37</v>
      </c>
      <c r="S998" s="124" t="s">
        <v>71</v>
      </c>
      <c r="T998" s="124" t="s">
        <v>78</v>
      </c>
      <c r="U998" s="127"/>
      <c r="V998" s="124" t="s">
        <v>78</v>
      </c>
      <c r="W998" s="124">
        <v>15</v>
      </c>
      <c r="X998" s="128"/>
    </row>
    <row r="999" spans="2:24" ht="15.6">
      <c r="B999" s="131">
        <v>43887</v>
      </c>
      <c r="C999" s="124"/>
      <c r="D999" s="124" t="s">
        <v>31</v>
      </c>
      <c r="E999" s="124" t="s">
        <v>101</v>
      </c>
      <c r="F99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Name]]="UT",VLOOKUP(E999:E2008,UTList[],2,0),"")))))</f>
        <v>EU-PCM-003</v>
      </c>
      <c r="G999" s="124"/>
      <c r="H999" s="124" t="s">
        <v>57</v>
      </c>
      <c r="I999" s="125">
        <v>0.52083333333333337</v>
      </c>
      <c r="J999" s="125">
        <v>0.53125</v>
      </c>
      <c r="K999" s="126">
        <v>1.041666666666663E-2</v>
      </c>
      <c r="L999" s="7" t="s">
        <v>1890</v>
      </c>
      <c r="M999" s="7"/>
      <c r="N999" s="7" t="s">
        <v>1891</v>
      </c>
      <c r="O999" s="124"/>
      <c r="P999" s="124"/>
      <c r="Q999" s="124"/>
      <c r="R999" s="124" t="s">
        <v>37</v>
      </c>
      <c r="S999" s="124" t="s">
        <v>86</v>
      </c>
      <c r="T999" s="124" t="s">
        <v>78</v>
      </c>
      <c r="U999" s="127"/>
      <c r="V999" s="124" t="s">
        <v>78</v>
      </c>
      <c r="W999" s="124">
        <v>15</v>
      </c>
      <c r="X999" s="128"/>
    </row>
    <row r="1000" spans="2:24" ht="15.6">
      <c r="B1000" s="131">
        <v>43887</v>
      </c>
      <c r="C1000" s="124"/>
      <c r="D1000" s="124" t="s">
        <v>31</v>
      </c>
      <c r="E1000" s="124" t="s">
        <v>359</v>
      </c>
      <c r="F100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Name]]="UT",VLOOKUP(E1000:E2009,UTList[],2,0),"")))))</f>
        <v>EU-SED-001</v>
      </c>
      <c r="G1000" s="124"/>
      <c r="H1000" s="124" t="s">
        <v>57</v>
      </c>
      <c r="I1000" s="125">
        <v>0.60416666666666663</v>
      </c>
      <c r="J1000" s="125">
        <v>0.60763888888888895</v>
      </c>
      <c r="K1000" s="126">
        <v>3.4722222222223209E-3</v>
      </c>
      <c r="L1000" s="7" t="s">
        <v>1892</v>
      </c>
      <c r="M1000" s="7"/>
      <c r="N1000" s="7" t="s">
        <v>1534</v>
      </c>
      <c r="O1000" s="124"/>
      <c r="P1000" s="124"/>
      <c r="Q1000" s="124"/>
      <c r="R1000" s="124" t="s">
        <v>43</v>
      </c>
      <c r="S1000" s="124" t="s">
        <v>208</v>
      </c>
      <c r="T1000" s="124" t="s">
        <v>78</v>
      </c>
      <c r="U1000" s="127"/>
      <c r="V1000" s="124" t="s">
        <v>78</v>
      </c>
      <c r="W1000" s="124">
        <v>5</v>
      </c>
      <c r="X1000" s="128">
        <v>50</v>
      </c>
    </row>
    <row r="1001" spans="2:24" ht="15.6">
      <c r="B1001" s="131">
        <v>43887</v>
      </c>
      <c r="C1001" s="124"/>
      <c r="D1001" s="124" t="s">
        <v>51</v>
      </c>
      <c r="E1001" s="124" t="s">
        <v>118</v>
      </c>
      <c r="F100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Name]]="UT",VLOOKUP(E1001:E2010,UTList[],2,0),"")))))</f>
        <v>SC-DRY-001</v>
      </c>
      <c r="G1001" s="124"/>
      <c r="H1001" s="124" t="s">
        <v>46</v>
      </c>
      <c r="I1001" s="125">
        <v>8.3333333333333329E-2</v>
      </c>
      <c r="J1001" s="125">
        <v>0.16666666666666666</v>
      </c>
      <c r="K1001" s="126">
        <v>8.3333333333333329E-2</v>
      </c>
      <c r="L1001" s="7" t="s">
        <v>335</v>
      </c>
      <c r="M1001" s="7" t="s">
        <v>1877</v>
      </c>
      <c r="N1001" s="7" t="s">
        <v>1768</v>
      </c>
      <c r="O1001" s="124"/>
      <c r="P1001" s="124"/>
      <c r="Q1001" s="124"/>
      <c r="R1001" s="124" t="s">
        <v>43</v>
      </c>
      <c r="S1001" s="124" t="s">
        <v>122</v>
      </c>
      <c r="T1001" s="124" t="s">
        <v>78</v>
      </c>
      <c r="U1001" s="127"/>
      <c r="V1001" s="124" t="s">
        <v>78</v>
      </c>
      <c r="W1001" s="124">
        <v>120</v>
      </c>
      <c r="X1001" s="128"/>
    </row>
    <row r="1002" spans="2:24" ht="15.6">
      <c r="B1002" s="131">
        <v>43887</v>
      </c>
      <c r="C1002" s="124"/>
      <c r="D1002" s="124" t="s">
        <v>31</v>
      </c>
      <c r="E1002" s="124" t="s">
        <v>534</v>
      </c>
      <c r="F100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Name]]="UT",VLOOKUP(E1002:E2011,UTList[],2,0),"")))))</f>
        <v>EU-MIX-002</v>
      </c>
      <c r="G1002" s="124"/>
      <c r="H1002" s="124" t="s">
        <v>46</v>
      </c>
      <c r="I1002" s="125">
        <v>0.21180555555555555</v>
      </c>
      <c r="J1002" s="125">
        <v>0.21875</v>
      </c>
      <c r="K1002" s="126">
        <v>6.9444444444444475E-3</v>
      </c>
      <c r="L1002" s="7" t="s">
        <v>449</v>
      </c>
      <c r="M1002" s="7" t="s">
        <v>1893</v>
      </c>
      <c r="N1002" s="7" t="s">
        <v>1644</v>
      </c>
      <c r="O1002" s="124"/>
      <c r="P1002" s="124"/>
      <c r="Q1002" s="124"/>
      <c r="R1002" s="124" t="s">
        <v>37</v>
      </c>
      <c r="S1002" s="124" t="s">
        <v>71</v>
      </c>
      <c r="T1002" s="124" t="s">
        <v>78</v>
      </c>
      <c r="U1002" s="127"/>
      <c r="V1002" s="124" t="s">
        <v>78</v>
      </c>
      <c r="W1002" s="124">
        <v>10</v>
      </c>
      <c r="X1002" s="128"/>
    </row>
    <row r="1003" spans="2:24" ht="15.6">
      <c r="B1003" s="131">
        <v>43888</v>
      </c>
      <c r="C1003" s="124"/>
      <c r="D1003" s="124" t="s">
        <v>31</v>
      </c>
      <c r="E1003" s="124" t="s">
        <v>32</v>
      </c>
      <c r="F100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Name]]="UT",VLOOKUP(E1003:E2012,UTList[],2,0),"")))))</f>
        <v>EU-PRF-002</v>
      </c>
      <c r="G1003" s="124"/>
      <c r="H1003" s="124" t="s">
        <v>46</v>
      </c>
      <c r="I1003" s="125">
        <v>0.97916666666666663</v>
      </c>
      <c r="J1003" s="125">
        <v>0.98611111111111116</v>
      </c>
      <c r="K1003" s="126">
        <v>6.9444444444445308E-3</v>
      </c>
      <c r="L1003" s="7" t="s">
        <v>864</v>
      </c>
      <c r="M1003" s="7" t="s">
        <v>1894</v>
      </c>
      <c r="N1003" s="7" t="s">
        <v>1752</v>
      </c>
      <c r="O1003" s="124"/>
      <c r="P1003" s="124"/>
      <c r="Q1003" s="124"/>
      <c r="R1003" s="124" t="s">
        <v>37</v>
      </c>
      <c r="S1003" s="124" t="s">
        <v>71</v>
      </c>
      <c r="T1003" s="124" t="s">
        <v>78</v>
      </c>
      <c r="U1003" s="127"/>
      <c r="V1003" s="124" t="s">
        <v>78</v>
      </c>
      <c r="W1003" s="124">
        <v>10</v>
      </c>
      <c r="X1003" s="128"/>
    </row>
    <row r="1004" spans="2:24" ht="31.15">
      <c r="B1004" s="131">
        <v>43888</v>
      </c>
      <c r="C1004" s="124"/>
      <c r="D1004" s="124" t="s">
        <v>31</v>
      </c>
      <c r="E1004" s="124" t="s">
        <v>1125</v>
      </c>
      <c r="F100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Name]]="UT",VLOOKUP(E1004:E2013,UTList[],2,0),"")))))</f>
        <v>EU-PRN-001</v>
      </c>
      <c r="G1004" s="124"/>
      <c r="H1004" s="124" t="s">
        <v>33</v>
      </c>
      <c r="I1004" s="125">
        <v>0.64374999999999993</v>
      </c>
      <c r="J1004" s="125">
        <v>0.65972222222222221</v>
      </c>
      <c r="K1004" s="126">
        <v>1.5972222222222276E-2</v>
      </c>
      <c r="L1004" s="7" t="s">
        <v>139</v>
      </c>
      <c r="M1004" s="7" t="s">
        <v>1895</v>
      </c>
      <c r="N1004" s="7" t="s">
        <v>1896</v>
      </c>
      <c r="O1004" s="124"/>
      <c r="P1004" s="124"/>
      <c r="Q1004" s="124"/>
      <c r="R1004" s="124" t="s">
        <v>43</v>
      </c>
      <c r="S1004" s="124" t="s">
        <v>105</v>
      </c>
      <c r="T1004" s="124" t="s">
        <v>78</v>
      </c>
      <c r="U1004" s="127"/>
      <c r="V1004" s="124" t="s">
        <v>78</v>
      </c>
      <c r="W1004" s="124">
        <v>23</v>
      </c>
      <c r="X1004" s="128"/>
    </row>
    <row r="1005" spans="2:24" ht="31.15">
      <c r="B1005" s="131">
        <v>43888</v>
      </c>
      <c r="C1005" s="124"/>
      <c r="D1005" s="124" t="s">
        <v>31</v>
      </c>
      <c r="E1005" s="124" t="s">
        <v>213</v>
      </c>
      <c r="F100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Name]]="UT",VLOOKUP(E1005:E2014,UTList[],2,0),"")))))</f>
        <v>EU-COT-001</v>
      </c>
      <c r="G1005" s="124"/>
      <c r="H1005" s="124" t="s">
        <v>46</v>
      </c>
      <c r="I1005" s="125">
        <v>0.22916666666666666</v>
      </c>
      <c r="J1005" s="125">
        <v>0.27083333333333331</v>
      </c>
      <c r="K1005" s="126">
        <v>4.1666666666666657E-2</v>
      </c>
      <c r="L1005" s="7" t="s">
        <v>1897</v>
      </c>
      <c r="M1005" s="7" t="s">
        <v>1898</v>
      </c>
      <c r="N1005" s="7" t="s">
        <v>1899</v>
      </c>
      <c r="O1005" s="124"/>
      <c r="P1005" s="124"/>
      <c r="Q1005" s="124"/>
      <c r="R1005" s="124" t="s">
        <v>43</v>
      </c>
      <c r="S1005" s="124" t="s">
        <v>217</v>
      </c>
      <c r="T1005" s="124" t="s">
        <v>78</v>
      </c>
      <c r="U1005" s="127"/>
      <c r="V1005" s="124" t="s">
        <v>78</v>
      </c>
      <c r="W1005" s="124">
        <v>60</v>
      </c>
      <c r="X1005" s="128"/>
    </row>
    <row r="1006" spans="2:24" ht="31.15">
      <c r="B1006" s="131">
        <v>43888</v>
      </c>
      <c r="C1006" s="124"/>
      <c r="D1006" s="124" t="s">
        <v>72</v>
      </c>
      <c r="E1006" s="124" t="s">
        <v>135</v>
      </c>
      <c r="F100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Name]]="UT",VLOOKUP(E1006:E2015,UTList[],2,0),"")))))</f>
        <v>SA-DVD-001</v>
      </c>
      <c r="G1006" s="124"/>
      <c r="H1006" s="124" t="s">
        <v>46</v>
      </c>
      <c r="I1006" s="125">
        <v>0.96527777777777779</v>
      </c>
      <c r="J1006" s="125">
        <v>0.98263888888888884</v>
      </c>
      <c r="K1006" s="126">
        <v>1.7361111111111049E-2</v>
      </c>
      <c r="L1006" s="7" t="s">
        <v>434</v>
      </c>
      <c r="M1006" s="7"/>
      <c r="N1006" s="7" t="s">
        <v>1900</v>
      </c>
      <c r="O1006" s="124"/>
      <c r="P1006" s="124"/>
      <c r="Q1006" s="124"/>
      <c r="R1006" s="124" t="s">
        <v>43</v>
      </c>
      <c r="S1006" s="124" t="s">
        <v>217</v>
      </c>
      <c r="T1006" s="124" t="s">
        <v>78</v>
      </c>
      <c r="U1006" s="127"/>
      <c r="V1006" s="124" t="s">
        <v>78</v>
      </c>
      <c r="W1006" s="124">
        <v>25</v>
      </c>
      <c r="X1006" s="128" t="s">
        <v>1901</v>
      </c>
    </row>
    <row r="1007" spans="2:24" ht="31.15">
      <c r="B1007" s="131">
        <v>43888</v>
      </c>
      <c r="C1007" s="124"/>
      <c r="D1007" s="124" t="s">
        <v>72</v>
      </c>
      <c r="E1007" s="124" t="s">
        <v>91</v>
      </c>
      <c r="F100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Name]]="UT",VLOOKUP(E1007:E2016,UTList[],2,0),"")))))</f>
        <v>SA-PAC-001</v>
      </c>
      <c r="G1007" s="124"/>
      <c r="H1007" s="124" t="s">
        <v>33</v>
      </c>
      <c r="I1007" s="125">
        <v>0.66666666666666663</v>
      </c>
      <c r="J1007" s="125">
        <v>0.6875</v>
      </c>
      <c r="K1007" s="126">
        <v>2.083333333333337E-2</v>
      </c>
      <c r="L1007" s="7" t="s">
        <v>1902</v>
      </c>
      <c r="M1007" s="7" t="s">
        <v>1903</v>
      </c>
      <c r="N1007" s="7" t="s">
        <v>1904</v>
      </c>
      <c r="O1007" s="124"/>
      <c r="P1007" s="124"/>
      <c r="Q1007" s="124"/>
      <c r="R1007" s="124" t="s">
        <v>43</v>
      </c>
      <c r="S1007" s="124" t="s">
        <v>105</v>
      </c>
      <c r="T1007" s="124" t="s">
        <v>78</v>
      </c>
      <c r="U1007" s="127"/>
      <c r="V1007" s="124" t="s">
        <v>78</v>
      </c>
      <c r="W1007" s="124">
        <v>30</v>
      </c>
      <c r="X1007" s="128"/>
    </row>
    <row r="1008" spans="2:24" ht="31.15">
      <c r="B1008" s="131">
        <v>43888</v>
      </c>
      <c r="C1008" s="124"/>
      <c r="D1008" s="124" t="s">
        <v>72</v>
      </c>
      <c r="E1008" s="124" t="s">
        <v>95</v>
      </c>
      <c r="F100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Name]]="UT",VLOOKUP(E1008:E2017,UTList[],2,0),"")))))</f>
        <v>SA-AIJ-001</v>
      </c>
      <c r="G1008" s="124"/>
      <c r="H1008" s="124" t="s">
        <v>57</v>
      </c>
      <c r="I1008" s="125">
        <v>0.58333333333333337</v>
      </c>
      <c r="J1008" s="125">
        <v>0.59027777777777779</v>
      </c>
      <c r="K1008" s="126">
        <v>6.9444444444444198E-3</v>
      </c>
      <c r="L1008" s="7" t="s">
        <v>1905</v>
      </c>
      <c r="M1008" s="7"/>
      <c r="N1008" s="7" t="s">
        <v>1906</v>
      </c>
      <c r="O1008" s="124"/>
      <c r="P1008" s="124"/>
      <c r="Q1008" s="124"/>
      <c r="R1008" s="124" t="s">
        <v>37</v>
      </c>
      <c r="S1008" s="124" t="s">
        <v>86</v>
      </c>
      <c r="T1008" s="124" t="s">
        <v>78</v>
      </c>
      <c r="U1008" s="127"/>
      <c r="V1008" s="124" t="s">
        <v>78</v>
      </c>
      <c r="W1008" s="124">
        <v>10</v>
      </c>
      <c r="X1008" s="128"/>
    </row>
    <row r="1009" spans="2:24" ht="31.15">
      <c r="B1009" s="131">
        <v>43888</v>
      </c>
      <c r="C1009" s="124"/>
      <c r="D1009" s="124" t="s">
        <v>72</v>
      </c>
      <c r="E1009" s="124" t="s">
        <v>95</v>
      </c>
      <c r="F100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Name]]="UT",VLOOKUP(E1009:E2018,UTList[],2,0),"")))))</f>
        <v>SA-AIJ-001</v>
      </c>
      <c r="G1009" s="124"/>
      <c r="H1009" s="124" t="s">
        <v>33</v>
      </c>
      <c r="I1009" s="125">
        <v>0.90972222222222221</v>
      </c>
      <c r="J1009" s="125">
        <v>0.9243055555555556</v>
      </c>
      <c r="K1009" s="126">
        <v>1.4583333333333393E-2</v>
      </c>
      <c r="L1009" s="7" t="s">
        <v>1356</v>
      </c>
      <c r="M1009" s="7" t="s">
        <v>1790</v>
      </c>
      <c r="N1009" s="7" t="s">
        <v>1907</v>
      </c>
      <c r="O1009" s="124"/>
      <c r="P1009" s="124"/>
      <c r="Q1009" s="124"/>
      <c r="R1009" s="124" t="s">
        <v>37</v>
      </c>
      <c r="S1009" s="124" t="s">
        <v>61</v>
      </c>
      <c r="T1009" s="124" t="s">
        <v>78</v>
      </c>
      <c r="U1009" s="127"/>
      <c r="V1009" s="124" t="s">
        <v>78</v>
      </c>
      <c r="W1009" s="124">
        <v>21</v>
      </c>
      <c r="X1009" s="128"/>
    </row>
    <row r="1010" spans="2:24" ht="31.15">
      <c r="B1010" s="131">
        <v>43888</v>
      </c>
      <c r="C1010" s="124"/>
      <c r="D1010" s="124" t="s">
        <v>31</v>
      </c>
      <c r="E1010" s="124" t="s">
        <v>359</v>
      </c>
      <c r="F101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Name]]="UT",VLOOKUP(E1010:E2019,UTList[],2,0),"")))))</f>
        <v>EU-SED-001</v>
      </c>
      <c r="G1010" s="124"/>
      <c r="H1010" s="124" t="s">
        <v>46</v>
      </c>
      <c r="I1010" s="125">
        <v>0.20833333333333334</v>
      </c>
      <c r="J1010" s="125">
        <v>0.22569444444444445</v>
      </c>
      <c r="K1010" s="126">
        <v>1.7361111111111105E-2</v>
      </c>
      <c r="L1010" s="7" t="s">
        <v>1908</v>
      </c>
      <c r="M1010" s="7" t="s">
        <v>1909</v>
      </c>
      <c r="N1010" s="7" t="s">
        <v>1910</v>
      </c>
      <c r="O1010" s="124"/>
      <c r="P1010" s="124"/>
      <c r="Q1010" s="124"/>
      <c r="R1010" s="124" t="s">
        <v>43</v>
      </c>
      <c r="S1010" s="124" t="s">
        <v>217</v>
      </c>
      <c r="T1010" s="124" t="s">
        <v>78</v>
      </c>
      <c r="U1010" s="127"/>
      <c r="V1010" s="124" t="s">
        <v>78</v>
      </c>
      <c r="W1010" s="124">
        <v>25</v>
      </c>
      <c r="X1010" s="128">
        <v>300</v>
      </c>
    </row>
    <row r="1011" spans="2:24" ht="31.15">
      <c r="B1011" s="131">
        <v>43888</v>
      </c>
      <c r="C1011" s="124"/>
      <c r="D1011" s="124" t="s">
        <v>51</v>
      </c>
      <c r="E1011" s="124" t="s">
        <v>118</v>
      </c>
      <c r="F101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Name]]="UT",VLOOKUP(E1011:E2020,UTList[],2,0),"")))))</f>
        <v>SC-DRY-001</v>
      </c>
      <c r="G1011" s="124"/>
      <c r="H1011" s="124" t="s">
        <v>57</v>
      </c>
      <c r="I1011" s="125">
        <v>0.45833333333333331</v>
      </c>
      <c r="J1011" s="125">
        <v>0.52083333333333337</v>
      </c>
      <c r="K1011" s="126">
        <v>6.2500000000000056E-2</v>
      </c>
      <c r="L1011" s="7" t="s">
        <v>1911</v>
      </c>
      <c r="M1011" s="7" t="s">
        <v>1912</v>
      </c>
      <c r="N1011" s="7" t="s">
        <v>1913</v>
      </c>
      <c r="O1011" s="124"/>
      <c r="P1011" s="124"/>
      <c r="Q1011" s="124"/>
      <c r="R1011" s="124" t="s">
        <v>43</v>
      </c>
      <c r="S1011" s="124" t="s">
        <v>208</v>
      </c>
      <c r="T1011" s="124" t="s">
        <v>78</v>
      </c>
      <c r="U1011" s="127"/>
      <c r="V1011" s="124" t="s">
        <v>78</v>
      </c>
      <c r="W1011" s="124">
        <v>90</v>
      </c>
      <c r="X1011" s="128"/>
    </row>
    <row r="1012" spans="2:24" ht="31.15">
      <c r="B1012" s="131">
        <v>43888</v>
      </c>
      <c r="C1012" s="124"/>
      <c r="D1012" s="124" t="s">
        <v>51</v>
      </c>
      <c r="E1012" s="124" t="s">
        <v>118</v>
      </c>
      <c r="F101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Name]]="UT",VLOOKUP(E1012:E2021,UTList[],2,0),"")))))</f>
        <v>SC-DRY-001</v>
      </c>
      <c r="G1012" s="124"/>
      <c r="H1012" s="124" t="s">
        <v>33</v>
      </c>
      <c r="I1012" s="125">
        <v>0.72222222222222221</v>
      </c>
      <c r="J1012" s="125">
        <v>0.86111111111111116</v>
      </c>
      <c r="K1012" s="126">
        <v>0.13888888888888895</v>
      </c>
      <c r="L1012" s="7" t="s">
        <v>1911</v>
      </c>
      <c r="M1012" s="7" t="s">
        <v>1912</v>
      </c>
      <c r="N1012" s="7" t="s">
        <v>1913</v>
      </c>
      <c r="O1012" s="124"/>
      <c r="P1012" s="124"/>
      <c r="Q1012" s="124"/>
      <c r="R1012" s="124" t="s">
        <v>43</v>
      </c>
      <c r="S1012" s="124" t="s">
        <v>105</v>
      </c>
      <c r="T1012" s="124" t="s">
        <v>78</v>
      </c>
      <c r="U1012" s="127"/>
      <c r="V1012" s="124" t="s">
        <v>78</v>
      </c>
      <c r="W1012" s="124">
        <v>200</v>
      </c>
      <c r="X1012" s="128"/>
    </row>
    <row r="1013" spans="2:24" ht="31.15">
      <c r="B1013" s="131">
        <v>43889</v>
      </c>
      <c r="C1013" s="124"/>
      <c r="D1013" s="124" t="s">
        <v>31</v>
      </c>
      <c r="E1013" s="124" t="s">
        <v>213</v>
      </c>
      <c r="F101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Name]]="UT",VLOOKUP(E1013:E2022,UTList[],2,0),"")))))</f>
        <v>EU-COT-001</v>
      </c>
      <c r="G1013" s="124"/>
      <c r="H1013" s="124" t="s">
        <v>46</v>
      </c>
      <c r="I1013" s="125">
        <v>0.16666666666666666</v>
      </c>
      <c r="J1013" s="125">
        <v>0.17708333333333334</v>
      </c>
      <c r="K1013" s="126">
        <v>1.0416666666666685E-2</v>
      </c>
      <c r="L1013" s="7" t="s">
        <v>1330</v>
      </c>
      <c r="M1013" s="7"/>
      <c r="N1013" s="7" t="s">
        <v>502</v>
      </c>
      <c r="O1013" s="124"/>
      <c r="P1013" s="124"/>
      <c r="Q1013" s="124"/>
      <c r="R1013" s="124" t="s">
        <v>43</v>
      </c>
      <c r="S1013" s="124" t="s">
        <v>217</v>
      </c>
      <c r="T1013" s="124" t="s">
        <v>78</v>
      </c>
      <c r="U1013" s="127"/>
      <c r="V1013" s="124" t="s">
        <v>78</v>
      </c>
      <c r="W1013" s="124">
        <v>15</v>
      </c>
      <c r="X1013" s="128"/>
    </row>
    <row r="1014" spans="2:24" ht="31.15">
      <c r="B1014" s="131">
        <v>43889</v>
      </c>
      <c r="C1014" s="124"/>
      <c r="D1014" s="124" t="s">
        <v>31</v>
      </c>
      <c r="E1014" s="124" t="s">
        <v>159</v>
      </c>
      <c r="F101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Name]]="UT",VLOOKUP(E1014:E2023,UTList[],2,0),"")))))</f>
        <v>EU-PAC-001</v>
      </c>
      <c r="G1014" s="124"/>
      <c r="H1014" s="124" t="s">
        <v>46</v>
      </c>
      <c r="I1014" s="125">
        <v>6.25E-2</v>
      </c>
      <c r="J1014" s="125">
        <v>8.3333333333333329E-2</v>
      </c>
      <c r="K1014" s="126">
        <v>2.0833333333333329E-2</v>
      </c>
      <c r="L1014" s="7" t="s">
        <v>1914</v>
      </c>
      <c r="M1014" s="7"/>
      <c r="N1014" s="7" t="s">
        <v>1915</v>
      </c>
      <c r="O1014" s="124"/>
      <c r="P1014" s="124"/>
      <c r="Q1014" s="124"/>
      <c r="R1014" s="124" t="s">
        <v>43</v>
      </c>
      <c r="S1014" s="124" t="s">
        <v>217</v>
      </c>
      <c r="T1014" s="124" t="s">
        <v>78</v>
      </c>
      <c r="U1014" s="127"/>
      <c r="V1014" s="124" t="s">
        <v>78</v>
      </c>
      <c r="W1014" s="124">
        <v>30</v>
      </c>
      <c r="X1014" s="128"/>
    </row>
    <row r="1015" spans="2:24" ht="46.9">
      <c r="B1015" s="131">
        <v>43889</v>
      </c>
      <c r="C1015" s="124"/>
      <c r="D1015" s="124" t="s">
        <v>72</v>
      </c>
      <c r="E1015" s="124" t="s">
        <v>95</v>
      </c>
      <c r="F101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Name]]="UT",VLOOKUP(E1015:E2024,UTList[],2,0),"")))))</f>
        <v>SA-AIJ-001</v>
      </c>
      <c r="G1015" s="124"/>
      <c r="H1015" s="124" t="s">
        <v>46</v>
      </c>
      <c r="I1015" s="125">
        <v>0.17013888888888887</v>
      </c>
      <c r="J1015" s="125">
        <v>0.21666666666666667</v>
      </c>
      <c r="K1015" s="126">
        <v>4.6527777777777807E-2</v>
      </c>
      <c r="L1015" s="7" t="s">
        <v>1356</v>
      </c>
      <c r="M1015" s="7" t="s">
        <v>1790</v>
      </c>
      <c r="N1015" s="7" t="s">
        <v>1916</v>
      </c>
      <c r="O1015" s="124"/>
      <c r="P1015" s="124"/>
      <c r="Q1015" s="124"/>
      <c r="R1015" s="124" t="s">
        <v>37</v>
      </c>
      <c r="S1015" s="124" t="s">
        <v>71</v>
      </c>
      <c r="T1015" s="124" t="s">
        <v>78</v>
      </c>
      <c r="U1015" s="127"/>
      <c r="V1015" s="124" t="s">
        <v>78</v>
      </c>
      <c r="W1015" s="124">
        <v>67</v>
      </c>
      <c r="X1015" s="128"/>
    </row>
    <row r="1016" spans="2:24" ht="31.15">
      <c r="B1016" s="131">
        <v>43889</v>
      </c>
      <c r="C1016" s="124"/>
      <c r="D1016" s="124" t="s">
        <v>72</v>
      </c>
      <c r="E1016" s="124" t="s">
        <v>95</v>
      </c>
      <c r="F101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Name]]="UT",VLOOKUP(E1016:E2025,UTList[],2,0),"")))))</f>
        <v>SA-AIJ-001</v>
      </c>
      <c r="G1016" s="124"/>
      <c r="H1016" s="124" t="s">
        <v>46</v>
      </c>
      <c r="I1016" s="125">
        <v>0.98958333333333337</v>
      </c>
      <c r="J1016" s="125">
        <v>1.03125</v>
      </c>
      <c r="K1016" s="126">
        <v>4.166666666666663E-2</v>
      </c>
      <c r="L1016" s="7" t="s">
        <v>1917</v>
      </c>
      <c r="M1016" s="7"/>
      <c r="N1016" s="7" t="s">
        <v>1918</v>
      </c>
      <c r="O1016" s="124"/>
      <c r="P1016" s="124"/>
      <c r="Q1016" s="124"/>
      <c r="R1016" s="124" t="s">
        <v>43</v>
      </c>
      <c r="S1016" s="124" t="s">
        <v>217</v>
      </c>
      <c r="T1016" s="124" t="s">
        <v>78</v>
      </c>
      <c r="U1016" s="127"/>
      <c r="V1016" s="124" t="s">
        <v>78</v>
      </c>
      <c r="W1016" s="124">
        <v>60</v>
      </c>
      <c r="X1016" s="128"/>
    </row>
    <row r="1017" spans="2:24" ht="15.6">
      <c r="B1017" s="131">
        <v>43889</v>
      </c>
      <c r="C1017" s="124"/>
      <c r="D1017" s="124" t="s">
        <v>72</v>
      </c>
      <c r="E1017" s="124" t="s">
        <v>95</v>
      </c>
      <c r="F101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Name]]="UT",VLOOKUP(E1017:E2026,UTList[],2,0),"")))))</f>
        <v>SA-AIJ-001</v>
      </c>
      <c r="G1017" s="124"/>
      <c r="H1017" s="124" t="s">
        <v>33</v>
      </c>
      <c r="I1017" s="125">
        <v>0.65277777777777779</v>
      </c>
      <c r="J1017" s="125">
        <v>0.70833333333333337</v>
      </c>
      <c r="K1017" s="126">
        <v>5.555555555555558E-2</v>
      </c>
      <c r="L1017" s="7" t="s">
        <v>1919</v>
      </c>
      <c r="M1017" s="7" t="s">
        <v>1745</v>
      </c>
      <c r="N1017" s="7" t="s">
        <v>1920</v>
      </c>
      <c r="O1017" s="124"/>
      <c r="P1017" s="124"/>
      <c r="Q1017" s="124"/>
      <c r="R1017" s="124" t="s">
        <v>37</v>
      </c>
      <c r="S1017" s="124" t="s">
        <v>86</v>
      </c>
      <c r="T1017" s="124" t="s">
        <v>78</v>
      </c>
      <c r="U1017" s="127"/>
      <c r="V1017" s="124" t="s">
        <v>78</v>
      </c>
      <c r="W1017" s="124">
        <v>80</v>
      </c>
      <c r="X1017" s="128"/>
    </row>
    <row r="1018" spans="2:24" ht="15.6">
      <c r="B1018" s="131">
        <v>43889</v>
      </c>
      <c r="C1018" s="124"/>
      <c r="D1018" s="124" t="s">
        <v>31</v>
      </c>
      <c r="E1018" s="124" t="s">
        <v>101</v>
      </c>
      <c r="F101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Name]]="UT",VLOOKUP(E1018:E2027,UTList[],2,0),"")))))</f>
        <v>EU-PCM-003</v>
      </c>
      <c r="G1018" s="124"/>
      <c r="H1018" s="124" t="s">
        <v>46</v>
      </c>
      <c r="I1018" s="125">
        <v>0.125</v>
      </c>
      <c r="J1018" s="125">
        <v>0.14583333333333334</v>
      </c>
      <c r="K1018" s="126">
        <v>2.0833333333333343E-2</v>
      </c>
      <c r="L1018" s="7" t="s">
        <v>1921</v>
      </c>
      <c r="M1018" s="7"/>
      <c r="N1018" s="7" t="s">
        <v>1922</v>
      </c>
      <c r="O1018" s="124"/>
      <c r="P1018" s="124"/>
      <c r="Q1018" s="124"/>
      <c r="R1018" s="124" t="s">
        <v>43</v>
      </c>
      <c r="S1018" s="124" t="s">
        <v>217</v>
      </c>
      <c r="T1018" s="124" t="s">
        <v>78</v>
      </c>
      <c r="U1018" s="127"/>
      <c r="V1018" s="124" t="s">
        <v>78</v>
      </c>
      <c r="W1018" s="124">
        <v>30</v>
      </c>
      <c r="X1018" s="128"/>
    </row>
    <row r="1019" spans="2:24" ht="31.15">
      <c r="B1019" s="131">
        <v>43889</v>
      </c>
      <c r="C1019" s="124"/>
      <c r="D1019" s="124" t="s">
        <v>31</v>
      </c>
      <c r="E1019" s="124" t="s">
        <v>101</v>
      </c>
      <c r="F101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Name]]="UT",VLOOKUP(E1019:E2028,UTList[],2,0),"")))))</f>
        <v>EU-PCM-003</v>
      </c>
      <c r="G1019" s="124"/>
      <c r="H1019" s="124" t="s">
        <v>57</v>
      </c>
      <c r="I1019" s="125">
        <v>0.54513888888888895</v>
      </c>
      <c r="J1019" s="125">
        <v>0.54999999999999993</v>
      </c>
      <c r="K1019" s="126">
        <v>4.8611111111109828E-3</v>
      </c>
      <c r="L1019" s="7" t="s">
        <v>1923</v>
      </c>
      <c r="M1019" s="7" t="s">
        <v>1924</v>
      </c>
      <c r="N1019" s="7" t="s">
        <v>1925</v>
      </c>
      <c r="O1019" s="124"/>
      <c r="P1019" s="124"/>
      <c r="Q1019" s="124"/>
      <c r="R1019" s="124" t="s">
        <v>37</v>
      </c>
      <c r="S1019" s="124" t="s">
        <v>98</v>
      </c>
      <c r="T1019" s="124" t="s">
        <v>78</v>
      </c>
      <c r="U1019" s="127"/>
      <c r="V1019" s="124" t="s">
        <v>78</v>
      </c>
      <c r="W1019" s="124">
        <v>7</v>
      </c>
      <c r="X1019" s="128"/>
    </row>
    <row r="1020" spans="2:24" ht="31.15">
      <c r="B1020" s="131">
        <v>43889</v>
      </c>
      <c r="C1020" s="124"/>
      <c r="D1020" s="124" t="s">
        <v>31</v>
      </c>
      <c r="E1020" s="124" t="s">
        <v>534</v>
      </c>
      <c r="F102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Name]]="UT",VLOOKUP(E1020:E2029,UTList[],2,0),"")))))</f>
        <v>EU-MIX-002</v>
      </c>
      <c r="G1020" s="124"/>
      <c r="H1020" s="124" t="s">
        <v>33</v>
      </c>
      <c r="I1020" s="125">
        <v>0.875</v>
      </c>
      <c r="J1020" s="125">
        <v>0.95833333333333337</v>
      </c>
      <c r="K1020" s="126">
        <v>8.333333333333337E-2</v>
      </c>
      <c r="L1020" s="7" t="s">
        <v>1926</v>
      </c>
      <c r="M1020" s="7" t="s">
        <v>1927</v>
      </c>
      <c r="N1020" s="7" t="s">
        <v>1928</v>
      </c>
      <c r="O1020" s="124"/>
      <c r="P1020" s="124"/>
      <c r="Q1020" s="124"/>
      <c r="R1020" s="124" t="s">
        <v>43</v>
      </c>
      <c r="S1020" s="124" t="s">
        <v>105</v>
      </c>
      <c r="T1020" s="124" t="s">
        <v>78</v>
      </c>
      <c r="U1020" s="127"/>
      <c r="V1020" s="124" t="s">
        <v>78</v>
      </c>
      <c r="W1020" s="124">
        <v>120</v>
      </c>
      <c r="X1020" s="128"/>
    </row>
  </sheetData>
  <dataConsolidate/>
  <mergeCells count="5">
    <mergeCell ref="B3:D4"/>
    <mergeCell ref="H8:J9"/>
    <mergeCell ref="L3:N6"/>
    <mergeCell ref="O8:Q9"/>
    <mergeCell ref="E4:G7"/>
  </mergeCells>
  <phoneticPr fontId="17" type="noConversion"/>
  <conditionalFormatting sqref="B795:B1020">
    <cfRule type="timePeriod" dxfId="183" priority="4" timePeriod="lastWeek">
      <formula>AND(TODAY()-ROUNDDOWN(B795,0)&gt;=(WEEKDAY(TODAY())),TODAY()-ROUNDDOWN(B795,0)&lt;(WEEKDAY(TODAY())+7))</formula>
    </cfRule>
  </conditionalFormatting>
  <conditionalFormatting sqref="B807:B1020">
    <cfRule type="timePeriod" dxfId="182" priority="3" timePeriod="lastMonth">
      <formula>AND(MONTH(B807)=MONTH(EDATE(TODAY(),0-1)),YEAR(B807)=YEAR(EDATE(TODAY(),0-1)))</formula>
    </cfRule>
  </conditionalFormatting>
  <dataValidations count="5">
    <dataValidation type="list" allowBlank="1" showInputMessage="1" showErrorMessage="1" sqref="T11:T874 T876:T1020 V11:V1020" xr:uid="{00000000-0002-0000-0000-000001000000}">
      <formula1>"Yes,No"</formula1>
    </dataValidation>
    <dataValidation type="list" allowBlank="1" showInputMessage="1" showErrorMessage="1" sqref="D11:D1020" xr:uid="{00000000-0002-0000-0000-000000000000}">
      <formula1>"EU,SC,SA,UT,CH,GE"</formula1>
    </dataValidation>
    <dataValidation type="list" allowBlank="1" showInputMessage="1" showErrorMessage="1" sqref="H11:H1020" xr:uid="{00000000-0002-0000-0000-000002000000}">
      <formula1>"First,Second,Third"</formula1>
    </dataValidation>
    <dataValidation type="list" allowBlank="1" showInputMessage="1" showErrorMessage="1" sqref="R11:R1020" xr:uid="{00000000-0002-0000-0000-000003000000}">
      <formula1>"Mechanical,Electrical,HVAC,Utilities"</formula1>
    </dataValidation>
    <dataValidation type="list" allowBlank="1" showInputMessage="1" showErrorMessage="1" sqref="E11:E1020 S11:S1020" xr:uid="{00000000-0002-0000-0000-000004000000}">
      <formula1>INDIRECT(D11)</formula1>
    </dataValidation>
  </dataValidations>
  <pageMargins left="0.7" right="0.7" top="0.75" bottom="0.75" header="0.3" footer="0.3"/>
  <pageSetup paperSize="9" scale="60" fitToHeight="0" orientation="landscape" horizontalDpi="4294967292"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45"/>
  <sheetViews>
    <sheetView rightToLeft="1" workbookViewId="0">
      <selection activeCell="A2" sqref="A2:A14"/>
    </sheetView>
  </sheetViews>
  <sheetFormatPr defaultRowHeight="14.45"/>
  <cols>
    <col min="1" max="1" width="25" bestFit="1" customWidth="1"/>
    <col min="2" max="2" width="15" bestFit="1" customWidth="1"/>
    <col min="3" max="3" width="15.7109375" bestFit="1" customWidth="1"/>
    <col min="4" max="4" width="11.140625" bestFit="1" customWidth="1"/>
    <col min="5" max="5" width="10.5703125" bestFit="1" customWidth="1"/>
    <col min="12" max="12" width="11.140625" bestFit="1" customWidth="1"/>
  </cols>
  <sheetData>
    <row r="1" spans="1:12">
      <c r="A1" s="82" t="s">
        <v>2502</v>
      </c>
      <c r="B1" s="82" t="s">
        <v>2503</v>
      </c>
      <c r="C1" s="82" t="s">
        <v>2504</v>
      </c>
      <c r="D1" s="82" t="s">
        <v>2024</v>
      </c>
      <c r="E1" s="82" t="s">
        <v>2025</v>
      </c>
    </row>
    <row r="2" spans="1:12">
      <c r="A2" s="79" t="s">
        <v>32</v>
      </c>
      <c r="B2" s="80">
        <v>4.9305555555555561E-2</v>
      </c>
      <c r="C2">
        <v>11</v>
      </c>
      <c r="D2" s="80">
        <f t="shared" ref="D2:D45" si="0">$L$2/C2:C45</f>
        <v>2.5454545454545454</v>
      </c>
      <c r="E2" s="80">
        <f t="shared" ref="E2:E45" si="1">B2:B45/C2:C45</f>
        <v>4.4823232323232326E-3</v>
      </c>
      <c r="L2" s="83">
        <v>28</v>
      </c>
    </row>
    <row r="3" spans="1:12">
      <c r="A3" s="79" t="s">
        <v>274</v>
      </c>
      <c r="B3" s="80">
        <v>0.1076388888888889</v>
      </c>
      <c r="C3">
        <v>6</v>
      </c>
      <c r="D3" s="80">
        <f t="shared" si="0"/>
        <v>4.666666666666667</v>
      </c>
      <c r="E3" s="80">
        <f t="shared" si="1"/>
        <v>1.7939814814814815E-2</v>
      </c>
    </row>
    <row r="4" spans="1:12">
      <c r="A4" s="79" t="s">
        <v>2139</v>
      </c>
      <c r="B4" s="80">
        <v>3.125E-2</v>
      </c>
      <c r="C4">
        <v>1</v>
      </c>
      <c r="D4" s="80">
        <f t="shared" si="0"/>
        <v>28</v>
      </c>
      <c r="E4" s="80">
        <f t="shared" si="1"/>
        <v>3.125E-2</v>
      </c>
    </row>
    <row r="5" spans="1:12">
      <c r="A5" s="79" t="s">
        <v>1125</v>
      </c>
      <c r="B5" s="80">
        <v>6.25E-2</v>
      </c>
      <c r="C5">
        <v>2</v>
      </c>
      <c r="D5" s="80">
        <f t="shared" si="0"/>
        <v>14</v>
      </c>
      <c r="E5" s="80">
        <f t="shared" si="1"/>
        <v>3.125E-2</v>
      </c>
    </row>
    <row r="6" spans="1:12">
      <c r="A6" s="79" t="s">
        <v>2142</v>
      </c>
      <c r="B6" s="80">
        <v>8.3333333333333329E-2</v>
      </c>
      <c r="C6">
        <v>2</v>
      </c>
      <c r="D6" s="80">
        <f t="shared" si="0"/>
        <v>14</v>
      </c>
      <c r="E6" s="80">
        <f t="shared" si="1"/>
        <v>4.1666666666666664E-2</v>
      </c>
    </row>
    <row r="7" spans="1:12">
      <c r="A7" s="79" t="s">
        <v>2195</v>
      </c>
      <c r="B7" s="80">
        <v>4.8611111111111112E-2</v>
      </c>
      <c r="C7">
        <v>2</v>
      </c>
      <c r="D7" s="80">
        <f t="shared" si="0"/>
        <v>14</v>
      </c>
      <c r="E7" s="80">
        <f t="shared" si="1"/>
        <v>2.4305555555555556E-2</v>
      </c>
    </row>
    <row r="8" spans="1:12">
      <c r="A8" s="79" t="s">
        <v>277</v>
      </c>
      <c r="B8" s="80">
        <v>0.17569444444444443</v>
      </c>
      <c r="C8">
        <v>5</v>
      </c>
      <c r="D8" s="80">
        <f t="shared" si="0"/>
        <v>5.6</v>
      </c>
      <c r="E8" s="80">
        <f t="shared" si="1"/>
        <v>3.5138888888888886E-2</v>
      </c>
    </row>
    <row r="9" spans="1:12">
      <c r="A9" s="79" t="s">
        <v>218</v>
      </c>
      <c r="B9" s="80">
        <v>0.48055555555555546</v>
      </c>
      <c r="C9">
        <v>17</v>
      </c>
      <c r="D9" s="80">
        <f t="shared" si="0"/>
        <v>1.6470588235294117</v>
      </c>
      <c r="E9" s="80">
        <f t="shared" si="1"/>
        <v>2.8267973856209144E-2</v>
      </c>
    </row>
    <row r="10" spans="1:12">
      <c r="A10" s="79" t="s">
        <v>45</v>
      </c>
      <c r="B10" s="80">
        <v>0.2013888888888889</v>
      </c>
      <c r="C10">
        <v>11</v>
      </c>
      <c r="D10" s="80">
        <f t="shared" si="0"/>
        <v>2.5454545454545454</v>
      </c>
      <c r="E10" s="80">
        <f t="shared" si="1"/>
        <v>1.8308080808080808E-2</v>
      </c>
    </row>
    <row r="11" spans="1:12">
      <c r="A11" s="79" t="s">
        <v>1671</v>
      </c>
      <c r="B11" s="80">
        <v>1.3888888888888888E-2</v>
      </c>
      <c r="C11">
        <v>2</v>
      </c>
      <c r="D11" s="80">
        <f t="shared" si="0"/>
        <v>14</v>
      </c>
      <c r="E11" s="80">
        <f t="shared" si="1"/>
        <v>6.9444444444444441E-3</v>
      </c>
    </row>
    <row r="12" spans="1:12">
      <c r="A12" s="79" t="s">
        <v>156</v>
      </c>
      <c r="B12" s="80">
        <v>8.3333333333333329E-2</v>
      </c>
      <c r="C12">
        <v>1</v>
      </c>
      <c r="D12" s="80">
        <f t="shared" si="0"/>
        <v>28</v>
      </c>
      <c r="E12" s="80">
        <f t="shared" si="1"/>
        <v>8.3333333333333329E-2</v>
      </c>
    </row>
    <row r="13" spans="1:12">
      <c r="A13" s="79" t="s">
        <v>869</v>
      </c>
      <c r="B13" s="80">
        <v>0.125</v>
      </c>
      <c r="C13">
        <v>7</v>
      </c>
      <c r="D13" s="80">
        <f t="shared" si="0"/>
        <v>4</v>
      </c>
      <c r="E13" s="80">
        <f t="shared" si="1"/>
        <v>1.7857142857142856E-2</v>
      </c>
    </row>
    <row r="14" spans="1:12">
      <c r="A14" s="79" t="s">
        <v>159</v>
      </c>
      <c r="B14" s="80">
        <v>0.4305555555555553</v>
      </c>
      <c r="C14">
        <v>29</v>
      </c>
      <c r="D14" s="80">
        <f t="shared" si="0"/>
        <v>0.96551724137931039</v>
      </c>
      <c r="E14" s="80">
        <f t="shared" si="1"/>
        <v>1.4846743295019149E-2</v>
      </c>
    </row>
    <row r="15" spans="1:12">
      <c r="A15" s="79" t="s">
        <v>508</v>
      </c>
      <c r="B15" s="80">
        <v>3.8194444444444448E-2</v>
      </c>
      <c r="C15">
        <v>3</v>
      </c>
      <c r="D15" s="80">
        <f t="shared" si="0"/>
        <v>9.3333333333333339</v>
      </c>
      <c r="E15" s="80">
        <f t="shared" si="1"/>
        <v>1.2731481481481483E-2</v>
      </c>
    </row>
    <row r="16" spans="1:12">
      <c r="A16" s="79" t="s">
        <v>2409</v>
      </c>
      <c r="B16" s="80">
        <v>4.8611111111111105E-2</v>
      </c>
      <c r="C16">
        <v>2</v>
      </c>
      <c r="D16" s="80">
        <f t="shared" si="0"/>
        <v>14</v>
      </c>
      <c r="E16" s="80">
        <f t="shared" si="1"/>
        <v>2.4305555555555552E-2</v>
      </c>
    </row>
    <row r="17" spans="1:5">
      <c r="A17" s="79" t="s">
        <v>2421</v>
      </c>
      <c r="B17" s="80">
        <v>6.9444444444444441E-3</v>
      </c>
      <c r="C17">
        <v>1</v>
      </c>
      <c r="D17" s="80">
        <f t="shared" si="0"/>
        <v>28</v>
      </c>
      <c r="E17" s="80">
        <f t="shared" si="1"/>
        <v>6.9444444444444441E-3</v>
      </c>
    </row>
    <row r="18" spans="1:5">
      <c r="A18" s="79" t="s">
        <v>470</v>
      </c>
      <c r="B18" s="80">
        <v>0.16666666666666666</v>
      </c>
      <c r="C18">
        <v>4</v>
      </c>
      <c r="D18" s="80">
        <f t="shared" si="0"/>
        <v>7</v>
      </c>
      <c r="E18" s="80">
        <f t="shared" si="1"/>
        <v>4.1666666666666664E-2</v>
      </c>
    </row>
    <row r="19" spans="1:5">
      <c r="A19" s="79" t="s">
        <v>2505</v>
      </c>
      <c r="B19" s="80">
        <v>7.9861111111111105E-2</v>
      </c>
      <c r="C19">
        <v>4</v>
      </c>
      <c r="D19" s="80">
        <f t="shared" si="0"/>
        <v>7</v>
      </c>
      <c r="E19" s="80">
        <f t="shared" si="1"/>
        <v>1.9965277777777776E-2</v>
      </c>
    </row>
    <row r="20" spans="1:5">
      <c r="A20" s="79" t="s">
        <v>2506</v>
      </c>
      <c r="B20" s="80">
        <v>4.1666666666666664E-2</v>
      </c>
      <c r="C20">
        <v>3</v>
      </c>
      <c r="D20" s="80">
        <f t="shared" si="0"/>
        <v>9.3333333333333339</v>
      </c>
      <c r="E20" s="80">
        <f t="shared" si="1"/>
        <v>1.3888888888888888E-2</v>
      </c>
    </row>
    <row r="21" spans="1:5">
      <c r="A21" s="79" t="s">
        <v>2447</v>
      </c>
      <c r="B21" s="80">
        <v>4.8611111111111105E-2</v>
      </c>
      <c r="C21">
        <v>2</v>
      </c>
      <c r="D21" s="80">
        <f t="shared" si="0"/>
        <v>14</v>
      </c>
      <c r="E21" s="80">
        <f t="shared" si="1"/>
        <v>2.4305555555555552E-2</v>
      </c>
    </row>
    <row r="22" spans="1:5">
      <c r="A22" s="79" t="s">
        <v>67</v>
      </c>
      <c r="B22" s="80">
        <v>0.15</v>
      </c>
      <c r="C22">
        <v>11</v>
      </c>
      <c r="D22" s="80">
        <f t="shared" si="0"/>
        <v>2.5454545454545454</v>
      </c>
      <c r="E22" s="80">
        <f t="shared" si="1"/>
        <v>1.3636363636363636E-2</v>
      </c>
    </row>
    <row r="23" spans="1:5">
      <c r="A23" s="79" t="s">
        <v>1383</v>
      </c>
      <c r="B23" s="80">
        <v>1.0416666666666666E-2</v>
      </c>
      <c r="C23">
        <v>2</v>
      </c>
      <c r="D23" s="80">
        <f t="shared" si="0"/>
        <v>14</v>
      </c>
      <c r="E23" s="80">
        <f t="shared" si="1"/>
        <v>5.208333333333333E-3</v>
      </c>
    </row>
    <row r="24" spans="1:5">
      <c r="A24" s="79" t="s">
        <v>833</v>
      </c>
      <c r="B24" s="80">
        <v>0.125</v>
      </c>
      <c r="C24">
        <v>5</v>
      </c>
      <c r="D24" s="80">
        <f t="shared" si="0"/>
        <v>5.6</v>
      </c>
      <c r="E24" s="80">
        <f t="shared" si="1"/>
        <v>2.5000000000000001E-2</v>
      </c>
    </row>
    <row r="25" spans="1:5">
      <c r="A25" s="79" t="s">
        <v>176</v>
      </c>
      <c r="B25" s="80">
        <v>0.11041666666666666</v>
      </c>
      <c r="C25">
        <v>6</v>
      </c>
      <c r="D25" s="80">
        <f t="shared" si="0"/>
        <v>4.666666666666667</v>
      </c>
      <c r="E25" s="80">
        <f t="shared" si="1"/>
        <v>1.8402777777777778E-2</v>
      </c>
    </row>
    <row r="26" spans="1:5">
      <c r="A26" s="79" t="s">
        <v>79</v>
      </c>
      <c r="B26" s="80">
        <v>0.10694444444444445</v>
      </c>
      <c r="C26">
        <v>5</v>
      </c>
      <c r="D26" s="80">
        <f t="shared" si="0"/>
        <v>5.6</v>
      </c>
      <c r="E26" s="80">
        <f t="shared" si="1"/>
        <v>2.1388888888888891E-2</v>
      </c>
    </row>
    <row r="27" spans="1:5">
      <c r="A27" s="79" t="s">
        <v>429</v>
      </c>
      <c r="B27" s="80">
        <v>0.15972222222222221</v>
      </c>
      <c r="C27">
        <v>11</v>
      </c>
      <c r="D27" s="80">
        <f t="shared" si="0"/>
        <v>2.5454545454545454</v>
      </c>
      <c r="E27" s="80">
        <f t="shared" si="1"/>
        <v>1.4520202020202018E-2</v>
      </c>
    </row>
    <row r="28" spans="1:5">
      <c r="A28" s="79" t="s">
        <v>255</v>
      </c>
      <c r="B28" s="80">
        <v>3.6805555555555557E-2</v>
      </c>
      <c r="C28">
        <v>5</v>
      </c>
      <c r="D28" s="80">
        <f t="shared" si="0"/>
        <v>5.6</v>
      </c>
      <c r="E28" s="80">
        <f t="shared" si="1"/>
        <v>7.3611111111111117E-3</v>
      </c>
    </row>
    <row r="29" spans="1:5">
      <c r="A29" s="79" t="s">
        <v>91</v>
      </c>
      <c r="B29" s="80">
        <v>0.52708333333333324</v>
      </c>
      <c r="C29">
        <v>17</v>
      </c>
      <c r="D29" s="80">
        <f t="shared" si="0"/>
        <v>1.6470588235294117</v>
      </c>
      <c r="E29" s="80">
        <f t="shared" si="1"/>
        <v>3.1004901960784308E-2</v>
      </c>
    </row>
    <row r="30" spans="1:5">
      <c r="A30" s="79" t="s">
        <v>183</v>
      </c>
      <c r="B30" s="80">
        <v>4.5138888888888895E-2</v>
      </c>
      <c r="C30">
        <v>6</v>
      </c>
      <c r="D30" s="80">
        <f t="shared" si="0"/>
        <v>4.666666666666667</v>
      </c>
      <c r="E30" s="80">
        <f t="shared" si="1"/>
        <v>7.5231481481481495E-3</v>
      </c>
    </row>
    <row r="31" spans="1:5">
      <c r="A31" s="79" t="s">
        <v>2507</v>
      </c>
      <c r="B31" s="80">
        <v>0.27083333333333337</v>
      </c>
      <c r="C31">
        <v>5</v>
      </c>
      <c r="D31" s="80">
        <f t="shared" si="0"/>
        <v>5.6</v>
      </c>
      <c r="E31" s="80">
        <f t="shared" si="1"/>
        <v>5.4166666666666675E-2</v>
      </c>
    </row>
    <row r="32" spans="1:5">
      <c r="A32" s="79" t="s">
        <v>786</v>
      </c>
      <c r="B32" s="80">
        <v>1.2048611111111112</v>
      </c>
      <c r="C32">
        <v>32</v>
      </c>
      <c r="D32" s="80">
        <f t="shared" si="0"/>
        <v>0.875</v>
      </c>
      <c r="E32" s="80">
        <f t="shared" si="1"/>
        <v>3.7651909722222224E-2</v>
      </c>
    </row>
    <row r="33" spans="1:5">
      <c r="A33" s="79" t="s">
        <v>95</v>
      </c>
      <c r="B33" s="80">
        <v>3.1222222222222227</v>
      </c>
      <c r="C33">
        <v>58</v>
      </c>
      <c r="D33" s="80">
        <f t="shared" si="0"/>
        <v>0.48275862068965519</v>
      </c>
      <c r="E33" s="80">
        <f t="shared" si="1"/>
        <v>5.383141762452108E-2</v>
      </c>
    </row>
    <row r="34" spans="1:5">
      <c r="A34" s="79" t="s">
        <v>2213</v>
      </c>
      <c r="B34" s="80">
        <v>1.0416666666666666E-2</v>
      </c>
      <c r="C34">
        <v>1</v>
      </c>
      <c r="D34" s="80">
        <f t="shared" si="0"/>
        <v>28</v>
      </c>
      <c r="E34" s="80">
        <f t="shared" si="1"/>
        <v>1.0416666666666666E-2</v>
      </c>
    </row>
    <row r="35" spans="1:5">
      <c r="A35" s="79" t="s">
        <v>2508</v>
      </c>
      <c r="B35" s="80">
        <v>6.458333333333334E-2</v>
      </c>
      <c r="C35">
        <v>3</v>
      </c>
      <c r="D35" s="80">
        <f t="shared" si="0"/>
        <v>9.3333333333333339</v>
      </c>
      <c r="E35" s="80">
        <f t="shared" si="1"/>
        <v>2.1527777777777781E-2</v>
      </c>
    </row>
    <row r="36" spans="1:5">
      <c r="A36" s="79" t="s">
        <v>101</v>
      </c>
      <c r="B36" s="80">
        <v>0.52638888888888891</v>
      </c>
      <c r="C36">
        <v>38</v>
      </c>
      <c r="D36" s="80">
        <f t="shared" si="0"/>
        <v>0.73684210526315785</v>
      </c>
      <c r="E36" s="80">
        <f t="shared" si="1"/>
        <v>1.385233918128655E-2</v>
      </c>
    </row>
    <row r="37" spans="1:5">
      <c r="A37" s="79" t="s">
        <v>2444</v>
      </c>
      <c r="B37" s="80">
        <v>6.9444444444444441E-3</v>
      </c>
      <c r="C37">
        <v>1</v>
      </c>
      <c r="D37" s="80">
        <f t="shared" si="0"/>
        <v>28</v>
      </c>
      <c r="E37" s="80">
        <f t="shared" si="1"/>
        <v>6.9444444444444441E-3</v>
      </c>
    </row>
    <row r="38" spans="1:5">
      <c r="A38" s="79" t="s">
        <v>2442</v>
      </c>
      <c r="B38" s="80">
        <v>2.0833333333333332E-2</v>
      </c>
      <c r="C38">
        <v>1</v>
      </c>
      <c r="D38" s="80">
        <f t="shared" si="0"/>
        <v>28</v>
      </c>
      <c r="E38" s="80">
        <f t="shared" si="1"/>
        <v>2.0833333333333332E-2</v>
      </c>
    </row>
    <row r="39" spans="1:5">
      <c r="A39" s="79" t="s">
        <v>359</v>
      </c>
      <c r="B39" s="80">
        <v>5.5555555555555566E-2</v>
      </c>
      <c r="C39">
        <v>7</v>
      </c>
      <c r="D39" s="80">
        <f t="shared" si="0"/>
        <v>4</v>
      </c>
      <c r="E39" s="80">
        <f t="shared" si="1"/>
        <v>7.9365079365079378E-3</v>
      </c>
    </row>
    <row r="40" spans="1:5">
      <c r="A40" s="79" t="s">
        <v>2509</v>
      </c>
      <c r="B40" s="80">
        <v>1.0506944444444444</v>
      </c>
      <c r="C40">
        <v>32</v>
      </c>
      <c r="D40" s="80">
        <f t="shared" si="0"/>
        <v>0.875</v>
      </c>
      <c r="E40" s="80">
        <f t="shared" si="1"/>
        <v>3.2834201388888887E-2</v>
      </c>
    </row>
    <row r="41" spans="1:5">
      <c r="A41" s="79" t="s">
        <v>750</v>
      </c>
      <c r="B41" s="80">
        <v>0.15972222222222221</v>
      </c>
      <c r="C41">
        <v>3</v>
      </c>
      <c r="D41" s="80">
        <f t="shared" si="0"/>
        <v>9.3333333333333339</v>
      </c>
      <c r="E41" s="80">
        <f t="shared" si="1"/>
        <v>5.3240740740740734E-2</v>
      </c>
    </row>
    <row r="42" spans="1:5">
      <c r="A42" s="79" t="s">
        <v>445</v>
      </c>
      <c r="B42" s="80">
        <v>0.55902777777777768</v>
      </c>
      <c r="C42">
        <v>18</v>
      </c>
      <c r="D42" s="80">
        <f t="shared" si="0"/>
        <v>1.5555555555555556</v>
      </c>
      <c r="E42" s="80">
        <f t="shared" si="1"/>
        <v>3.1057098765432094E-2</v>
      </c>
    </row>
    <row r="43" spans="1:5">
      <c r="A43" s="79" t="s">
        <v>123</v>
      </c>
      <c r="B43" s="80">
        <v>0.24305555555555555</v>
      </c>
      <c r="C43">
        <v>6</v>
      </c>
      <c r="D43" s="80">
        <f t="shared" si="0"/>
        <v>4.666666666666667</v>
      </c>
      <c r="E43" s="80">
        <f t="shared" si="1"/>
        <v>4.0509259259259259E-2</v>
      </c>
    </row>
    <row r="44" spans="1:5">
      <c r="A44" s="79" t="s">
        <v>2107</v>
      </c>
      <c r="B44" s="80">
        <v>3.4722222222222224E-2</v>
      </c>
      <c r="C44">
        <v>4</v>
      </c>
      <c r="D44" s="80">
        <f t="shared" si="0"/>
        <v>7</v>
      </c>
      <c r="E44" s="80">
        <f t="shared" si="1"/>
        <v>8.6805555555555559E-3</v>
      </c>
    </row>
    <row r="45" spans="1:5">
      <c r="A45" s="79" t="s">
        <v>534</v>
      </c>
      <c r="B45" s="80">
        <v>0.14027777777777778</v>
      </c>
      <c r="C45">
        <v>4</v>
      </c>
      <c r="D45" s="80">
        <f t="shared" si="0"/>
        <v>7</v>
      </c>
      <c r="E45" s="80">
        <f t="shared" si="1"/>
        <v>3.5069444444444445E-2</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12"/>
  <sheetViews>
    <sheetView rightToLeft="1" zoomScale="90" zoomScaleNormal="90" workbookViewId="0">
      <selection activeCell="B12" sqref="B12"/>
    </sheetView>
  </sheetViews>
  <sheetFormatPr defaultRowHeight="14.45"/>
  <cols>
    <col min="1" max="1" width="21.5703125" bestFit="1" customWidth="1"/>
    <col min="2" max="2" width="22.5703125" bestFit="1" customWidth="1"/>
    <col min="3" max="4" width="14" bestFit="1" customWidth="1"/>
    <col min="6" max="6" width="21.5703125" bestFit="1" customWidth="1"/>
    <col min="7" max="7" width="20.140625" bestFit="1" customWidth="1"/>
    <col min="8" max="9" width="14" bestFit="1" customWidth="1"/>
    <col min="10" max="10" width="19.7109375" bestFit="1" customWidth="1"/>
    <col min="11" max="12" width="11" customWidth="1"/>
  </cols>
  <sheetData>
    <row r="1" spans="1:9">
      <c r="A1" s="85" t="s">
        <v>2457</v>
      </c>
      <c r="B1" s="85" t="s">
        <v>2510</v>
      </c>
      <c r="C1" s="85" t="s">
        <v>2466</v>
      </c>
      <c r="D1" s="85" t="s">
        <v>2467</v>
      </c>
      <c r="F1" s="85" t="s">
        <v>2457</v>
      </c>
      <c r="G1" s="85" t="s">
        <v>2501</v>
      </c>
      <c r="H1" s="85" t="s">
        <v>2511</v>
      </c>
      <c r="I1" s="85" t="s">
        <v>2512</v>
      </c>
    </row>
    <row r="2" spans="1:9">
      <c r="A2" s="79" t="s">
        <v>45</v>
      </c>
      <c r="B2" s="80">
        <v>0.33333333333333331</v>
      </c>
      <c r="C2" s="100">
        <f>Table17[[#This Row],[Stoppage Duration]]</f>
        <v>0.33333333333333331</v>
      </c>
      <c r="D2" s="99">
        <f>Table17[[#This Row],[Column1]]/SUM(Table17[Stoppage Duration])</f>
        <v>0.43478260869565227</v>
      </c>
      <c r="F2" s="79" t="s">
        <v>32</v>
      </c>
      <c r="G2">
        <v>6</v>
      </c>
      <c r="H2">
        <f>Table18[[#This Row],[Stoppage Count]]</f>
        <v>6</v>
      </c>
      <c r="I2" s="99">
        <f>Table18[[#This Row],[Column3]]/SUM(Table18[Stoppage Count])</f>
        <v>0.25</v>
      </c>
    </row>
    <row r="3" spans="1:9">
      <c r="A3" s="79" t="s">
        <v>176</v>
      </c>
      <c r="B3" s="80">
        <v>0.14583333333333334</v>
      </c>
      <c r="C3" s="80">
        <f>C2+Table17[[#This Row],[Stoppage Duration]]</f>
        <v>0.47916666666666663</v>
      </c>
      <c r="D3" s="99">
        <f>Table17[[#This Row],[Column1]]/SUM(Table17[Stoppage Duration])</f>
        <v>0.62500000000000011</v>
      </c>
      <c r="F3" s="79" t="s">
        <v>101</v>
      </c>
      <c r="G3">
        <v>3</v>
      </c>
      <c r="H3">
        <f>H2+Table18[[#This Row],[Stoppage Count]]</f>
        <v>9</v>
      </c>
      <c r="I3" s="99">
        <f>Table18[[#This Row],[Column3]]/SUM(Table18[Stoppage Count])</f>
        <v>0.375</v>
      </c>
    </row>
    <row r="4" spans="1:9">
      <c r="A4" s="79" t="s">
        <v>101</v>
      </c>
      <c r="B4" s="80">
        <v>8.3333333333333329E-2</v>
      </c>
      <c r="C4" s="80">
        <f>C3+Table17[[#This Row],[Stoppage Duration]]</f>
        <v>0.5625</v>
      </c>
      <c r="D4" s="99">
        <f>Table17[[#This Row],[Column1]]/SUM(Table17[Stoppage Duration])</f>
        <v>0.73369565217391319</v>
      </c>
      <c r="F4" s="79" t="s">
        <v>159</v>
      </c>
      <c r="G4">
        <v>3</v>
      </c>
      <c r="H4">
        <f>H3+Table18[[#This Row],[Stoppage Count]]</f>
        <v>12</v>
      </c>
      <c r="I4" s="99">
        <f>Table18[[#This Row],[Column3]]/SUM(Table18[Stoppage Count])</f>
        <v>0.5</v>
      </c>
    </row>
    <row r="5" spans="1:9">
      <c r="A5" s="79" t="s">
        <v>32</v>
      </c>
      <c r="B5" s="80">
        <v>7.5000000000000011E-2</v>
      </c>
      <c r="C5" s="80">
        <f>C4+Table17[[#This Row],[Stoppage Duration]]</f>
        <v>0.63749999999999996</v>
      </c>
      <c r="D5" s="99">
        <f>Table17[[#This Row],[Column1]]/SUM(Table17[Stoppage Duration])</f>
        <v>0.83152173913043492</v>
      </c>
      <c r="F5" s="79" t="s">
        <v>176</v>
      </c>
      <c r="G5">
        <v>2</v>
      </c>
      <c r="H5">
        <f>H4+Table18[[#This Row],[Stoppage Count]]</f>
        <v>14</v>
      </c>
      <c r="I5" s="99">
        <f>Table18[[#This Row],[Column3]]/SUM(Table18[Stoppage Count])</f>
        <v>0.58333333333333337</v>
      </c>
    </row>
    <row r="6" spans="1:9">
      <c r="A6" s="79" t="s">
        <v>159</v>
      </c>
      <c r="B6" s="80">
        <v>3.8194444444444448E-2</v>
      </c>
      <c r="C6" s="80">
        <f>C5+Table17[[#This Row],[Stoppage Duration]]</f>
        <v>0.67569444444444438</v>
      </c>
      <c r="D6" s="99">
        <f>Table17[[#This Row],[Column1]]/SUM(Table17[Stoppage Duration])</f>
        <v>0.88134057971014501</v>
      </c>
      <c r="F6" s="79" t="s">
        <v>230</v>
      </c>
      <c r="G6">
        <v>2</v>
      </c>
      <c r="H6">
        <f>H5+Table18[[#This Row],[Stoppage Count]]</f>
        <v>16</v>
      </c>
      <c r="I6" s="99">
        <f>Table18[[#This Row],[Column3]]/SUM(Table18[Stoppage Count])</f>
        <v>0.66666666666666663</v>
      </c>
    </row>
    <row r="7" spans="1:9">
      <c r="A7" s="79" t="s">
        <v>230</v>
      </c>
      <c r="B7" s="80">
        <v>3.125E-2</v>
      </c>
      <c r="C7" s="80">
        <f>C6+Table17[[#This Row],[Stoppage Duration]]</f>
        <v>0.70694444444444438</v>
      </c>
      <c r="D7" s="99">
        <f>Table17[[#This Row],[Column1]]/SUM(Table17[Stoppage Duration])</f>
        <v>0.92210144927536242</v>
      </c>
      <c r="F7" s="79" t="s">
        <v>156</v>
      </c>
      <c r="G7">
        <v>2</v>
      </c>
      <c r="H7">
        <f>H6+Table18[[#This Row],[Stoppage Count]]</f>
        <v>18</v>
      </c>
      <c r="I7" s="99">
        <f>Table18[[#This Row],[Column3]]/SUM(Table18[Stoppage Count])</f>
        <v>0.75</v>
      </c>
    </row>
    <row r="8" spans="1:9">
      <c r="A8" s="79" t="s">
        <v>213</v>
      </c>
      <c r="B8" s="80">
        <v>2.0833333333333332E-2</v>
      </c>
      <c r="C8" s="80">
        <f>C7+Table17[[#This Row],[Stoppage Duration]]</f>
        <v>0.72777777777777775</v>
      </c>
      <c r="D8" s="99">
        <f>Table17[[#This Row],[Column1]]/SUM(Table17[Stoppage Duration])</f>
        <v>0.9492753623188408</v>
      </c>
      <c r="F8" s="79" t="s">
        <v>67</v>
      </c>
      <c r="G8">
        <v>2</v>
      </c>
      <c r="H8">
        <f>H7+Table18[[#This Row],[Stoppage Count]]</f>
        <v>20</v>
      </c>
      <c r="I8" s="99">
        <f>Table18[[#This Row],[Column3]]/SUM(Table18[Stoppage Count])</f>
        <v>0.83333333333333337</v>
      </c>
    </row>
    <row r="9" spans="1:9">
      <c r="A9" s="79" t="s">
        <v>218</v>
      </c>
      <c r="B9" s="80">
        <v>1.3888888888888888E-2</v>
      </c>
      <c r="C9" s="80">
        <f>C8+Table17[[#This Row],[Stoppage Duration]]</f>
        <v>0.74166666666666659</v>
      </c>
      <c r="D9" s="99">
        <f>Table17[[#This Row],[Column1]]/SUM(Table17[Stoppage Duration])</f>
        <v>0.96739130434782616</v>
      </c>
      <c r="F9" s="79" t="s">
        <v>45</v>
      </c>
      <c r="G9">
        <v>1</v>
      </c>
      <c r="H9">
        <f>H8+Table18[[#This Row],[Stoppage Count]]</f>
        <v>21</v>
      </c>
      <c r="I9" s="99">
        <f>Table18[[#This Row],[Column3]]/SUM(Table18[Stoppage Count])</f>
        <v>0.875</v>
      </c>
    </row>
    <row r="10" spans="1:9">
      <c r="A10" s="79" t="s">
        <v>156</v>
      </c>
      <c r="B10" s="80">
        <v>1.0416666666666666E-2</v>
      </c>
      <c r="C10" s="80">
        <f>C9+Table17[[#This Row],[Stoppage Duration]]</f>
        <v>0.75208333333333321</v>
      </c>
      <c r="D10" s="99">
        <f>Table17[[#This Row],[Column1]]/SUM(Table17[Stoppage Duration])</f>
        <v>0.9809782608695653</v>
      </c>
      <c r="F10" s="79" t="s">
        <v>213</v>
      </c>
      <c r="G10">
        <v>1</v>
      </c>
      <c r="H10">
        <f>H9+Table18[[#This Row],[Stoppage Count]]</f>
        <v>22</v>
      </c>
      <c r="I10" s="99">
        <f>Table18[[#This Row],[Column3]]/SUM(Table18[Stoppage Count])</f>
        <v>0.91666666666666663</v>
      </c>
    </row>
    <row r="11" spans="1:9">
      <c r="A11" s="79" t="s">
        <v>67</v>
      </c>
      <c r="B11" s="80">
        <v>7.6388888888888886E-3</v>
      </c>
      <c r="C11" s="80">
        <f>C10+Table17[[#This Row],[Stoppage Duration]]</f>
        <v>0.75972222222222208</v>
      </c>
      <c r="D11" s="99">
        <f>Table17[[#This Row],[Column1]]/SUM(Table17[Stoppage Duration])</f>
        <v>0.99094202898550732</v>
      </c>
      <c r="F11" s="79" t="s">
        <v>218</v>
      </c>
      <c r="G11">
        <v>1</v>
      </c>
      <c r="H11">
        <f>H10+Table18[[#This Row],[Stoppage Count]]</f>
        <v>23</v>
      </c>
      <c r="I11" s="99">
        <f>Table18[[#This Row],[Column3]]/SUM(Table18[Stoppage Count])</f>
        <v>0.95833333333333337</v>
      </c>
    </row>
    <row r="12" spans="1:9">
      <c r="A12" s="79" t="s">
        <v>274</v>
      </c>
      <c r="B12" s="80">
        <v>6.9444444444444441E-3</v>
      </c>
      <c r="C12" s="80">
        <f>C11+Table17[[#This Row],[Stoppage Duration]]</f>
        <v>0.7666666666666665</v>
      </c>
      <c r="D12" s="99">
        <f>Table17[[#This Row],[Column1]]/SUM(Table17[Stoppage Duration])</f>
        <v>1</v>
      </c>
      <c r="F12" s="79" t="s">
        <v>274</v>
      </c>
      <c r="G12">
        <v>1</v>
      </c>
      <c r="H12">
        <f>H11+Table18[[#This Row],[Stoppage Count]]</f>
        <v>24</v>
      </c>
      <c r="I12" s="99">
        <f>Table18[[#This Row],[Column3]]/SUM(Table18[Stoppage Count])</f>
        <v>1</v>
      </c>
    </row>
  </sheetData>
  <phoneticPr fontId="17" type="noConversion"/>
  <pageMargins left="0.7" right="0.7" top="0.75" bottom="0.75" header="0.3" footer="0.3"/>
  <drawing r:id="rId1"/>
  <tableParts count="2">
    <tablePart r:id="rId2"/>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7"/>
  <sheetViews>
    <sheetView rightToLeft="1" topLeftCell="K1" zoomScale="90" zoomScaleNormal="90" workbookViewId="0">
      <selection activeCell="A2" sqref="A2:A14"/>
    </sheetView>
  </sheetViews>
  <sheetFormatPr defaultRowHeight="14.45"/>
  <cols>
    <col min="1" max="1" width="21.5703125" bestFit="1" customWidth="1"/>
    <col min="2" max="2" width="22.5703125" bestFit="1" customWidth="1"/>
    <col min="3" max="4" width="14" bestFit="1" customWidth="1"/>
    <col min="6" max="6" width="21.5703125" bestFit="1" customWidth="1"/>
    <col min="7" max="7" width="20.140625" bestFit="1" customWidth="1"/>
    <col min="8" max="9" width="14" bestFit="1" customWidth="1"/>
    <col min="10" max="10" width="19.7109375" bestFit="1" customWidth="1"/>
    <col min="11" max="12" width="11" customWidth="1"/>
  </cols>
  <sheetData>
    <row r="1" spans="1:9">
      <c r="A1" s="85" t="s">
        <v>2457</v>
      </c>
      <c r="B1" s="85" t="s">
        <v>2510</v>
      </c>
      <c r="C1" s="85" t="s">
        <v>2466</v>
      </c>
      <c r="D1" s="85" t="s">
        <v>2467</v>
      </c>
      <c r="F1" s="85" t="s">
        <v>2457</v>
      </c>
      <c r="G1" s="85" t="s">
        <v>2501</v>
      </c>
      <c r="H1" s="85" t="s">
        <v>2511</v>
      </c>
      <c r="I1" s="85" t="s">
        <v>2512</v>
      </c>
    </row>
    <row r="2" spans="1:9">
      <c r="A2" s="79" t="s">
        <v>95</v>
      </c>
      <c r="B2" s="80">
        <v>3.7750000000000012</v>
      </c>
      <c r="C2" s="100">
        <f>Table1720[[#This Row],[Stoppage Duration]]</f>
        <v>3.7750000000000012</v>
      </c>
      <c r="D2" s="99">
        <f>Table1720[[#This Row],[Column1]]/SUM(Table1720[Stoppage Duration])</f>
        <v>0.42968935262034635</v>
      </c>
      <c r="F2" s="79" t="s">
        <v>95</v>
      </c>
      <c r="G2">
        <v>62</v>
      </c>
      <c r="H2">
        <f>Table1821[[#This Row],[Stoppage Count]]</f>
        <v>62</v>
      </c>
      <c r="I2" s="99">
        <f>Table1821[[#This Row],[Column3]]/SUM(Table1821[Stoppage Count])</f>
        <v>0.27802690582959644</v>
      </c>
    </row>
    <row r="3" spans="1:9">
      <c r="A3" s="79" t="s">
        <v>135</v>
      </c>
      <c r="B3" s="80">
        <v>1.0763888888888886</v>
      </c>
      <c r="C3" s="80">
        <f>C2+Table1720[[#This Row],[Stoppage Duration]]</f>
        <v>4.8513888888888896</v>
      </c>
      <c r="D3" s="99">
        <f>Table1720[[#This Row],[Column1]]/SUM(Table1720[Stoppage Duration])</f>
        <v>0.55220931151687624</v>
      </c>
      <c r="F3" s="79" t="s">
        <v>135</v>
      </c>
      <c r="G3">
        <v>27</v>
      </c>
      <c r="H3">
        <f>H2+Table1821[[#This Row],[Stoppage Count]]</f>
        <v>89</v>
      </c>
      <c r="I3" s="99">
        <f>Table1821[[#This Row],[Column3]]/SUM(Table1821[Stoppage Count])</f>
        <v>0.3991031390134529</v>
      </c>
    </row>
    <row r="4" spans="1:9">
      <c r="A4" s="79" t="s">
        <v>109</v>
      </c>
      <c r="B4" s="80">
        <v>0.9326388888888888</v>
      </c>
      <c r="C4" s="80">
        <f>C3+Table1720[[#This Row],[Stoppage Duration]]</f>
        <v>5.7840277777777782</v>
      </c>
      <c r="D4" s="99">
        <f>Table1720[[#This Row],[Column1]]/SUM(Table1720[Stoppage Duration])</f>
        <v>0.65836692751561143</v>
      </c>
      <c r="F4" s="79" t="s">
        <v>109</v>
      </c>
      <c r="G4">
        <v>23</v>
      </c>
      <c r="H4">
        <f>H3+Table1821[[#This Row],[Stoppage Count]]</f>
        <v>112</v>
      </c>
      <c r="I4" s="99">
        <f>Table1821[[#This Row],[Column3]]/SUM(Table1821[Stoppage Count])</f>
        <v>0.50224215246636772</v>
      </c>
    </row>
    <row r="5" spans="1:9">
      <c r="A5" s="79" t="s">
        <v>91</v>
      </c>
      <c r="B5" s="80">
        <v>0.56874999999999998</v>
      </c>
      <c r="C5" s="80">
        <f>C4+Table1720[[#This Row],[Stoppage Duration]]</f>
        <v>6.3527777777777779</v>
      </c>
      <c r="D5" s="99">
        <f>Table1720[[#This Row],[Column1]]/SUM(Table1720[Stoppage Duration])</f>
        <v>0.72310489289384239</v>
      </c>
      <c r="F5" s="79" t="s">
        <v>91</v>
      </c>
      <c r="G5">
        <v>18</v>
      </c>
      <c r="H5">
        <f>H4+Table1821[[#This Row],[Stoppage Count]]</f>
        <v>130</v>
      </c>
      <c r="I5" s="99">
        <f>Table1821[[#This Row],[Column3]]/SUM(Table1821[Stoppage Count])</f>
        <v>0.5829596412556054</v>
      </c>
    </row>
    <row r="6" spans="1:9">
      <c r="A6" s="79" t="s">
        <v>445</v>
      </c>
      <c r="B6" s="80">
        <v>0.55902777777777779</v>
      </c>
      <c r="C6" s="80">
        <f>C5+Table1720[[#This Row],[Stoppage Duration]]</f>
        <v>6.9118055555555555</v>
      </c>
      <c r="D6" s="99">
        <f>Table1720[[#This Row],[Column1]]/SUM(Table1720[Stoppage Duration])</f>
        <v>0.78673622638526597</v>
      </c>
      <c r="F6" s="79" t="s">
        <v>445</v>
      </c>
      <c r="G6">
        <v>18</v>
      </c>
      <c r="H6">
        <f>H5+Table1821[[#This Row],[Stoppage Count]]</f>
        <v>148</v>
      </c>
      <c r="I6" s="99">
        <f>Table1821[[#This Row],[Column3]]/SUM(Table1821[Stoppage Count])</f>
        <v>0.66367713004484308</v>
      </c>
    </row>
    <row r="7" spans="1:9">
      <c r="A7" s="79" t="s">
        <v>1754</v>
      </c>
      <c r="B7" s="80">
        <v>0.33333333333333337</v>
      </c>
      <c r="C7" s="80">
        <f>C6+Table1720[[#This Row],[Stoppage Duration]]</f>
        <v>7.2451388888888886</v>
      </c>
      <c r="D7" s="99">
        <f>Table1720[[#This Row],[Column1]]/SUM(Table1720[Stoppage Duration])</f>
        <v>0.82467789107580425</v>
      </c>
      <c r="F7" s="79" t="s">
        <v>1754</v>
      </c>
      <c r="G7">
        <v>7</v>
      </c>
      <c r="H7">
        <f>H6+Table1821[[#This Row],[Stoppage Count]]</f>
        <v>155</v>
      </c>
      <c r="I7" s="99">
        <f>Table1821[[#This Row],[Column3]]/SUM(Table1821[Stoppage Count])</f>
        <v>0.69506726457399104</v>
      </c>
    </row>
    <row r="8" spans="1:9">
      <c r="A8" s="79" t="s">
        <v>123</v>
      </c>
      <c r="B8" s="80">
        <v>0.24305555555555555</v>
      </c>
      <c r="C8" s="80">
        <f>C7+Table1720[[#This Row],[Stoppage Duration]]</f>
        <v>7.4881944444444439</v>
      </c>
      <c r="D8" s="99">
        <f>Table1720[[#This Row],[Column1]]/SUM(Table1720[Stoppage Duration])</f>
        <v>0.85234368824598838</v>
      </c>
      <c r="F8" s="79" t="s">
        <v>123</v>
      </c>
      <c r="G8">
        <v>6</v>
      </c>
      <c r="H8">
        <f>H7+Table1821[[#This Row],[Stoppage Count]]</f>
        <v>161</v>
      </c>
      <c r="I8" s="99">
        <f>Table1821[[#This Row],[Column3]]/SUM(Table1821[Stoppage Count])</f>
        <v>0.72197309417040356</v>
      </c>
    </row>
    <row r="9" spans="1:9">
      <c r="A9" s="79" t="s">
        <v>277</v>
      </c>
      <c r="B9" s="80">
        <v>0.17569444444444446</v>
      </c>
      <c r="C9" s="80">
        <f>C8+Table1720[[#This Row],[Stoppage Duration]]</f>
        <v>7.6638888888888888</v>
      </c>
      <c r="D9" s="99">
        <f>Table1720[[#This Row],[Column1]]/SUM(Table1720[Stoppage Duration])</f>
        <v>0.87234210734329298</v>
      </c>
      <c r="F9" s="79" t="s">
        <v>277</v>
      </c>
      <c r="G9">
        <v>6</v>
      </c>
      <c r="H9">
        <f>H8+Table1821[[#This Row],[Stoppage Count]]</f>
        <v>167</v>
      </c>
      <c r="I9" s="99">
        <f>Table1821[[#This Row],[Column3]]/SUM(Table1821[Stoppage Count])</f>
        <v>0.7488789237668162</v>
      </c>
    </row>
    <row r="10" spans="1:9">
      <c r="A10" s="79" t="s">
        <v>52</v>
      </c>
      <c r="B10" s="80">
        <v>0.1701388888888889</v>
      </c>
      <c r="C10" s="80">
        <f>C9+Table1720[[#This Row],[Stoppage Duration]]</f>
        <v>7.834027777777778</v>
      </c>
      <c r="D10" s="99">
        <f>Table1720[[#This Row],[Column1]]/SUM(Table1720[Stoppage Duration])</f>
        <v>0.89170816536242203</v>
      </c>
      <c r="F10" s="79" t="s">
        <v>52</v>
      </c>
      <c r="G10">
        <v>6</v>
      </c>
      <c r="H10">
        <f>H9+Table1821[[#This Row],[Stoppage Count]]</f>
        <v>173</v>
      </c>
      <c r="I10" s="99">
        <f>Table1821[[#This Row],[Column3]]/SUM(Table1821[Stoppage Count])</f>
        <v>0.77578475336322872</v>
      </c>
    </row>
    <row r="11" spans="1:9">
      <c r="A11" s="79" t="s">
        <v>2509</v>
      </c>
      <c r="B11" s="80">
        <v>0.12847222222222221</v>
      </c>
      <c r="C11" s="80">
        <f>C10+Table1720[[#This Row],[Stoppage Duration]]</f>
        <v>7.9625000000000004</v>
      </c>
      <c r="D11" s="99">
        <f>Table1720[[#This Row],[Column1]]/SUM(Table1720[Stoppage Duration])</f>
        <v>0.90633151529523359</v>
      </c>
      <c r="F11" s="79" t="s">
        <v>2509</v>
      </c>
      <c r="G11">
        <v>6</v>
      </c>
      <c r="H11">
        <f>H10+Table1821[[#This Row],[Stoppage Count]]</f>
        <v>179</v>
      </c>
      <c r="I11" s="99">
        <f>Table1821[[#This Row],[Column3]]/SUM(Table1821[Stoppage Count])</f>
        <v>0.80269058295964124</v>
      </c>
    </row>
    <row r="12" spans="1:9">
      <c r="A12" s="79" t="s">
        <v>833</v>
      </c>
      <c r="B12" s="80">
        <v>0.125</v>
      </c>
      <c r="C12" s="80">
        <f>C11+Table1720[[#This Row],[Stoppage Duration]]</f>
        <v>8.0875000000000004</v>
      </c>
      <c r="D12" s="99">
        <f>Table1720[[#This Row],[Column1]]/SUM(Table1720[Stoppage Duration])</f>
        <v>0.92055963955418552</v>
      </c>
      <c r="F12" s="79" t="s">
        <v>833</v>
      </c>
      <c r="G12">
        <v>5</v>
      </c>
      <c r="H12">
        <f>H11+Table1821[[#This Row],[Stoppage Count]]</f>
        <v>184</v>
      </c>
      <c r="I12" s="99">
        <f>Table1821[[#This Row],[Column3]]/SUM(Table1821[Stoppage Count])</f>
        <v>0.82511210762331844</v>
      </c>
    </row>
    <row r="13" spans="1:9">
      <c r="A13" s="79" t="s">
        <v>167</v>
      </c>
      <c r="B13" s="80">
        <v>0.1111111111111111</v>
      </c>
      <c r="C13" s="80">
        <f>C12+Table1720[[#This Row],[Stoppage Duration]]</f>
        <v>8.1986111111111111</v>
      </c>
      <c r="D13" s="99">
        <f>Table1720[[#This Row],[Column1]]/SUM(Table1720[Stoppage Duration])</f>
        <v>0.93320686111769824</v>
      </c>
      <c r="F13" s="79" t="s">
        <v>167</v>
      </c>
      <c r="G13">
        <v>5</v>
      </c>
      <c r="H13">
        <f>H12+Table1821[[#This Row],[Stoppage Count]]</f>
        <v>189</v>
      </c>
      <c r="I13" s="99">
        <f>Table1821[[#This Row],[Column3]]/SUM(Table1821[Stoppage Count])</f>
        <v>0.84753363228699552</v>
      </c>
    </row>
    <row r="14" spans="1:9">
      <c r="A14" s="79" t="s">
        <v>79</v>
      </c>
      <c r="B14" s="80">
        <v>0.10694444444444445</v>
      </c>
      <c r="C14" s="80">
        <f>C13+Table1720[[#This Row],[Stoppage Duration]]</f>
        <v>8.3055555555555554</v>
      </c>
      <c r="D14" s="99">
        <f>Table1720[[#This Row],[Column1]]/SUM(Table1720[Stoppage Duration])</f>
        <v>0.94537981187257925</v>
      </c>
      <c r="F14" s="79" t="s">
        <v>79</v>
      </c>
      <c r="G14">
        <v>5</v>
      </c>
      <c r="H14">
        <f>H13+Table1821[[#This Row],[Stoppage Count]]</f>
        <v>194</v>
      </c>
      <c r="I14" s="99">
        <f>Table1821[[#This Row],[Column3]]/SUM(Table1821[Stoppage Count])</f>
        <v>0.8699551569506726</v>
      </c>
    </row>
    <row r="15" spans="1:9">
      <c r="A15" s="79" t="s">
        <v>531</v>
      </c>
      <c r="B15" s="80">
        <v>6.458333333333334E-2</v>
      </c>
      <c r="C15" s="80">
        <f>C14+Table1720[[#This Row],[Stoppage Duration]]</f>
        <v>8.3701388888888886</v>
      </c>
      <c r="D15" s="99">
        <f>Table1720[[#This Row],[Column1]]/SUM(Table1720[Stoppage Duration])</f>
        <v>0.95273100940637101</v>
      </c>
      <c r="F15" s="79" t="s">
        <v>531</v>
      </c>
      <c r="G15">
        <v>4</v>
      </c>
      <c r="H15">
        <f>H14+Table1821[[#This Row],[Stoppage Count]]</f>
        <v>198</v>
      </c>
      <c r="I15" s="99">
        <f>Table1821[[#This Row],[Column3]]/SUM(Table1821[Stoppage Count])</f>
        <v>0.88789237668161436</v>
      </c>
    </row>
    <row r="16" spans="1:9">
      <c r="A16" s="79" t="s">
        <v>251</v>
      </c>
      <c r="B16" s="80">
        <v>5.5555555555555552E-2</v>
      </c>
      <c r="C16" s="80">
        <f>C15+Table1720[[#This Row],[Stoppage Duration]]</f>
        <v>8.4256944444444439</v>
      </c>
      <c r="D16" s="99">
        <f>Table1720[[#This Row],[Column1]]/SUM(Table1720[Stoppage Duration])</f>
        <v>0.95905462018812737</v>
      </c>
      <c r="F16" s="79" t="s">
        <v>251</v>
      </c>
      <c r="G16">
        <v>4</v>
      </c>
      <c r="H16">
        <f>H15+Table1821[[#This Row],[Stoppage Count]]</f>
        <v>202</v>
      </c>
      <c r="I16" s="99">
        <f>Table1821[[#This Row],[Column3]]/SUM(Table1821[Stoppage Count])</f>
        <v>0.905829596412556</v>
      </c>
    </row>
    <row r="17" spans="1:9">
      <c r="A17" s="79" t="s">
        <v>2366</v>
      </c>
      <c r="B17" s="80">
        <v>5.5555555555555552E-2</v>
      </c>
      <c r="C17" s="80">
        <f>C16+Table1720[[#This Row],[Stoppage Duration]]</f>
        <v>8.4812499999999993</v>
      </c>
      <c r="D17" s="99">
        <f>Table1720[[#This Row],[Column1]]/SUM(Table1720[Stoppage Duration])</f>
        <v>0.96537823096988373</v>
      </c>
      <c r="F17" s="79" t="s">
        <v>2366</v>
      </c>
      <c r="G17">
        <v>3</v>
      </c>
      <c r="H17">
        <f>H16+Table1821[[#This Row],[Stoppage Count]]</f>
        <v>205</v>
      </c>
      <c r="I17" s="99">
        <f>Table1821[[#This Row],[Column3]]/SUM(Table1821[Stoppage Count])</f>
        <v>0.91928251121076232</v>
      </c>
    </row>
    <row r="18" spans="1:9">
      <c r="A18" s="79" t="s">
        <v>2409</v>
      </c>
      <c r="B18" s="80">
        <v>4.8611111111111105E-2</v>
      </c>
      <c r="C18" s="80">
        <f>C17+Table1720[[#This Row],[Stoppage Duration]]</f>
        <v>8.52986111111111</v>
      </c>
      <c r="D18" s="99">
        <f>Table1720[[#This Row],[Column1]]/SUM(Table1720[Stoppage Duration])</f>
        <v>0.97091139040392049</v>
      </c>
      <c r="F18" s="79" t="s">
        <v>2409</v>
      </c>
      <c r="G18">
        <v>3</v>
      </c>
      <c r="H18">
        <f>H17+Table1821[[#This Row],[Stoppage Count]]</f>
        <v>208</v>
      </c>
      <c r="I18" s="99">
        <f>Table1821[[#This Row],[Column3]]/SUM(Table1821[Stoppage Count])</f>
        <v>0.93273542600896864</v>
      </c>
    </row>
    <row r="19" spans="1:9">
      <c r="A19" s="79" t="s">
        <v>183</v>
      </c>
      <c r="B19" s="80">
        <v>4.5138888888888895E-2</v>
      </c>
      <c r="C19" s="80">
        <f>C18+Table1720[[#This Row],[Stoppage Duration]]</f>
        <v>8.5749999999999993</v>
      </c>
      <c r="D19" s="99">
        <f>Table1720[[#This Row],[Column1]]/SUM(Table1720[Stoppage Duration])</f>
        <v>0.97604932416409762</v>
      </c>
      <c r="F19" s="79" t="s">
        <v>183</v>
      </c>
      <c r="G19">
        <v>3</v>
      </c>
      <c r="H19">
        <f>H18+Table1821[[#This Row],[Stoppage Count]]</f>
        <v>211</v>
      </c>
      <c r="I19" s="99">
        <f>Table1821[[#This Row],[Column3]]/SUM(Table1821[Stoppage Count])</f>
        <v>0.94618834080717484</v>
      </c>
    </row>
    <row r="20" spans="1:9">
      <c r="A20" s="79" t="s">
        <v>1530</v>
      </c>
      <c r="B20" s="80">
        <v>4.1666666666666664E-2</v>
      </c>
      <c r="C20" s="80">
        <f>C19+Table1720[[#This Row],[Stoppage Duration]]</f>
        <v>8.6166666666666654</v>
      </c>
      <c r="D20" s="99">
        <f>Table1720[[#This Row],[Column1]]/SUM(Table1720[Stoppage Duration])</f>
        <v>0.98079203225041489</v>
      </c>
      <c r="F20" s="79" t="s">
        <v>1530</v>
      </c>
      <c r="G20">
        <v>2</v>
      </c>
      <c r="H20">
        <f>H19+Table1821[[#This Row],[Stoppage Count]]</f>
        <v>213</v>
      </c>
      <c r="I20" s="99">
        <f>Table1821[[#This Row],[Column3]]/SUM(Table1821[Stoppage Count])</f>
        <v>0.95515695067264572</v>
      </c>
    </row>
    <row r="21" spans="1:9">
      <c r="A21" s="79" t="s">
        <v>73</v>
      </c>
      <c r="B21" s="80">
        <v>4.1666666666666664E-2</v>
      </c>
      <c r="C21" s="80">
        <f>C20+Table1720[[#This Row],[Stoppage Duration]]</f>
        <v>8.6583333333333314</v>
      </c>
      <c r="D21" s="99">
        <f>Table1720[[#This Row],[Column1]]/SUM(Table1720[Stoppage Duration])</f>
        <v>0.98553474033673205</v>
      </c>
      <c r="F21" s="79" t="s">
        <v>73</v>
      </c>
      <c r="G21">
        <v>2</v>
      </c>
      <c r="H21">
        <f>H20+Table1821[[#This Row],[Stoppage Count]]</f>
        <v>215</v>
      </c>
      <c r="I21" s="99">
        <f>Table1821[[#This Row],[Column3]]/SUM(Table1821[Stoppage Count])</f>
        <v>0.9641255605381166</v>
      </c>
    </row>
    <row r="22" spans="1:9">
      <c r="A22" s="79" t="s">
        <v>209</v>
      </c>
      <c r="B22" s="80">
        <v>3.125E-2</v>
      </c>
      <c r="C22" s="80">
        <f>C21+Table1720[[#This Row],[Stoppage Duration]]</f>
        <v>8.6895833333333314</v>
      </c>
      <c r="D22" s="99">
        <f>Table1720[[#This Row],[Column1]]/SUM(Table1720[Stoppage Duration])</f>
        <v>0.98909177140147009</v>
      </c>
      <c r="F22" s="79" t="s">
        <v>209</v>
      </c>
      <c r="G22">
        <v>2</v>
      </c>
      <c r="H22">
        <f>H21+Table1821[[#This Row],[Stoppage Count]]</f>
        <v>217</v>
      </c>
      <c r="I22" s="99">
        <f>Table1821[[#This Row],[Column3]]/SUM(Table1821[Stoppage Count])</f>
        <v>0.97309417040358748</v>
      </c>
    </row>
    <row r="23" spans="1:9">
      <c r="A23" s="79" t="s">
        <v>1775</v>
      </c>
      <c r="B23" s="80">
        <v>3.125E-2</v>
      </c>
      <c r="C23" s="80">
        <f>C22+Table1720[[#This Row],[Stoppage Duration]]</f>
        <v>8.7208333333333314</v>
      </c>
      <c r="D23" s="99">
        <f>Table1720[[#This Row],[Column1]]/SUM(Table1720[Stoppage Duration])</f>
        <v>0.99264880246620801</v>
      </c>
      <c r="F23" s="79" t="s">
        <v>1775</v>
      </c>
      <c r="G23">
        <v>2</v>
      </c>
      <c r="H23">
        <f>H22+Table1821[[#This Row],[Stoppage Count]]</f>
        <v>219</v>
      </c>
      <c r="I23" s="99">
        <f>Table1821[[#This Row],[Column3]]/SUM(Table1821[Stoppage Count])</f>
        <v>0.98206278026905824</v>
      </c>
    </row>
    <row r="24" spans="1:9">
      <c r="A24" s="79" t="s">
        <v>255</v>
      </c>
      <c r="B24" s="80">
        <v>2.9861111111111109E-2</v>
      </c>
      <c r="C24" s="80">
        <f>C23+Table1720[[#This Row],[Stoppage Duration]]</f>
        <v>8.7506944444444432</v>
      </c>
      <c r="D24" s="99">
        <f>Table1720[[#This Row],[Column1]]/SUM(Table1720[Stoppage Duration])</f>
        <v>0.99604774326140211</v>
      </c>
      <c r="F24" s="79" t="s">
        <v>255</v>
      </c>
      <c r="G24">
        <v>1</v>
      </c>
      <c r="H24">
        <f>H23+Table1821[[#This Row],[Stoppage Count]]</f>
        <v>220</v>
      </c>
      <c r="I24" s="99">
        <f>Table1821[[#This Row],[Column3]]/SUM(Table1821[Stoppage Count])</f>
        <v>0.98654708520179368</v>
      </c>
    </row>
    <row r="25" spans="1:9">
      <c r="A25" s="79" t="s">
        <v>2373</v>
      </c>
      <c r="B25" s="80">
        <v>2.0833333333333332E-2</v>
      </c>
      <c r="C25" s="80">
        <f>C24+Table1720[[#This Row],[Stoppage Duration]]</f>
        <v>8.7715277777777771</v>
      </c>
      <c r="D25" s="99">
        <f>Table1720[[#This Row],[Column1]]/SUM(Table1720[Stoppage Duration])</f>
        <v>0.99841909730456091</v>
      </c>
      <c r="F25" s="79" t="s">
        <v>2373</v>
      </c>
      <c r="G25">
        <v>1</v>
      </c>
      <c r="H25">
        <f>H24+Table1821[[#This Row],[Stoppage Count]]</f>
        <v>221</v>
      </c>
      <c r="I25" s="99">
        <f>Table1821[[#This Row],[Column3]]/SUM(Table1821[Stoppage Count])</f>
        <v>0.99103139013452912</v>
      </c>
    </row>
    <row r="26" spans="1:9">
      <c r="A26" s="79" t="s">
        <v>2421</v>
      </c>
      <c r="B26" s="80">
        <v>6.9444444444444441E-3</v>
      </c>
      <c r="C26" s="80">
        <f>C25+Table1720[[#This Row],[Stoppage Duration]]</f>
        <v>8.7784722222222218</v>
      </c>
      <c r="D26" s="99">
        <f>Table1720[[#This Row],[Column1]]/SUM(Table1720[Stoppage Duration])</f>
        <v>0.9992095486522804</v>
      </c>
      <c r="F26" s="79" t="s">
        <v>2421</v>
      </c>
      <c r="G26">
        <v>1</v>
      </c>
      <c r="H26">
        <f>H25+Table1821[[#This Row],[Stoppage Count]]</f>
        <v>222</v>
      </c>
      <c r="I26" s="99">
        <f>Table1821[[#This Row],[Column3]]/SUM(Table1821[Stoppage Count])</f>
        <v>0.99551569506726456</v>
      </c>
    </row>
    <row r="27" spans="1:9">
      <c r="A27" s="79" t="s">
        <v>2380</v>
      </c>
      <c r="B27" s="80">
        <v>6.9444444444444441E-3</v>
      </c>
      <c r="C27" s="80">
        <f>C26+Table1720[[#This Row],[Stoppage Duration]]</f>
        <v>8.7854166666666664</v>
      </c>
      <c r="D27" s="99">
        <f>Table1720[[#This Row],[Column1]]/SUM(Table1720[Stoppage Duration])</f>
        <v>1</v>
      </c>
      <c r="F27" s="79" t="s">
        <v>2380</v>
      </c>
      <c r="G27">
        <v>1</v>
      </c>
      <c r="H27">
        <f>H26+Table1821[[#This Row],[Stoppage Count]]</f>
        <v>223</v>
      </c>
      <c r="I27" s="99">
        <f>Table1821[[#This Row],[Column3]]/SUM(Table1821[Stoppage Count])</f>
        <v>1</v>
      </c>
    </row>
  </sheetData>
  <pageMargins left="0.7" right="0.7" top="0.75" bottom="0.75" header="0.3" footer="0.3"/>
  <pageSetup paperSize="9" orientation="portrait" verticalDpi="0"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CB09D-11F8-4D76-936F-98B09BC7375D}">
  <dimension ref="A2:N33"/>
  <sheetViews>
    <sheetView showGridLines="0" zoomScale="101" workbookViewId="0">
      <selection activeCell="B19" sqref="B19"/>
    </sheetView>
  </sheetViews>
  <sheetFormatPr defaultRowHeight="14.45"/>
  <cols>
    <col min="2" max="2" width="24.5703125" bestFit="1" customWidth="1"/>
    <col min="3" max="3" width="16.85546875" customWidth="1"/>
    <col min="4" max="4" width="27.140625" bestFit="1" customWidth="1"/>
    <col min="5" max="5" width="12.7109375" bestFit="1" customWidth="1"/>
    <col min="6" max="7" width="16.7109375" bestFit="1" customWidth="1"/>
    <col min="8" max="8" width="13.140625" bestFit="1" customWidth="1"/>
    <col min="9" max="9" width="8.42578125" bestFit="1" customWidth="1"/>
    <col min="10" max="10" width="16.7109375" bestFit="1" customWidth="1"/>
    <col min="11" max="11" width="11.28515625" hidden="1" customWidth="1"/>
    <col min="12" max="12" width="24.5703125" bestFit="1" customWidth="1"/>
    <col min="13" max="13" width="15" bestFit="1" customWidth="1"/>
    <col min="14" max="14" width="26.42578125" bestFit="1" customWidth="1"/>
  </cols>
  <sheetData>
    <row r="2" spans="1:14">
      <c r="L2" s="78" t="s">
        <v>2019</v>
      </c>
      <c r="M2" t="s">
        <v>72</v>
      </c>
    </row>
    <row r="4" spans="1:14">
      <c r="B4" s="82" t="s">
        <v>2020</v>
      </c>
      <c r="C4" s="138" t="s">
        <v>2021</v>
      </c>
      <c r="D4" s="138" t="s">
        <v>2022</v>
      </c>
      <c r="E4" t="s">
        <v>2023</v>
      </c>
      <c r="F4" t="s">
        <v>2024</v>
      </c>
      <c r="G4" t="s">
        <v>2025</v>
      </c>
      <c r="H4" t="s">
        <v>2026</v>
      </c>
      <c r="L4" s="78" t="s">
        <v>2027</v>
      </c>
      <c r="M4" t="s">
        <v>2028</v>
      </c>
      <c r="N4" t="s">
        <v>2029</v>
      </c>
    </row>
    <row r="5" spans="1:14">
      <c r="B5" s="137" t="s">
        <v>51</v>
      </c>
      <c r="C5" s="147">
        <f>Number_Of_Hours-Table13[[#This Row],[Down Time]]</f>
        <v>84.365972222222226</v>
      </c>
      <c r="D5" s="82">
        <f>COUNTIF(tbl_Failures_Record[Line Name],Table13[[#This Row],[Production Line]])</f>
        <v>131</v>
      </c>
      <c r="E5" s="147">
        <f>SUMIFS(tbl_Failures_Record[Duration],tbl_Failures_Record[Line Name],Table13[[#This Row],[Production Line]])</f>
        <v>5.6340277777777805</v>
      </c>
      <c r="F5" s="147">
        <f>Table13[[#This Row],[Up Time]]/Table13[[#This Row],[Number of Failures]]</f>
        <v>0.6440150551314674</v>
      </c>
      <c r="G5" s="147">
        <f>Table13[[#This Row],[Down Time]]/Table13[[#This Row],[Number of Failures]]</f>
        <v>4.3007845631891452E-2</v>
      </c>
      <c r="H5" s="148">
        <f>Table13[[#This Row],[MTBF]]/(Table13[[#This Row],[MTBF]]+Table13[[#This Row],[MTTR]])</f>
        <v>0.9373996913580247</v>
      </c>
      <c r="L5" s="151" t="s">
        <v>95</v>
      </c>
      <c r="M5" s="140">
        <v>0.87291666666666667</v>
      </c>
      <c r="N5" s="152">
        <v>14</v>
      </c>
    </row>
    <row r="6" spans="1:14">
      <c r="B6" s="137" t="s">
        <v>31</v>
      </c>
      <c r="C6" s="147">
        <f>Number_Of_Hours-Table13[[#This Row],[Down Time]]</f>
        <v>75.925694444444431</v>
      </c>
      <c r="D6" s="82">
        <f>COUNTIF(tbl_Failures_Record[Line Name],Table13[[#This Row],[Production Line]])</f>
        <v>414</v>
      </c>
      <c r="E6" s="147">
        <f>SUMIFS(tbl_Failures_Record[Duration],tbl_Failures_Record[Line Name],Table13[[#This Row],[Production Line]])</f>
        <v>14.074305555555565</v>
      </c>
      <c r="F6" s="147">
        <f>Table13[[#This Row],[Up Time]]/Table13[[#This Row],[Number of Failures]]</f>
        <v>0.18339539720880296</v>
      </c>
      <c r="G6" s="147">
        <f>Table13[[#This Row],[Down Time]]/Table13[[#This Row],[Number of Failures]]</f>
        <v>3.3995907139023104E-2</v>
      </c>
      <c r="H6" s="148">
        <f>Table13[[#This Row],[MTBF]]/(Table13[[#This Row],[MTBF]]+Table13[[#This Row],[MTTR]])</f>
        <v>0.84361882716049374</v>
      </c>
      <c r="L6" s="151" t="s">
        <v>255</v>
      </c>
      <c r="M6" s="140">
        <v>0.70833333333333326</v>
      </c>
      <c r="N6" s="152">
        <v>2</v>
      </c>
    </row>
    <row r="7" spans="1:14">
      <c r="B7" s="137" t="s">
        <v>72</v>
      </c>
      <c r="C7" s="147">
        <f>Number_Of_Hours-Table13[[#This Row],[Down Time]]</f>
        <v>72.769537037037026</v>
      </c>
      <c r="D7" s="82">
        <f>COUNTIF(tbl_Failures_Record[Line Name],Table13[[#This Row],[Production Line]])</f>
        <v>449</v>
      </c>
      <c r="E7" s="147">
        <f>SUMIFS(tbl_Failures_Record[Duration],tbl_Failures_Record[Line Name],Table13[[#This Row],[Production Line]])</f>
        <v>17.230462962962967</v>
      </c>
      <c r="F7" s="147">
        <f>Table13[[#This Row],[Up Time]]/Table13[[#This Row],[Number of Failures]]</f>
        <v>0.16207023838983747</v>
      </c>
      <c r="G7" s="147">
        <f>Table13[[#This Row],[Down Time]]/Table13[[#This Row],[Number of Failures]]</f>
        <v>3.8375195908603492E-2</v>
      </c>
      <c r="H7" s="148">
        <f>Table13[[#This Row],[MTBF]]/(Table13[[#This Row],[MTBF]]+Table13[[#This Row],[MTTR]])</f>
        <v>0.80855041152263363</v>
      </c>
      <c r="L7" s="151" t="s">
        <v>109</v>
      </c>
      <c r="M7" s="140">
        <v>0.29513888888888884</v>
      </c>
      <c r="N7" s="152">
        <v>4</v>
      </c>
    </row>
    <row r="8" spans="1:14" hidden="1">
      <c r="L8" s="151" t="s">
        <v>183</v>
      </c>
      <c r="M8" s="140">
        <v>0.125</v>
      </c>
      <c r="N8" s="152">
        <v>6</v>
      </c>
    </row>
    <row r="9" spans="1:14" hidden="1">
      <c r="L9" s="151" t="s">
        <v>135</v>
      </c>
      <c r="M9" s="140">
        <v>0.11458333333333334</v>
      </c>
      <c r="N9" s="152">
        <v>6</v>
      </c>
    </row>
    <row r="10" spans="1:14" hidden="1">
      <c r="L10" s="151" t="s">
        <v>91</v>
      </c>
      <c r="M10" s="140">
        <v>9.3749999999999986E-2</v>
      </c>
      <c r="N10" s="152">
        <v>5</v>
      </c>
    </row>
    <row r="11" spans="1:14">
      <c r="L11" s="151" t="s">
        <v>277</v>
      </c>
      <c r="M11" s="140">
        <v>6.25E-2</v>
      </c>
      <c r="N11" s="152">
        <v>1</v>
      </c>
    </row>
    <row r="12" spans="1:14">
      <c r="B12" s="82" t="s">
        <v>2030</v>
      </c>
      <c r="C12" s="82" t="s">
        <v>43</v>
      </c>
      <c r="D12" s="82" t="s">
        <v>37</v>
      </c>
      <c r="E12" s="138" t="s">
        <v>2031</v>
      </c>
      <c r="G12" s="141" t="s">
        <v>2032</v>
      </c>
      <c r="H12" s="145">
        <v>1</v>
      </c>
      <c r="L12" s="151" t="s">
        <v>79</v>
      </c>
      <c r="M12" s="140">
        <v>6.25E-2</v>
      </c>
      <c r="N12" s="152">
        <v>2</v>
      </c>
    </row>
    <row r="13" spans="1:14">
      <c r="B13" s="139" t="s">
        <v>31</v>
      </c>
      <c r="C13" s="146">
        <f>SUMIFS(tbl_Failures_Record[Duration],tbl_Failures_Record[Line Name],Table22[[#This Row],[Cause]],tbl_Failures_Record[Section],Table22[[#Headers],[Mechanical]])/Table22[[#This Row],[Total Hours]]</f>
        <v>0.65939704939063526</v>
      </c>
      <c r="D13" s="146">
        <f>SUMIFS(tbl_Failures_Record[Duration],tbl_Failures_Record[Line Name],Table22[[#This Row],[Cause]],tbl_Failures_Record[Section],Table22[[#Headers],[Electrical]])/Table22[[#This Row],[Total Hours]]</f>
        <v>0.34060295060936507</v>
      </c>
      <c r="E13" s="149">
        <f>SUMIFS(tbl_Failures_Record[Duration],tbl_Failures_Record[Line Name],Table22[[#This Row],[Cause]])</f>
        <v>14.074305555555565</v>
      </c>
      <c r="G13" s="142" t="s">
        <v>2033</v>
      </c>
      <c r="H13" s="143">
        <v>90</v>
      </c>
      <c r="L13" s="151" t="s">
        <v>123</v>
      </c>
      <c r="M13" s="140">
        <v>3.4722222222222224E-2</v>
      </c>
      <c r="N13" s="152">
        <v>3</v>
      </c>
    </row>
    <row r="14" spans="1:14">
      <c r="B14" s="139" t="s">
        <v>72</v>
      </c>
      <c r="C14" s="146">
        <f>SUMIFS(tbl_Failures_Record[Duration],tbl_Failures_Record[Line Name],Table22[[#This Row],[Cause]],tbl_Failures_Record[Section],Table22[[#Headers],[Mechanical]])/Table22[[#This Row],[Total Hours]]</f>
        <v>0.73125762404011019</v>
      </c>
      <c r="D14" s="146">
        <f>SUMIFS(tbl_Failures_Record[Duration],tbl_Failures_Record[Line Name],Table22[[#This Row],[Cause]],tbl_Failures_Record[Section],Table22[[#Headers],[Electrical]])/Table22[[#This Row],[Total Hours]]</f>
        <v>0.25181499175125888</v>
      </c>
      <c r="E14" s="149">
        <f>SUMIFS(tbl_Failures_Record[Duration],tbl_Failures_Record[Line Name],Table22[[#This Row],[Cause]])</f>
        <v>17.230462962962967</v>
      </c>
      <c r="F14" s="80"/>
      <c r="G14" s="144" t="s">
        <v>2034</v>
      </c>
      <c r="H14" s="156">
        <f>H12*H13</f>
        <v>90</v>
      </c>
      <c r="J14" s="80"/>
      <c r="L14" s="151" t="s">
        <v>170</v>
      </c>
      <c r="M14" s="140">
        <v>2.7777777777777776E-2</v>
      </c>
      <c r="N14" s="152">
        <v>3</v>
      </c>
    </row>
    <row r="15" spans="1:14">
      <c r="A15" t="s">
        <v>2035</v>
      </c>
      <c r="B15" s="139" t="s">
        <v>51</v>
      </c>
      <c r="C15" s="146">
        <f>SUMIFS(tbl_Failures_Record[Duration],tbl_Failures_Record[Line Name],Table22[[#This Row],[Cause]],tbl_Failures_Record[Section],Table22[[#Headers],[Mechanical]])/Table22[[#This Row],[Total Hours]]</f>
        <v>0.63231850117096</v>
      </c>
      <c r="D15" s="146">
        <f>SUMIFS(tbl_Failures_Record[Duration],tbl_Failures_Record[Line Name],Table22[[#This Row],[Cause]],tbl_Failures_Record[Section],Table22[[#Headers],[Electrical]])/Table22[[#This Row],[Total Hours]]</f>
        <v>0.36768149882903983</v>
      </c>
      <c r="E15" s="149">
        <f>SUMIFS(tbl_Failures_Record[Duration],tbl_Failures_Record[Line Name],Table22[[#This Row],[Cause]])</f>
        <v>5.6340277777777805</v>
      </c>
      <c r="F15" s="80"/>
      <c r="J15" s="80"/>
      <c r="L15" s="151" t="s">
        <v>284</v>
      </c>
      <c r="M15" s="140">
        <v>2.0833333333333332E-2</v>
      </c>
      <c r="N15" s="152">
        <v>1</v>
      </c>
    </row>
    <row r="16" spans="1:14">
      <c r="L16" s="151" t="s">
        <v>73</v>
      </c>
      <c r="M16" s="140">
        <v>2.0833333333333332E-2</v>
      </c>
      <c r="N16" s="152">
        <v>1</v>
      </c>
    </row>
    <row r="17" spans="2:14">
      <c r="L17" s="151" t="s">
        <v>167</v>
      </c>
      <c r="M17" s="140">
        <v>1.0416666666666666E-2</v>
      </c>
      <c r="N17" s="152">
        <v>1</v>
      </c>
    </row>
    <row r="18" spans="2:14">
      <c r="B18" s="150" t="s">
        <v>2027</v>
      </c>
      <c r="C18" s="150" t="s">
        <v>2028</v>
      </c>
      <c r="D18" s="150" t="s">
        <v>2036</v>
      </c>
      <c r="L18" s="151" t="s">
        <v>251</v>
      </c>
      <c r="M18" s="140">
        <v>1.0416666666666666E-2</v>
      </c>
      <c r="N18" s="152">
        <v>1</v>
      </c>
    </row>
    <row r="19" spans="2:14">
      <c r="B19" s="153" t="s">
        <v>95</v>
      </c>
      <c r="C19" s="154">
        <v>0.87291666666666667</v>
      </c>
      <c r="D19" s="155">
        <v>14</v>
      </c>
      <c r="L19" s="151" t="s">
        <v>209</v>
      </c>
      <c r="M19" s="140">
        <v>6.9444444444444441E-3</v>
      </c>
      <c r="N19" s="152">
        <v>1</v>
      </c>
    </row>
    <row r="20" spans="2:14">
      <c r="B20" s="153" t="s">
        <v>255</v>
      </c>
      <c r="C20" s="154">
        <v>0.70833333333333326</v>
      </c>
      <c r="D20" s="155">
        <v>2</v>
      </c>
      <c r="L20" s="138" t="s">
        <v>2037</v>
      </c>
      <c r="M20" s="80">
        <v>2.4666666666666681</v>
      </c>
      <c r="N20">
        <v>51</v>
      </c>
    </row>
    <row r="21" spans="2:14">
      <c r="B21" s="153" t="s">
        <v>109</v>
      </c>
      <c r="C21" s="154">
        <v>0.29513888888888884</v>
      </c>
      <c r="D21" s="155">
        <v>4</v>
      </c>
    </row>
    <row r="22" spans="2:14">
      <c r="B22" s="153" t="s">
        <v>183</v>
      </c>
      <c r="C22" s="154">
        <v>0.125</v>
      </c>
      <c r="D22" s="155">
        <v>6</v>
      </c>
    </row>
    <row r="23" spans="2:14">
      <c r="B23" s="153" t="s">
        <v>135</v>
      </c>
      <c r="C23" s="154">
        <v>0.11458333333333334</v>
      </c>
      <c r="D23" s="155">
        <v>6</v>
      </c>
    </row>
    <row r="24" spans="2:14">
      <c r="B24" s="153" t="s">
        <v>91</v>
      </c>
      <c r="C24" s="154">
        <v>9.3749999999999986E-2</v>
      </c>
      <c r="D24" s="155">
        <v>5</v>
      </c>
    </row>
    <row r="25" spans="2:14">
      <c r="B25" s="153" t="s">
        <v>277</v>
      </c>
      <c r="C25" s="154">
        <v>6.25E-2</v>
      </c>
      <c r="D25" s="155">
        <v>1</v>
      </c>
    </row>
    <row r="26" spans="2:14">
      <c r="B26" s="153" t="s">
        <v>79</v>
      </c>
      <c r="C26" s="154">
        <v>6.25E-2</v>
      </c>
      <c r="D26" s="155">
        <v>2</v>
      </c>
    </row>
    <row r="27" spans="2:14">
      <c r="B27" s="153" t="s">
        <v>123</v>
      </c>
      <c r="C27" s="154">
        <v>3.4722222222222224E-2</v>
      </c>
      <c r="D27" s="155">
        <v>3</v>
      </c>
    </row>
    <row r="28" spans="2:14">
      <c r="B28" s="153" t="s">
        <v>170</v>
      </c>
      <c r="C28" s="154">
        <v>2.7777777777777776E-2</v>
      </c>
      <c r="D28" s="155">
        <v>3</v>
      </c>
    </row>
    <row r="29" spans="2:14">
      <c r="B29" s="153" t="s">
        <v>284</v>
      </c>
      <c r="C29" s="154">
        <v>2.0833333333333332E-2</v>
      </c>
      <c r="D29" s="155">
        <v>1</v>
      </c>
    </row>
    <row r="30" spans="2:14">
      <c r="B30" s="153" t="s">
        <v>73</v>
      </c>
      <c r="C30" s="154">
        <v>2.0833333333333332E-2</v>
      </c>
      <c r="D30" s="155">
        <v>1</v>
      </c>
    </row>
    <row r="31" spans="2:14">
      <c r="B31" s="153" t="s">
        <v>167</v>
      </c>
      <c r="C31" s="154">
        <v>1.0416666666666666E-2</v>
      </c>
      <c r="D31" s="155">
        <v>1</v>
      </c>
    </row>
    <row r="32" spans="2:14">
      <c r="B32" s="153" t="s">
        <v>251</v>
      </c>
      <c r="C32" s="154">
        <v>1.0416666666666666E-2</v>
      </c>
      <c r="D32" s="155">
        <v>1</v>
      </c>
    </row>
    <row r="33" spans="2:4">
      <c r="B33" s="153" t="s">
        <v>209</v>
      </c>
      <c r="C33" s="154">
        <v>6.9444444444444441E-3</v>
      </c>
      <c r="D33" s="155">
        <v>1</v>
      </c>
    </row>
  </sheetData>
  <conditionalFormatting sqref="K11">
    <cfRule type="dataBar" priority="2">
      <dataBar>
        <cfvo type="min"/>
        <cfvo type="max"/>
        <color rgb="FF638EC6"/>
      </dataBar>
      <extLst>
        <ext xmlns:x14="http://schemas.microsoft.com/office/spreadsheetml/2009/9/main" uri="{B025F937-C7B1-47D3-B67F-A62EFF666E3E}">
          <x14:id>{419F487F-6D78-41F4-B39D-DD02670A08FD}</x14:id>
        </ext>
      </extLst>
    </cfRule>
  </conditionalFormatting>
  <pageMargins left="0.7" right="0.7" top="0.75" bottom="0.75" header="0.3" footer="0.3"/>
  <pageSetup paperSize="9" orientation="portrait" r:id="rId2"/>
  <drawing r:id="rId3"/>
  <tableParts count="4">
    <tablePart r:id="rId4"/>
    <tablePart r:id="rId5"/>
    <tablePart r:id="rId6"/>
    <tablePart r:id="rId7"/>
  </tableParts>
  <extLst>
    <ext xmlns:x14="http://schemas.microsoft.com/office/spreadsheetml/2009/9/main" uri="{78C0D931-6437-407d-A8EE-F0AAD7539E65}">
      <x14:conditionalFormattings>
        <x14:conditionalFormatting xmlns:xm="http://schemas.microsoft.com/office/excel/2006/main">
          <x14:cfRule type="dataBar" id="{419F487F-6D78-41F4-B39D-DD02670A08FD}">
            <x14:dataBar minLength="0" maxLength="100" border="1" negativeBarBorderColorSameAsPositive="0">
              <x14:cfvo type="autoMin"/>
              <x14:cfvo type="autoMax"/>
              <x14:borderColor rgb="FF638EC6"/>
              <x14:negativeFillColor rgb="FFFF0000"/>
              <x14:negativeBorderColor rgb="FFFF0000"/>
              <x14:axisColor rgb="FF000000"/>
            </x14:dataBar>
          </x14:cfRule>
          <xm:sqref>K11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955A6-B794-4DBB-BA14-476A2576A7CD}">
  <dimension ref="A1"/>
  <sheetViews>
    <sheetView zoomScale="80" workbookViewId="0">
      <selection activeCell="Q27" sqref="Q27"/>
    </sheetView>
  </sheetViews>
  <sheetFormatPr defaultRowHeight="14.4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95CBE-BBC5-4064-8420-90FB9BFA9EB6}">
  <dimension ref="N5:T5"/>
  <sheetViews>
    <sheetView showGridLines="0" tabSelected="1" zoomScale="64" zoomScaleNormal="64" workbookViewId="0">
      <selection activeCell="AF17" sqref="AF17"/>
    </sheetView>
  </sheetViews>
  <sheetFormatPr defaultRowHeight="14.45"/>
  <cols>
    <col min="14" max="14" width="21.7109375" customWidth="1"/>
    <col min="16" max="16" width="8.28515625" customWidth="1"/>
    <col min="17" max="17" width="21.7109375" customWidth="1"/>
    <col min="19" max="19" width="1" customWidth="1"/>
    <col min="20" max="20" width="19.7109375" customWidth="1"/>
  </cols>
  <sheetData>
    <row r="5" spans="14:20" ht="25.9">
      <c r="N5" s="157">
        <f>Summary!H6</f>
        <v>0.84361882716049374</v>
      </c>
      <c r="Q5" s="157">
        <f>Summary!H7</f>
        <v>0.80855041152263363</v>
      </c>
      <c r="T5" s="157">
        <f>Table13[[#This Row],[Availability]]</f>
        <v>0.9373996913580247</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55"/>
  <sheetViews>
    <sheetView showGridLines="0" rightToLeft="1" topLeftCell="K1" zoomScale="65" zoomScaleNormal="65" workbookViewId="0">
      <selection activeCell="D17" sqref="D17"/>
    </sheetView>
  </sheetViews>
  <sheetFormatPr defaultRowHeight="14.45"/>
  <cols>
    <col min="1" max="1" width="2.7109375" customWidth="1"/>
    <col min="2" max="2" width="11.85546875" bestFit="1" customWidth="1"/>
    <col min="3" max="3" width="36" bestFit="1" customWidth="1"/>
    <col min="4" max="4" width="39" bestFit="1" customWidth="1"/>
    <col min="5" max="5" width="27.140625" bestFit="1" customWidth="1"/>
    <col min="6" max="6" width="41.42578125" bestFit="1" customWidth="1"/>
    <col min="7" max="7" width="18.42578125" bestFit="1" customWidth="1"/>
    <col min="8" max="8" width="15.28515625" bestFit="1" customWidth="1"/>
    <col min="9" max="9" width="39.42578125" bestFit="1" customWidth="1"/>
    <col min="10" max="10" width="38" bestFit="1" customWidth="1"/>
    <col min="11" max="11" width="20.42578125" bestFit="1" customWidth="1"/>
  </cols>
  <sheetData>
    <row r="1" spans="2:11" ht="15" thickBot="1"/>
    <row r="2" spans="2:11" s="21" customFormat="1" ht="21">
      <c r="B2" s="169" t="s">
        <v>2038</v>
      </c>
      <c r="C2" s="170"/>
      <c r="D2" s="19"/>
      <c r="E2" s="19"/>
      <c r="F2" s="19"/>
      <c r="G2" s="19"/>
      <c r="H2" s="19"/>
      <c r="I2" s="19"/>
      <c r="J2" s="19"/>
      <c r="K2" s="20"/>
    </row>
    <row r="3" spans="2:11" s="21" customFormat="1" ht="21">
      <c r="B3" s="171" t="s">
        <v>2039</v>
      </c>
      <c r="C3" s="172"/>
      <c r="D3" s="22"/>
      <c r="E3" s="22"/>
      <c r="F3" s="22"/>
      <c r="G3" s="22"/>
      <c r="H3" s="22"/>
      <c r="I3" s="22"/>
      <c r="J3" s="22"/>
      <c r="K3" s="23"/>
    </row>
    <row r="4" spans="2:11" ht="28.5" customHeight="1">
      <c r="B4" s="24"/>
      <c r="C4" s="25"/>
      <c r="D4" s="25"/>
      <c r="E4" s="25"/>
      <c r="F4" s="173" t="s">
        <v>2040</v>
      </c>
      <c r="G4" s="173"/>
      <c r="H4" s="173"/>
      <c r="I4" s="25"/>
      <c r="J4" s="25"/>
      <c r="K4" s="23"/>
    </row>
    <row r="5" spans="2:11" ht="15" customHeight="1">
      <c r="B5" s="24"/>
      <c r="C5" s="25"/>
      <c r="D5" s="25"/>
      <c r="E5" s="25"/>
      <c r="F5" s="173"/>
      <c r="G5" s="173"/>
      <c r="H5" s="173"/>
      <c r="I5" s="25"/>
      <c r="J5" s="25"/>
      <c r="K5" s="23"/>
    </row>
    <row r="6" spans="2:11" ht="21" customHeight="1" thickBot="1">
      <c r="B6" s="26"/>
      <c r="C6" s="27"/>
      <c r="D6" s="27"/>
      <c r="E6" s="27"/>
      <c r="F6" s="27"/>
      <c r="G6" s="28"/>
      <c r="H6" s="28"/>
      <c r="I6" s="28"/>
      <c r="J6" s="174" t="s">
        <v>2041</v>
      </c>
      <c r="K6" s="175"/>
    </row>
    <row r="7" spans="2:11" ht="21" customHeight="1">
      <c r="B7" s="8"/>
      <c r="G7" s="29"/>
      <c r="H7" s="29"/>
      <c r="I7" s="29"/>
      <c r="J7" s="30"/>
      <c r="K7" s="31"/>
    </row>
    <row r="8" spans="2:11" ht="21.6" thickBot="1">
      <c r="B8" s="32" t="s">
        <v>2042</v>
      </c>
      <c r="C8" s="33" t="s">
        <v>2043</v>
      </c>
      <c r="D8" s="33" t="s">
        <v>2044</v>
      </c>
      <c r="E8" s="33" t="s">
        <v>2045</v>
      </c>
      <c r="F8" s="33" t="s">
        <v>2046</v>
      </c>
      <c r="G8" s="33" t="s">
        <v>2047</v>
      </c>
      <c r="H8" s="33" t="s">
        <v>2048</v>
      </c>
      <c r="I8" s="33" t="s">
        <v>2049</v>
      </c>
      <c r="J8" s="34" t="s">
        <v>2050</v>
      </c>
      <c r="K8" s="35" t="s">
        <v>2051</v>
      </c>
    </row>
    <row r="9" spans="2:11" s="43" customFormat="1" ht="18">
      <c r="B9" s="36">
        <v>1</v>
      </c>
      <c r="C9" s="37" t="s">
        <v>2052</v>
      </c>
      <c r="D9" s="38" t="s">
        <v>1048</v>
      </c>
      <c r="E9" s="39" t="s">
        <v>2053</v>
      </c>
      <c r="F9" s="40" t="s">
        <v>2054</v>
      </c>
      <c r="G9" s="40">
        <v>4004</v>
      </c>
      <c r="H9" s="40">
        <v>2014</v>
      </c>
      <c r="I9" s="40" t="s">
        <v>2055</v>
      </c>
      <c r="J9" s="41" t="s">
        <v>2056</v>
      </c>
      <c r="K9" s="42" t="s">
        <v>2057</v>
      </c>
    </row>
    <row r="10" spans="2:11" s="43" customFormat="1" ht="18">
      <c r="B10" s="36">
        <v>2</v>
      </c>
      <c r="C10" s="44" t="s">
        <v>2058</v>
      </c>
      <c r="D10" s="45" t="s">
        <v>156</v>
      </c>
      <c r="E10" s="46" t="s">
        <v>2059</v>
      </c>
      <c r="F10" s="47" t="s">
        <v>2060</v>
      </c>
      <c r="G10" s="47">
        <v>5005</v>
      </c>
      <c r="H10" s="47">
        <v>2014</v>
      </c>
      <c r="I10" s="47" t="s">
        <v>2055</v>
      </c>
      <c r="J10" s="48" t="s">
        <v>2056</v>
      </c>
      <c r="K10" s="49" t="s">
        <v>2057</v>
      </c>
    </row>
    <row r="11" spans="2:11" s="43" customFormat="1" ht="18">
      <c r="B11" s="36">
        <v>3</v>
      </c>
      <c r="C11" s="44" t="s">
        <v>2061</v>
      </c>
      <c r="D11" s="45" t="s">
        <v>2062</v>
      </c>
      <c r="E11" s="46" t="s">
        <v>2063</v>
      </c>
      <c r="F11" s="47" t="s">
        <v>2064</v>
      </c>
      <c r="G11" s="47">
        <v>1001</v>
      </c>
      <c r="H11" s="47">
        <v>2014</v>
      </c>
      <c r="I11" s="47" t="s">
        <v>2065</v>
      </c>
      <c r="J11" s="48" t="s">
        <v>2066</v>
      </c>
      <c r="K11" s="49" t="s">
        <v>2057</v>
      </c>
    </row>
    <row r="12" spans="2:11" s="43" customFormat="1" ht="18">
      <c r="B12" s="36">
        <v>4</v>
      </c>
      <c r="C12" s="44" t="s">
        <v>2067</v>
      </c>
      <c r="D12" s="45" t="s">
        <v>2068</v>
      </c>
      <c r="E12" s="46" t="s">
        <v>2069</v>
      </c>
      <c r="F12" s="47" t="s">
        <v>2070</v>
      </c>
      <c r="G12" s="47">
        <v>2002</v>
      </c>
      <c r="H12" s="47">
        <v>2014</v>
      </c>
      <c r="I12" s="47" t="s">
        <v>2071</v>
      </c>
      <c r="J12" s="48" t="s">
        <v>2066</v>
      </c>
      <c r="K12" s="49" t="s">
        <v>2057</v>
      </c>
    </row>
    <row r="13" spans="2:11" s="43" customFormat="1" ht="18">
      <c r="B13" s="36">
        <v>5</v>
      </c>
      <c r="C13" s="44" t="s">
        <v>2072</v>
      </c>
      <c r="D13" s="45" t="s">
        <v>759</v>
      </c>
      <c r="E13" s="46" t="s">
        <v>2073</v>
      </c>
      <c r="F13" s="47" t="s">
        <v>2074</v>
      </c>
      <c r="G13" s="47">
        <v>22935</v>
      </c>
      <c r="H13" s="47">
        <v>2014</v>
      </c>
      <c r="I13" s="47" t="s">
        <v>2075</v>
      </c>
      <c r="J13" s="47" t="s">
        <v>2076</v>
      </c>
      <c r="K13" s="49" t="s">
        <v>2057</v>
      </c>
    </row>
    <row r="14" spans="2:11" s="43" customFormat="1" ht="18">
      <c r="B14" s="36">
        <v>6</v>
      </c>
      <c r="C14" s="44" t="s">
        <v>2077</v>
      </c>
      <c r="D14" s="45" t="s">
        <v>2078</v>
      </c>
      <c r="E14" s="46" t="s">
        <v>2079</v>
      </c>
      <c r="F14" s="47" t="s">
        <v>2080</v>
      </c>
      <c r="G14" s="47">
        <v>1001</v>
      </c>
      <c r="H14" s="47">
        <v>2014</v>
      </c>
      <c r="I14" s="47"/>
      <c r="J14" s="47" t="s">
        <v>2056</v>
      </c>
      <c r="K14" s="49" t="s">
        <v>2081</v>
      </c>
    </row>
    <row r="15" spans="2:11" s="43" customFormat="1" ht="18">
      <c r="B15" s="36">
        <v>7</v>
      </c>
      <c r="C15" s="44" t="s">
        <v>2082</v>
      </c>
      <c r="D15" s="45" t="s">
        <v>2083</v>
      </c>
      <c r="E15" s="46" t="s">
        <v>2084</v>
      </c>
      <c r="F15" s="47" t="s">
        <v>2074</v>
      </c>
      <c r="G15" s="47">
        <v>22934</v>
      </c>
      <c r="H15" s="47">
        <v>2014</v>
      </c>
      <c r="I15" s="47" t="s">
        <v>2085</v>
      </c>
      <c r="J15" s="48" t="s">
        <v>2076</v>
      </c>
      <c r="K15" s="49" t="s">
        <v>2057</v>
      </c>
    </row>
    <row r="16" spans="2:11" s="43" customFormat="1" ht="18">
      <c r="B16" s="36">
        <v>8</v>
      </c>
      <c r="C16" s="44" t="s">
        <v>2086</v>
      </c>
      <c r="D16" s="45" t="s">
        <v>2087</v>
      </c>
      <c r="E16" s="46" t="s">
        <v>2088</v>
      </c>
      <c r="F16" s="47" t="s">
        <v>2080</v>
      </c>
      <c r="G16" s="47">
        <v>1001</v>
      </c>
      <c r="H16" s="47">
        <v>2014</v>
      </c>
      <c r="I16" s="47">
        <v>6820</v>
      </c>
      <c r="J16" s="48" t="s">
        <v>2056</v>
      </c>
      <c r="K16" s="49" t="s">
        <v>2057</v>
      </c>
    </row>
    <row r="17" spans="2:11" s="43" customFormat="1" ht="18">
      <c r="B17" s="36">
        <v>9</v>
      </c>
      <c r="C17" s="44" t="s">
        <v>2089</v>
      </c>
      <c r="D17" s="45" t="s">
        <v>2090</v>
      </c>
      <c r="E17" s="46" t="s">
        <v>2091</v>
      </c>
      <c r="F17" s="47" t="s">
        <v>2092</v>
      </c>
      <c r="G17" s="47" t="s">
        <v>2093</v>
      </c>
      <c r="H17" s="47">
        <v>2014</v>
      </c>
      <c r="I17" s="47" t="s">
        <v>2094</v>
      </c>
      <c r="J17" s="48" t="s">
        <v>2095</v>
      </c>
      <c r="K17" s="49" t="s">
        <v>2057</v>
      </c>
    </row>
    <row r="18" spans="2:11" s="43" customFormat="1" ht="18">
      <c r="B18" s="36">
        <v>10</v>
      </c>
      <c r="C18" s="44" t="s">
        <v>2096</v>
      </c>
      <c r="D18" s="45" t="s">
        <v>2097</v>
      </c>
      <c r="E18" s="46" t="s">
        <v>2098</v>
      </c>
      <c r="F18" s="47" t="s">
        <v>2099</v>
      </c>
      <c r="G18" s="47">
        <v>1001</v>
      </c>
      <c r="H18" s="47">
        <v>2014</v>
      </c>
      <c r="I18" s="47"/>
      <c r="J18" s="48" t="s">
        <v>2056</v>
      </c>
      <c r="K18" s="49" t="s">
        <v>2100</v>
      </c>
    </row>
    <row r="19" spans="2:11" s="43" customFormat="1" ht="18">
      <c r="B19" s="36">
        <v>11</v>
      </c>
      <c r="C19" s="44" t="s">
        <v>2101</v>
      </c>
      <c r="D19" s="45" t="s">
        <v>750</v>
      </c>
      <c r="E19" s="46" t="s">
        <v>2102</v>
      </c>
      <c r="F19" s="47" t="s">
        <v>2103</v>
      </c>
      <c r="G19" s="47">
        <v>1001</v>
      </c>
      <c r="H19" s="47">
        <v>2014</v>
      </c>
      <c r="I19" s="47" t="s">
        <v>2104</v>
      </c>
      <c r="J19" s="48" t="s">
        <v>2105</v>
      </c>
      <c r="K19" s="49" t="s">
        <v>2057</v>
      </c>
    </row>
    <row r="20" spans="2:11" s="43" customFormat="1" ht="18">
      <c r="B20" s="36">
        <v>12</v>
      </c>
      <c r="C20" s="44" t="s">
        <v>2106</v>
      </c>
      <c r="D20" s="45" t="s">
        <v>2107</v>
      </c>
      <c r="E20" s="46" t="s">
        <v>2108</v>
      </c>
      <c r="F20" s="47" t="s">
        <v>2109</v>
      </c>
      <c r="G20" s="47">
        <v>213102</v>
      </c>
      <c r="H20" s="47">
        <v>2014</v>
      </c>
      <c r="I20" s="47" t="s">
        <v>2110</v>
      </c>
      <c r="J20" s="48" t="s">
        <v>2111</v>
      </c>
      <c r="K20" s="49" t="s">
        <v>2057</v>
      </c>
    </row>
    <row r="21" spans="2:11" s="43" customFormat="1" ht="18">
      <c r="B21" s="36">
        <v>13</v>
      </c>
      <c r="C21" s="44" t="s">
        <v>2112</v>
      </c>
      <c r="D21" s="45" t="s">
        <v>534</v>
      </c>
      <c r="E21" s="46" t="s">
        <v>2113</v>
      </c>
      <c r="F21" s="47" t="s">
        <v>2109</v>
      </c>
      <c r="G21" s="47">
        <v>213101</v>
      </c>
      <c r="H21" s="47">
        <v>2014</v>
      </c>
      <c r="I21" s="47" t="s">
        <v>2114</v>
      </c>
      <c r="J21" s="48" t="s">
        <v>2111</v>
      </c>
      <c r="K21" s="49" t="s">
        <v>2057</v>
      </c>
    </row>
    <row r="22" spans="2:11" s="43" customFormat="1" ht="18">
      <c r="B22" s="36">
        <v>14</v>
      </c>
      <c r="C22" s="44" t="s">
        <v>2115</v>
      </c>
      <c r="D22" s="45" t="s">
        <v>2116</v>
      </c>
      <c r="E22" s="46" t="s">
        <v>2117</v>
      </c>
      <c r="F22" s="47" t="s">
        <v>2118</v>
      </c>
      <c r="G22" s="47"/>
      <c r="H22" s="47">
        <v>2014</v>
      </c>
      <c r="I22" s="47" t="s">
        <v>2119</v>
      </c>
      <c r="J22" s="48" t="s">
        <v>2120</v>
      </c>
      <c r="K22" s="49" t="s">
        <v>2100</v>
      </c>
    </row>
    <row r="23" spans="2:11" s="43" customFormat="1" ht="18">
      <c r="B23" s="36">
        <v>15</v>
      </c>
      <c r="C23" s="44" t="s">
        <v>2121</v>
      </c>
      <c r="D23" s="45" t="s">
        <v>470</v>
      </c>
      <c r="E23" s="46" t="s">
        <v>2122</v>
      </c>
      <c r="F23" s="47" t="s">
        <v>2123</v>
      </c>
      <c r="G23" s="47">
        <v>130397</v>
      </c>
      <c r="H23" s="47">
        <v>2014</v>
      </c>
      <c r="I23" s="47"/>
      <c r="J23" s="48"/>
      <c r="K23" s="49"/>
    </row>
    <row r="24" spans="2:11" s="43" customFormat="1" ht="18">
      <c r="B24" s="36">
        <v>16</v>
      </c>
      <c r="C24" s="44" t="s">
        <v>2124</v>
      </c>
      <c r="D24" s="45" t="s">
        <v>2125</v>
      </c>
      <c r="E24" s="46" t="s">
        <v>2126</v>
      </c>
      <c r="F24" s="47"/>
      <c r="G24" s="47"/>
      <c r="H24" s="47">
        <v>2014</v>
      </c>
      <c r="I24" s="47"/>
      <c r="J24" s="47"/>
      <c r="K24" s="49" t="s">
        <v>2057</v>
      </c>
    </row>
    <row r="25" spans="2:11" s="43" customFormat="1" ht="18">
      <c r="B25" s="36">
        <v>17</v>
      </c>
      <c r="C25" s="44" t="s">
        <v>2127</v>
      </c>
      <c r="D25" s="45" t="s">
        <v>2128</v>
      </c>
      <c r="E25" s="46" t="s">
        <v>2129</v>
      </c>
      <c r="F25" s="47"/>
      <c r="G25" s="47"/>
      <c r="H25" s="47">
        <v>2014</v>
      </c>
      <c r="I25" s="47"/>
      <c r="J25" s="47"/>
      <c r="K25" s="49" t="s">
        <v>2057</v>
      </c>
    </row>
    <row r="26" spans="2:11" s="43" customFormat="1" ht="18">
      <c r="B26" s="70"/>
      <c r="C26" s="44" t="s">
        <v>2130</v>
      </c>
      <c r="D26" s="45" t="s">
        <v>218</v>
      </c>
      <c r="E26" s="46" t="s">
        <v>2131</v>
      </c>
      <c r="F26" s="47"/>
      <c r="G26" s="47"/>
      <c r="H26" s="47"/>
      <c r="I26" s="47"/>
      <c r="J26" s="47"/>
      <c r="K26" s="49"/>
    </row>
    <row r="27" spans="2:11" s="43" customFormat="1" ht="18">
      <c r="B27" s="36">
        <v>18</v>
      </c>
      <c r="C27" s="44" t="s">
        <v>2132</v>
      </c>
      <c r="D27" s="45" t="s">
        <v>45</v>
      </c>
      <c r="E27" s="46" t="s">
        <v>2133</v>
      </c>
      <c r="F27" s="47" t="s">
        <v>2134</v>
      </c>
      <c r="G27" s="47" t="s">
        <v>2135</v>
      </c>
      <c r="H27" s="47">
        <v>2014</v>
      </c>
      <c r="I27" s="47"/>
      <c r="J27" s="47" t="s">
        <v>2136</v>
      </c>
      <c r="K27" s="49" t="s">
        <v>2137</v>
      </c>
    </row>
    <row r="28" spans="2:11" s="43" customFormat="1" ht="18">
      <c r="B28" s="36">
        <v>19</v>
      </c>
      <c r="C28" s="44" t="s">
        <v>2138</v>
      </c>
      <c r="D28" s="45" t="s">
        <v>2139</v>
      </c>
      <c r="E28" s="46" t="s">
        <v>2140</v>
      </c>
      <c r="F28" s="47" t="s">
        <v>2134</v>
      </c>
      <c r="G28" s="47" t="s">
        <v>2135</v>
      </c>
      <c r="H28" s="47">
        <v>2014</v>
      </c>
      <c r="I28" s="47"/>
      <c r="J28" s="47" t="s">
        <v>2136</v>
      </c>
      <c r="K28" s="49" t="s">
        <v>2137</v>
      </c>
    </row>
    <row r="29" spans="2:11" s="43" customFormat="1" ht="18">
      <c r="B29" s="36">
        <v>20</v>
      </c>
      <c r="C29" s="44" t="s">
        <v>2141</v>
      </c>
      <c r="D29" s="45" t="s">
        <v>2142</v>
      </c>
      <c r="E29" s="46" t="s">
        <v>2143</v>
      </c>
      <c r="F29" s="47" t="s">
        <v>2134</v>
      </c>
      <c r="G29" s="47" t="s">
        <v>2135</v>
      </c>
      <c r="H29" s="47">
        <v>2014</v>
      </c>
      <c r="I29" s="47"/>
      <c r="J29" s="47" t="s">
        <v>2136</v>
      </c>
      <c r="K29" s="49" t="s">
        <v>2137</v>
      </c>
    </row>
    <row r="30" spans="2:11" s="43" customFormat="1" ht="18">
      <c r="B30" s="36">
        <v>21</v>
      </c>
      <c r="C30" s="44" t="s">
        <v>2144</v>
      </c>
      <c r="D30" s="45" t="s">
        <v>1671</v>
      </c>
      <c r="E30" s="46" t="s">
        <v>2145</v>
      </c>
      <c r="F30" s="47" t="s">
        <v>2134</v>
      </c>
      <c r="G30" s="47" t="s">
        <v>2135</v>
      </c>
      <c r="H30" s="47">
        <v>2014</v>
      </c>
      <c r="I30" s="47"/>
      <c r="J30" s="47" t="s">
        <v>2136</v>
      </c>
      <c r="K30" s="49" t="s">
        <v>2137</v>
      </c>
    </row>
    <row r="31" spans="2:11" s="43" customFormat="1" ht="18">
      <c r="B31" s="36">
        <v>22</v>
      </c>
      <c r="C31" s="44" t="s">
        <v>2146</v>
      </c>
      <c r="D31" s="45" t="s">
        <v>1125</v>
      </c>
      <c r="E31" s="46" t="s">
        <v>2147</v>
      </c>
      <c r="F31" s="47" t="s">
        <v>2134</v>
      </c>
      <c r="G31" s="47" t="s">
        <v>2135</v>
      </c>
      <c r="H31" s="47">
        <v>2014</v>
      </c>
      <c r="I31" s="47"/>
      <c r="J31" s="47" t="s">
        <v>2136</v>
      </c>
      <c r="K31" s="49" t="s">
        <v>2137</v>
      </c>
    </row>
    <row r="32" spans="2:11" s="43" customFormat="1" ht="18">
      <c r="B32" s="36">
        <v>23</v>
      </c>
      <c r="C32" s="44" t="s">
        <v>2148</v>
      </c>
      <c r="D32" s="45" t="s">
        <v>439</v>
      </c>
      <c r="E32" s="46" t="s">
        <v>2149</v>
      </c>
      <c r="F32" s="47" t="s">
        <v>2150</v>
      </c>
      <c r="G32" s="47">
        <v>19453</v>
      </c>
      <c r="H32" s="47">
        <v>2014</v>
      </c>
      <c r="I32" s="47" t="s">
        <v>2151</v>
      </c>
      <c r="J32" s="48" t="s">
        <v>2152</v>
      </c>
      <c r="K32" s="49" t="s">
        <v>2057</v>
      </c>
    </row>
    <row r="33" spans="2:11" s="43" customFormat="1" ht="18">
      <c r="B33" s="36">
        <v>24</v>
      </c>
      <c r="C33" s="44" t="s">
        <v>2153</v>
      </c>
      <c r="D33" s="45" t="s">
        <v>159</v>
      </c>
      <c r="E33" s="46" t="s">
        <v>2154</v>
      </c>
      <c r="F33" s="47" t="s">
        <v>2155</v>
      </c>
      <c r="G33" s="47">
        <v>1001</v>
      </c>
      <c r="H33" s="47">
        <v>2014</v>
      </c>
      <c r="I33" s="47" t="s">
        <v>2156</v>
      </c>
      <c r="J33" s="47" t="s">
        <v>2157</v>
      </c>
      <c r="K33" s="49" t="s">
        <v>2057</v>
      </c>
    </row>
    <row r="34" spans="2:11" s="43" customFormat="1" ht="18">
      <c r="B34" s="36">
        <v>25</v>
      </c>
      <c r="C34" s="44" t="s">
        <v>2158</v>
      </c>
      <c r="D34" s="45" t="s">
        <v>32</v>
      </c>
      <c r="E34" s="46" t="s">
        <v>2159</v>
      </c>
      <c r="F34" s="47" t="s">
        <v>2160</v>
      </c>
      <c r="G34" s="47" t="s">
        <v>2161</v>
      </c>
      <c r="H34" s="47">
        <v>2014</v>
      </c>
      <c r="I34" s="47" t="s">
        <v>2162</v>
      </c>
      <c r="J34" s="48" t="s">
        <v>2163</v>
      </c>
      <c r="K34" s="49" t="s">
        <v>2057</v>
      </c>
    </row>
    <row r="35" spans="2:11" s="43" customFormat="1" ht="18">
      <c r="B35" s="36">
        <v>26</v>
      </c>
      <c r="C35" s="44" t="s">
        <v>2164</v>
      </c>
      <c r="D35" s="45" t="s">
        <v>2165</v>
      </c>
      <c r="E35" s="46" t="s">
        <v>2166</v>
      </c>
      <c r="F35" s="47" t="s">
        <v>2167</v>
      </c>
      <c r="G35" s="47">
        <v>19456</v>
      </c>
      <c r="H35" s="47">
        <v>2014</v>
      </c>
      <c r="I35" s="47">
        <v>9940</v>
      </c>
      <c r="J35" s="48" t="s">
        <v>2152</v>
      </c>
      <c r="K35" s="49" t="s">
        <v>2100</v>
      </c>
    </row>
    <row r="36" spans="2:11" s="43" customFormat="1" ht="18">
      <c r="B36" s="36">
        <v>27</v>
      </c>
      <c r="C36" s="44" t="s">
        <v>2168</v>
      </c>
      <c r="D36" s="45" t="s">
        <v>359</v>
      </c>
      <c r="E36" s="46" t="s">
        <v>2169</v>
      </c>
      <c r="F36" s="47" t="s">
        <v>2170</v>
      </c>
      <c r="G36" s="47">
        <v>1001</v>
      </c>
      <c r="H36" s="47">
        <v>2014</v>
      </c>
      <c r="I36" s="47" t="s">
        <v>2171</v>
      </c>
      <c r="J36" s="48" t="s">
        <v>2152</v>
      </c>
      <c r="K36" s="49" t="s">
        <v>2137</v>
      </c>
    </row>
    <row r="37" spans="2:11" s="43" customFormat="1" ht="18">
      <c r="B37" s="36">
        <v>28</v>
      </c>
      <c r="C37" s="44" t="s">
        <v>2172</v>
      </c>
      <c r="D37" s="45" t="s">
        <v>67</v>
      </c>
      <c r="E37" s="46" t="s">
        <v>2173</v>
      </c>
      <c r="F37" s="47" t="s">
        <v>2174</v>
      </c>
      <c r="G37" s="47">
        <v>593</v>
      </c>
      <c r="H37" s="47">
        <v>2014</v>
      </c>
      <c r="I37" s="47" t="s">
        <v>2175</v>
      </c>
      <c r="J37" s="48" t="s">
        <v>2176</v>
      </c>
      <c r="K37" s="49" t="s">
        <v>2057</v>
      </c>
    </row>
    <row r="38" spans="2:11" s="43" customFormat="1" ht="18">
      <c r="B38" s="36">
        <v>29</v>
      </c>
      <c r="C38" s="50" t="s">
        <v>2177</v>
      </c>
      <c r="D38" s="51" t="s">
        <v>274</v>
      </c>
      <c r="E38" s="52" t="s">
        <v>2178</v>
      </c>
      <c r="F38" s="53" t="s">
        <v>2179</v>
      </c>
      <c r="G38" s="53"/>
      <c r="H38" s="53">
        <v>2014</v>
      </c>
      <c r="I38" s="53" t="s">
        <v>2180</v>
      </c>
      <c r="J38" s="54" t="s">
        <v>2181</v>
      </c>
      <c r="K38" s="55" t="s">
        <v>2057</v>
      </c>
    </row>
    <row r="39" spans="2:11" s="43" customFormat="1" ht="18">
      <c r="B39" s="36">
        <v>30</v>
      </c>
      <c r="C39" s="44" t="s">
        <v>2182</v>
      </c>
      <c r="D39" s="45" t="s">
        <v>508</v>
      </c>
      <c r="E39" s="46" t="s">
        <v>2183</v>
      </c>
      <c r="F39" s="47" t="s">
        <v>2184</v>
      </c>
      <c r="G39" s="47" t="s">
        <v>2185</v>
      </c>
      <c r="H39" s="47">
        <v>2014</v>
      </c>
      <c r="I39" s="47" t="s">
        <v>2186</v>
      </c>
      <c r="J39" s="48" t="s">
        <v>2157</v>
      </c>
      <c r="K39" s="49" t="s">
        <v>2057</v>
      </c>
    </row>
    <row r="40" spans="2:11" s="43" customFormat="1" ht="18">
      <c r="B40" s="36">
        <v>31</v>
      </c>
      <c r="C40" s="44" t="s">
        <v>2187</v>
      </c>
      <c r="D40" s="45" t="s">
        <v>869</v>
      </c>
      <c r="E40" s="46" t="s">
        <v>2188</v>
      </c>
      <c r="F40" s="47"/>
      <c r="G40" s="47"/>
      <c r="H40" s="47">
        <v>2014</v>
      </c>
      <c r="I40" s="47"/>
      <c r="J40" s="48"/>
      <c r="K40" s="49"/>
    </row>
    <row r="41" spans="2:11" s="43" customFormat="1" ht="18">
      <c r="B41" s="36">
        <v>32</v>
      </c>
      <c r="C41" s="44" t="s">
        <v>2189</v>
      </c>
      <c r="D41" s="45" t="s">
        <v>213</v>
      </c>
      <c r="E41" s="46" t="s">
        <v>2190</v>
      </c>
      <c r="F41" s="47" t="s">
        <v>2155</v>
      </c>
      <c r="G41" s="47"/>
      <c r="H41" s="47">
        <v>2014</v>
      </c>
      <c r="I41" s="47" t="s">
        <v>2156</v>
      </c>
      <c r="J41" s="48" t="s">
        <v>2157</v>
      </c>
      <c r="K41" s="49" t="s">
        <v>2057</v>
      </c>
    </row>
    <row r="42" spans="2:11" s="43" customFormat="1" ht="18">
      <c r="B42" s="36">
        <v>33</v>
      </c>
      <c r="C42" s="44" t="s">
        <v>2191</v>
      </c>
      <c r="D42" s="45" t="s">
        <v>2192</v>
      </c>
      <c r="E42" s="46" t="s">
        <v>2193</v>
      </c>
      <c r="F42" s="47"/>
      <c r="G42" s="47"/>
      <c r="H42" s="47">
        <v>2014</v>
      </c>
      <c r="I42" s="47"/>
      <c r="J42" s="48"/>
      <c r="K42" s="49"/>
    </row>
    <row r="43" spans="2:11" s="43" customFormat="1" ht="18">
      <c r="B43" s="36">
        <v>34</v>
      </c>
      <c r="C43" s="44" t="s">
        <v>2194</v>
      </c>
      <c r="D43" s="45" t="s">
        <v>2195</v>
      </c>
      <c r="E43" s="46" t="s">
        <v>2196</v>
      </c>
      <c r="F43" s="47"/>
      <c r="G43" s="47"/>
      <c r="H43" s="47">
        <v>2014</v>
      </c>
      <c r="I43" s="47"/>
      <c r="J43" s="48"/>
      <c r="K43" s="49"/>
    </row>
    <row r="44" spans="2:11" s="43" customFormat="1" ht="18">
      <c r="B44" s="36">
        <v>35</v>
      </c>
      <c r="C44" s="44" t="s">
        <v>2197</v>
      </c>
      <c r="D44" s="45" t="s">
        <v>1830</v>
      </c>
      <c r="E44" s="46" t="s">
        <v>2198</v>
      </c>
      <c r="F44" s="47" t="s">
        <v>2199</v>
      </c>
      <c r="G44" s="47" t="s">
        <v>2200</v>
      </c>
      <c r="H44" s="47">
        <v>2014</v>
      </c>
      <c r="I44" s="47" t="s">
        <v>2201</v>
      </c>
      <c r="J44" s="48" t="s">
        <v>2202</v>
      </c>
      <c r="K44" s="49" t="s">
        <v>2057</v>
      </c>
    </row>
    <row r="45" spans="2:11" ht="18">
      <c r="B45" s="36">
        <v>36</v>
      </c>
      <c r="C45" s="44" t="s">
        <v>2203</v>
      </c>
      <c r="D45" s="45" t="s">
        <v>1962</v>
      </c>
      <c r="E45" s="46" t="s">
        <v>2204</v>
      </c>
      <c r="F45" s="47" t="s">
        <v>2167</v>
      </c>
      <c r="G45" s="47">
        <v>19462</v>
      </c>
      <c r="H45" s="47">
        <v>2014</v>
      </c>
      <c r="I45" s="47" t="s">
        <v>2205</v>
      </c>
      <c r="J45" s="48" t="s">
        <v>2152</v>
      </c>
      <c r="K45" s="49" t="s">
        <v>2057</v>
      </c>
    </row>
    <row r="46" spans="2:11" ht="18">
      <c r="B46" s="36">
        <v>37</v>
      </c>
      <c r="C46" s="44" t="s">
        <v>2206</v>
      </c>
      <c r="D46" s="45" t="s">
        <v>429</v>
      </c>
      <c r="E46" s="46" t="s">
        <v>2207</v>
      </c>
      <c r="F46" s="47" t="s">
        <v>2208</v>
      </c>
      <c r="G46" s="47" t="s">
        <v>2209</v>
      </c>
      <c r="H46" s="47">
        <v>2014</v>
      </c>
      <c r="I46" s="47" t="s">
        <v>2210</v>
      </c>
      <c r="J46" s="48" t="s">
        <v>2211</v>
      </c>
      <c r="K46" s="49" t="s">
        <v>2057</v>
      </c>
    </row>
    <row r="47" spans="2:11" ht="18">
      <c r="B47" s="36">
        <v>38</v>
      </c>
      <c r="C47" s="44" t="s">
        <v>2212</v>
      </c>
      <c r="D47" s="45" t="s">
        <v>2213</v>
      </c>
      <c r="E47" s="46" t="s">
        <v>2214</v>
      </c>
      <c r="F47" s="47" t="s">
        <v>2215</v>
      </c>
      <c r="G47" s="47" t="s">
        <v>2216</v>
      </c>
      <c r="H47" s="47">
        <v>2014</v>
      </c>
      <c r="I47" s="47">
        <v>9918</v>
      </c>
      <c r="J47" s="48" t="s">
        <v>2217</v>
      </c>
      <c r="K47" s="49" t="s">
        <v>2057</v>
      </c>
    </row>
    <row r="48" spans="2:11" ht="18">
      <c r="B48" s="36">
        <v>39</v>
      </c>
      <c r="C48" s="44" t="s">
        <v>2218</v>
      </c>
      <c r="D48" s="45" t="s">
        <v>176</v>
      </c>
      <c r="E48" s="46" t="s">
        <v>2219</v>
      </c>
      <c r="F48" s="47"/>
      <c r="G48" s="47"/>
      <c r="H48" s="47">
        <v>2014</v>
      </c>
      <c r="I48" s="47"/>
      <c r="J48" s="48"/>
      <c r="K48" s="49"/>
    </row>
    <row r="49" spans="2:11" ht="18">
      <c r="B49" s="36">
        <v>40</v>
      </c>
      <c r="C49" s="44" t="s">
        <v>2220</v>
      </c>
      <c r="D49" s="45" t="s">
        <v>1929</v>
      </c>
      <c r="E49" s="46" t="s">
        <v>2221</v>
      </c>
      <c r="F49" s="47" t="s">
        <v>2167</v>
      </c>
      <c r="G49" s="47">
        <v>19460</v>
      </c>
      <c r="H49" s="47">
        <v>2014</v>
      </c>
      <c r="I49" s="47" t="s">
        <v>2205</v>
      </c>
      <c r="J49" s="47" t="s">
        <v>2152</v>
      </c>
      <c r="K49" s="49" t="s">
        <v>2057</v>
      </c>
    </row>
    <row r="50" spans="2:11" ht="18">
      <c r="B50" s="36">
        <v>41</v>
      </c>
      <c r="C50" s="44" t="s">
        <v>2222</v>
      </c>
      <c r="D50" s="45" t="s">
        <v>2223</v>
      </c>
      <c r="E50" s="46" t="s">
        <v>2224</v>
      </c>
      <c r="F50" s="47" t="s">
        <v>2208</v>
      </c>
      <c r="G50" s="47">
        <v>2744</v>
      </c>
      <c r="H50" s="47">
        <v>2014</v>
      </c>
      <c r="I50" s="47" t="s">
        <v>2210</v>
      </c>
      <c r="J50" s="48" t="s">
        <v>2211</v>
      </c>
      <c r="K50" s="49" t="s">
        <v>2057</v>
      </c>
    </row>
    <row r="51" spans="2:11" ht="18">
      <c r="B51" s="36">
        <v>42</v>
      </c>
      <c r="C51" s="44" t="s">
        <v>2225</v>
      </c>
      <c r="D51" s="45" t="s">
        <v>2226</v>
      </c>
      <c r="E51" s="46" t="s">
        <v>2227</v>
      </c>
      <c r="F51" s="47" t="s">
        <v>2215</v>
      </c>
      <c r="G51" s="47" t="s">
        <v>2228</v>
      </c>
      <c r="H51" s="47">
        <v>2014</v>
      </c>
      <c r="I51" s="47">
        <v>9918</v>
      </c>
      <c r="J51" s="48" t="s">
        <v>2217</v>
      </c>
      <c r="K51" s="49" t="s">
        <v>2057</v>
      </c>
    </row>
    <row r="52" spans="2:11" ht="18">
      <c r="B52" s="36">
        <v>43</v>
      </c>
      <c r="C52" s="44" t="s">
        <v>2229</v>
      </c>
      <c r="D52" s="45" t="s">
        <v>79</v>
      </c>
      <c r="E52" s="46" t="s">
        <v>2230</v>
      </c>
      <c r="F52" s="47"/>
      <c r="G52" s="47"/>
      <c r="H52" s="47">
        <v>2014</v>
      </c>
      <c r="I52" s="47"/>
      <c r="J52" s="48"/>
      <c r="K52" s="49"/>
    </row>
    <row r="53" spans="2:11" ht="18">
      <c r="B53" s="36">
        <v>44</v>
      </c>
      <c r="C53" s="44" t="s">
        <v>2231</v>
      </c>
      <c r="D53" s="45" t="s">
        <v>101</v>
      </c>
      <c r="E53" s="46" t="s">
        <v>2232</v>
      </c>
      <c r="F53" s="47" t="s">
        <v>2233</v>
      </c>
      <c r="G53" s="47">
        <v>40600715</v>
      </c>
      <c r="H53" s="47">
        <v>2014</v>
      </c>
      <c r="I53" s="47" t="s">
        <v>2234</v>
      </c>
      <c r="J53" s="48" t="s">
        <v>2235</v>
      </c>
      <c r="K53" s="49" t="s">
        <v>2057</v>
      </c>
    </row>
    <row r="54" spans="2:11" ht="18">
      <c r="B54" s="36">
        <v>45</v>
      </c>
      <c r="C54" s="44" t="s">
        <v>2236</v>
      </c>
      <c r="D54" s="45" t="s">
        <v>1383</v>
      </c>
      <c r="E54" s="46" t="s">
        <v>2237</v>
      </c>
      <c r="F54" s="47"/>
      <c r="G54" s="47"/>
      <c r="H54" s="47">
        <v>2014</v>
      </c>
      <c r="I54" s="47"/>
      <c r="J54" s="48"/>
      <c r="K54" s="49"/>
    </row>
    <row r="55" spans="2:11" ht="18">
      <c r="B55" s="36">
        <v>46</v>
      </c>
      <c r="C55" s="56" t="s">
        <v>2238</v>
      </c>
      <c r="D55" s="57" t="s">
        <v>1405</v>
      </c>
      <c r="E55" s="58" t="s">
        <v>2239</v>
      </c>
      <c r="F55" s="59" t="s">
        <v>2240</v>
      </c>
      <c r="G55" s="59"/>
      <c r="H55" s="59">
        <v>2014</v>
      </c>
      <c r="I55" s="59" t="s">
        <v>2241</v>
      </c>
      <c r="J55" s="60" t="s">
        <v>2242</v>
      </c>
      <c r="K55" s="61" t="s">
        <v>2057</v>
      </c>
    </row>
  </sheetData>
  <mergeCells count="4">
    <mergeCell ref="B2:C2"/>
    <mergeCell ref="B3:C3"/>
    <mergeCell ref="F4:H5"/>
    <mergeCell ref="J6:K6"/>
  </mergeCells>
  <conditionalFormatting sqref="E9:E55">
    <cfRule type="duplicateValues" dxfId="131" priority="1"/>
  </conditionalFormatting>
  <hyperlinks>
    <hyperlink ref="J15" r:id="rId1" xr:uid="{00000000-0004-0000-0100-000000000000}"/>
    <hyperlink ref="J19" r:id="rId2" xr:uid="{00000000-0004-0000-0100-000001000000}"/>
    <hyperlink ref="J17" r:id="rId3" xr:uid="{00000000-0004-0000-0100-000002000000}"/>
    <hyperlink ref="J12" r:id="rId4" xr:uid="{00000000-0004-0000-0100-000003000000}"/>
    <hyperlink ref="J11" r:id="rId5" xr:uid="{00000000-0004-0000-0100-000004000000}"/>
    <hyperlink ref="J38" r:id="rId6" xr:uid="{00000000-0004-0000-0100-000005000000}"/>
    <hyperlink ref="J37" r:id="rId7" xr:uid="{00000000-0004-0000-0100-000006000000}"/>
    <hyperlink ref="J16" r:id="rId8" display="mailto:info@agriflex.it" xr:uid="{00000000-0004-0000-0100-000007000000}"/>
    <hyperlink ref="J39" r:id="rId9" xr:uid="{00000000-0004-0000-0100-000008000000}"/>
    <hyperlink ref="J44" r:id="rId10" display="mailto:info@ceia-usa.com?subject=Info%20request%20from%20CEIA%20web%20site" xr:uid="{00000000-0004-0000-0100-000009000000}"/>
    <hyperlink ref="J53" r:id="rId11" xr:uid="{00000000-0004-0000-0100-00000A000000}"/>
    <hyperlink ref="J36" r:id="rId12" xr:uid="{00000000-0004-0000-0100-00000B000000}"/>
    <hyperlink ref="J35" r:id="rId13" xr:uid="{00000000-0004-0000-0100-00000C000000}"/>
    <hyperlink ref="J34" r:id="rId14" xr:uid="{00000000-0004-0000-0100-00000D000000}"/>
    <hyperlink ref="J55" r:id="rId15" display="mailto:service@domino-uk.com" xr:uid="{00000000-0004-0000-0100-00000E000000}"/>
    <hyperlink ref="J18" r:id="rId16" xr:uid="{00000000-0004-0000-0100-00000F000000}"/>
    <hyperlink ref="J10" r:id="rId17" xr:uid="{00000000-0004-0000-0100-000010000000}"/>
    <hyperlink ref="J9" r:id="rId18" xr:uid="{00000000-0004-0000-0100-000011000000}"/>
    <hyperlink ref="J20" r:id="rId19" xr:uid="{00000000-0004-0000-0100-000012000000}"/>
    <hyperlink ref="J21" r:id="rId20" xr:uid="{00000000-0004-0000-0100-000013000000}"/>
    <hyperlink ref="J41" r:id="rId21" xr:uid="{00000000-0004-0000-0100-000014000000}"/>
    <hyperlink ref="J46" r:id="rId22" display="mailto:info@ibonhart.co.uk" xr:uid="{00000000-0004-0000-0100-000015000000}"/>
    <hyperlink ref="J47" r:id="rId23" display="mailto:olfers@gbtrnbh.de" xr:uid="{00000000-0004-0000-0100-000016000000}"/>
    <hyperlink ref="J50" r:id="rId24" display="mailto:info@ibonhart.co.uk" xr:uid="{00000000-0004-0000-0100-000017000000}"/>
    <hyperlink ref="J51" r:id="rId25" display="mailto:olfers@gbtrnbh.de" xr:uid="{00000000-0004-0000-0100-000018000000}"/>
    <hyperlink ref="J22" r:id="rId26" display="https://flender.en.ecplaza.net/" xr:uid="{00000000-0004-0000-0100-000019000000}"/>
  </hyperlinks>
  <pageMargins left="0.25" right="0.25" top="0.75" bottom="0.75" header="0.3" footer="0.3"/>
  <pageSetup paperSize="9" scale="49" orientation="landscape" r:id="rId27"/>
  <drawing r:id="rId28"/>
  <tableParts count="1">
    <tablePart r:id="rId29"/>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9"/>
  <sheetViews>
    <sheetView workbookViewId="0">
      <selection activeCell="B2" sqref="B2"/>
    </sheetView>
  </sheetViews>
  <sheetFormatPr defaultRowHeight="14.45"/>
  <cols>
    <col min="1" max="1" width="28.42578125" bestFit="1" customWidth="1"/>
    <col min="2" max="2" width="16.140625" bestFit="1" customWidth="1"/>
  </cols>
  <sheetData>
    <row r="1" spans="1:2" ht="15.6">
      <c r="A1" s="65" t="s">
        <v>2044</v>
      </c>
      <c r="B1" s="66" t="s">
        <v>2045</v>
      </c>
    </row>
    <row r="2" spans="1:2" ht="15.6">
      <c r="A2" s="67" t="s">
        <v>1962</v>
      </c>
      <c r="B2" s="68" t="s">
        <v>2204</v>
      </c>
    </row>
    <row r="3" spans="1:2" ht="15.6">
      <c r="A3" s="67" t="s">
        <v>1929</v>
      </c>
      <c r="B3" s="68" t="s">
        <v>2221</v>
      </c>
    </row>
    <row r="4" spans="1:2" ht="15.6">
      <c r="A4" s="67" t="s">
        <v>32</v>
      </c>
      <c r="B4" s="68" t="s">
        <v>2159</v>
      </c>
    </row>
    <row r="5" spans="1:2" ht="15.6">
      <c r="A5" s="67" t="s">
        <v>274</v>
      </c>
      <c r="B5" s="68" t="s">
        <v>2178</v>
      </c>
    </row>
    <row r="6" spans="1:2" ht="15.6">
      <c r="A6" s="67" t="s">
        <v>2139</v>
      </c>
      <c r="B6" s="68" t="s">
        <v>2140</v>
      </c>
    </row>
    <row r="7" spans="1:2" ht="15.6">
      <c r="A7" s="67" t="s">
        <v>1125</v>
      </c>
      <c r="B7" s="68" t="s">
        <v>2147</v>
      </c>
    </row>
    <row r="8" spans="1:2" ht="15.6">
      <c r="A8" s="67" t="s">
        <v>2142</v>
      </c>
      <c r="B8" s="68" t="s">
        <v>2143</v>
      </c>
    </row>
    <row r="9" spans="1:2" ht="15.6">
      <c r="A9" s="67" t="s">
        <v>213</v>
      </c>
      <c r="B9" s="68" t="s">
        <v>2190</v>
      </c>
    </row>
    <row r="10" spans="1:2" ht="15.6">
      <c r="A10" s="67" t="s">
        <v>2192</v>
      </c>
      <c r="B10" s="68" t="s">
        <v>2193</v>
      </c>
    </row>
    <row r="11" spans="1:2" ht="15.6">
      <c r="A11" s="67" t="s">
        <v>2195</v>
      </c>
      <c r="B11" s="68" t="s">
        <v>2196</v>
      </c>
    </row>
    <row r="12" spans="1:2" ht="15.6">
      <c r="A12" s="67" t="s">
        <v>759</v>
      </c>
      <c r="B12" s="68" t="s">
        <v>2073</v>
      </c>
    </row>
    <row r="13" spans="1:2" ht="15.6">
      <c r="A13" s="67" t="s">
        <v>2083</v>
      </c>
      <c r="B13" s="68" t="s">
        <v>2084</v>
      </c>
    </row>
    <row r="14" spans="1:2" ht="15.6">
      <c r="A14" s="67" t="s">
        <v>218</v>
      </c>
      <c r="B14" s="68" t="s">
        <v>2131</v>
      </c>
    </row>
    <row r="15" spans="1:2" ht="15.6">
      <c r="A15" s="67" t="s">
        <v>45</v>
      </c>
      <c r="B15" s="68" t="s">
        <v>2133</v>
      </c>
    </row>
    <row r="16" spans="1:2" ht="15.6">
      <c r="A16" s="67" t="s">
        <v>1671</v>
      </c>
      <c r="B16" s="68" t="s">
        <v>2145</v>
      </c>
    </row>
    <row r="17" spans="1:2" ht="15.6">
      <c r="A17" s="67" t="s">
        <v>1048</v>
      </c>
      <c r="B17" s="68" t="s">
        <v>2053</v>
      </c>
    </row>
    <row r="18" spans="1:2" ht="15.6">
      <c r="A18" s="67" t="s">
        <v>156</v>
      </c>
      <c r="B18" s="68" t="s">
        <v>2059</v>
      </c>
    </row>
    <row r="19" spans="1:2" ht="15.6">
      <c r="A19" s="67" t="s">
        <v>230</v>
      </c>
      <c r="B19" s="68" t="s">
        <v>2243</v>
      </c>
    </row>
    <row r="20" spans="1:2" ht="15.6">
      <c r="A20" s="67" t="s">
        <v>869</v>
      </c>
      <c r="B20" s="68" t="s">
        <v>2188</v>
      </c>
    </row>
    <row r="21" spans="1:2" ht="15.6">
      <c r="A21" s="67" t="s">
        <v>159</v>
      </c>
      <c r="B21" s="68" t="s">
        <v>2154</v>
      </c>
    </row>
    <row r="22" spans="1:2" ht="15.6">
      <c r="A22" s="67" t="s">
        <v>508</v>
      </c>
      <c r="B22" s="68" t="s">
        <v>2183</v>
      </c>
    </row>
    <row r="23" spans="1:2" ht="15.6">
      <c r="A23" s="67" t="s">
        <v>2090</v>
      </c>
      <c r="B23" s="68" t="s">
        <v>2091</v>
      </c>
    </row>
    <row r="24" spans="1:2" ht="15.6">
      <c r="A24" s="67" t="s">
        <v>2125</v>
      </c>
      <c r="B24" s="68" t="s">
        <v>2126</v>
      </c>
    </row>
    <row r="25" spans="1:2" ht="15.6">
      <c r="A25" s="67" t="s">
        <v>2128</v>
      </c>
      <c r="B25" s="68" t="s">
        <v>2129</v>
      </c>
    </row>
    <row r="26" spans="1:2" ht="15.6">
      <c r="A26" s="67" t="s">
        <v>470</v>
      </c>
      <c r="B26" s="68" t="s">
        <v>2122</v>
      </c>
    </row>
    <row r="27" spans="1:2" ht="15.6">
      <c r="A27" s="67" t="s">
        <v>67</v>
      </c>
      <c r="B27" s="68" t="s">
        <v>2173</v>
      </c>
    </row>
    <row r="28" spans="1:2" ht="15.6">
      <c r="A28" s="67" t="s">
        <v>2078</v>
      </c>
      <c r="B28" s="68" t="s">
        <v>2079</v>
      </c>
    </row>
    <row r="29" spans="1:2" ht="15.6">
      <c r="A29" s="67" t="s">
        <v>2062</v>
      </c>
      <c r="B29" s="68" t="s">
        <v>2063</v>
      </c>
    </row>
    <row r="30" spans="1:2" ht="15.6">
      <c r="A30" s="67" t="s">
        <v>2068</v>
      </c>
      <c r="B30" s="68" t="s">
        <v>2069</v>
      </c>
    </row>
    <row r="31" spans="1:2" ht="15.6">
      <c r="A31" s="67" t="s">
        <v>1830</v>
      </c>
      <c r="B31" s="68" t="s">
        <v>2198</v>
      </c>
    </row>
    <row r="32" spans="1:2" ht="15.6">
      <c r="A32" s="67" t="s">
        <v>1383</v>
      </c>
      <c r="B32" s="68" t="s">
        <v>2237</v>
      </c>
    </row>
    <row r="33" spans="1:2" ht="15.6">
      <c r="A33" s="67" t="s">
        <v>176</v>
      </c>
      <c r="B33" s="68" t="s">
        <v>2219</v>
      </c>
    </row>
    <row r="34" spans="1:2" ht="15.6">
      <c r="A34" s="67" t="s">
        <v>79</v>
      </c>
      <c r="B34" s="68" t="s">
        <v>2230</v>
      </c>
    </row>
    <row r="35" spans="1:2" ht="15.6">
      <c r="A35" s="67" t="s">
        <v>1405</v>
      </c>
      <c r="B35" s="68" t="s">
        <v>2239</v>
      </c>
    </row>
    <row r="36" spans="1:2" ht="15.6">
      <c r="A36" s="67" t="s">
        <v>429</v>
      </c>
      <c r="B36" s="68" t="s">
        <v>2207</v>
      </c>
    </row>
    <row r="37" spans="1:2" ht="15.6">
      <c r="A37" s="67" t="s">
        <v>2223</v>
      </c>
      <c r="B37" s="68" t="s">
        <v>2224</v>
      </c>
    </row>
    <row r="38" spans="1:2" ht="15.6">
      <c r="A38" s="67" t="s">
        <v>2226</v>
      </c>
      <c r="B38" s="68" t="s">
        <v>2227</v>
      </c>
    </row>
    <row r="39" spans="1:2" ht="15.6">
      <c r="A39" s="67" t="s">
        <v>2213</v>
      </c>
      <c r="B39" s="68" t="s">
        <v>2214</v>
      </c>
    </row>
    <row r="40" spans="1:2" ht="15.6">
      <c r="A40" s="67" t="s">
        <v>439</v>
      </c>
      <c r="B40" s="68" t="s">
        <v>2149</v>
      </c>
    </row>
    <row r="41" spans="1:2" ht="15.6">
      <c r="A41" s="67" t="s">
        <v>101</v>
      </c>
      <c r="B41" s="68" t="s">
        <v>2232</v>
      </c>
    </row>
    <row r="42" spans="1:2" ht="15.6">
      <c r="A42" s="67" t="s">
        <v>2116</v>
      </c>
      <c r="B42" s="68" t="s">
        <v>2117</v>
      </c>
    </row>
    <row r="43" spans="1:2" ht="15.6">
      <c r="A43" s="67" t="s">
        <v>359</v>
      </c>
      <c r="B43" s="68" t="s">
        <v>2169</v>
      </c>
    </row>
    <row r="44" spans="1:2" ht="15.6">
      <c r="A44" s="67" t="s">
        <v>2165</v>
      </c>
      <c r="B44" s="68" t="s">
        <v>2166</v>
      </c>
    </row>
    <row r="45" spans="1:2" ht="15.6">
      <c r="A45" s="67" t="s">
        <v>2087</v>
      </c>
      <c r="B45" s="68" t="s">
        <v>2088</v>
      </c>
    </row>
    <row r="46" spans="1:2" ht="15.6">
      <c r="A46" s="67" t="s">
        <v>750</v>
      </c>
      <c r="B46" s="68" t="s">
        <v>2102</v>
      </c>
    </row>
    <row r="47" spans="1:2" ht="15.6">
      <c r="A47" s="72" t="s">
        <v>2107</v>
      </c>
      <c r="B47" s="69" t="s">
        <v>2108</v>
      </c>
    </row>
    <row r="48" spans="1:2" ht="15.6">
      <c r="A48" s="67" t="s">
        <v>534</v>
      </c>
      <c r="B48" s="68" t="s">
        <v>2113</v>
      </c>
    </row>
    <row r="49" spans="1:2" ht="15.6">
      <c r="A49" s="101" t="s">
        <v>2097</v>
      </c>
      <c r="B49" s="73" t="s">
        <v>2098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45"/>
  <sheetViews>
    <sheetView showGridLines="0" rightToLeft="1" topLeftCell="A4" zoomScale="65" zoomScaleNormal="65" workbookViewId="0">
      <selection activeCell="E9" sqref="E9:E55"/>
    </sheetView>
  </sheetViews>
  <sheetFormatPr defaultRowHeight="14.45"/>
  <cols>
    <col min="1" max="1" width="2.7109375" customWidth="1"/>
    <col min="2" max="2" width="11.85546875" bestFit="1" customWidth="1"/>
    <col min="3" max="3" width="35.5703125" bestFit="1" customWidth="1"/>
    <col min="4" max="4" width="39" bestFit="1" customWidth="1"/>
    <col min="5" max="5" width="27.140625" bestFit="1" customWidth="1"/>
    <col min="6" max="6" width="41.42578125" bestFit="1" customWidth="1"/>
    <col min="7" max="7" width="18.42578125" bestFit="1" customWidth="1"/>
    <col min="8" max="8" width="15.28515625" bestFit="1" customWidth="1"/>
    <col min="9" max="9" width="39.42578125" bestFit="1" customWidth="1"/>
    <col min="10" max="10" width="38" bestFit="1" customWidth="1"/>
    <col min="11" max="11" width="20.42578125" bestFit="1" customWidth="1"/>
  </cols>
  <sheetData>
    <row r="1" spans="2:11" ht="15" thickBot="1"/>
    <row r="2" spans="2:11" s="21" customFormat="1" ht="21">
      <c r="B2" s="169" t="s">
        <v>2038</v>
      </c>
      <c r="C2" s="170"/>
      <c r="D2" s="19"/>
      <c r="E2" s="19"/>
      <c r="F2" s="19"/>
      <c r="G2" s="19"/>
      <c r="H2" s="19"/>
      <c r="I2" s="19"/>
      <c r="J2" s="19"/>
      <c r="K2" s="20"/>
    </row>
    <row r="3" spans="2:11" s="21" customFormat="1" ht="21">
      <c r="B3" s="171" t="s">
        <v>2039</v>
      </c>
      <c r="C3" s="172"/>
      <c r="D3" s="22"/>
      <c r="E3" s="22"/>
      <c r="F3" s="22"/>
      <c r="G3" s="22"/>
      <c r="H3" s="22"/>
      <c r="I3" s="22"/>
      <c r="J3" s="22"/>
      <c r="K3" s="23"/>
    </row>
    <row r="4" spans="2:11" ht="28.5" customHeight="1">
      <c r="B4" s="24"/>
      <c r="C4" s="25"/>
      <c r="D4" s="25"/>
      <c r="E4" s="25"/>
      <c r="F4" s="173" t="s">
        <v>2244</v>
      </c>
      <c r="G4" s="173"/>
      <c r="H4" s="173"/>
      <c r="I4" s="25"/>
      <c r="J4" s="25"/>
      <c r="K4" s="23"/>
    </row>
    <row r="5" spans="2:11" ht="15" customHeight="1">
      <c r="B5" s="24"/>
      <c r="C5" s="25"/>
      <c r="D5" s="25"/>
      <c r="E5" s="25"/>
      <c r="F5" s="173"/>
      <c r="G5" s="173"/>
      <c r="H5" s="173"/>
      <c r="I5" s="25"/>
      <c r="J5" s="25"/>
      <c r="K5" s="23"/>
    </row>
    <row r="6" spans="2:11" ht="21" customHeight="1" thickBot="1">
      <c r="B6" s="26"/>
      <c r="C6" s="27"/>
      <c r="D6" s="27"/>
      <c r="E6" s="27"/>
      <c r="F6" s="27"/>
      <c r="G6" s="28"/>
      <c r="H6" s="28"/>
      <c r="I6" s="28"/>
      <c r="J6" s="174" t="s">
        <v>2245</v>
      </c>
      <c r="K6" s="175"/>
    </row>
    <row r="7" spans="2:11" ht="21" customHeight="1">
      <c r="B7" s="8"/>
      <c r="G7" s="29"/>
      <c r="H7" s="29"/>
      <c r="I7" s="29"/>
      <c r="J7" s="30"/>
      <c r="K7" s="31"/>
    </row>
    <row r="8" spans="2:11" ht="21.6" thickBot="1">
      <c r="B8" s="32" t="s">
        <v>2042</v>
      </c>
      <c r="C8" s="33" t="s">
        <v>2043</v>
      </c>
      <c r="D8" s="33" t="s">
        <v>2044</v>
      </c>
      <c r="E8" s="33" t="s">
        <v>2045</v>
      </c>
      <c r="F8" s="33" t="s">
        <v>2046</v>
      </c>
      <c r="G8" s="33" t="s">
        <v>2047</v>
      </c>
      <c r="H8" s="33" t="s">
        <v>2048</v>
      </c>
      <c r="I8" s="33" t="s">
        <v>2049</v>
      </c>
      <c r="J8" s="34" t="s">
        <v>2050</v>
      </c>
      <c r="K8" s="35" t="s">
        <v>2051</v>
      </c>
    </row>
    <row r="9" spans="2:11" s="43" customFormat="1" ht="18">
      <c r="B9" s="36">
        <v>1</v>
      </c>
      <c r="C9" s="37" t="s">
        <v>2246</v>
      </c>
      <c r="D9" s="38" t="s">
        <v>280</v>
      </c>
      <c r="E9" s="39" t="s">
        <v>2247</v>
      </c>
      <c r="F9" s="40" t="s">
        <v>2248</v>
      </c>
      <c r="G9" s="40">
        <v>1001</v>
      </c>
      <c r="H9" s="40">
        <v>2011</v>
      </c>
      <c r="I9" s="40" t="s">
        <v>2249</v>
      </c>
      <c r="J9" s="41" t="s">
        <v>2056</v>
      </c>
      <c r="K9" s="42" t="s">
        <v>2057</v>
      </c>
    </row>
    <row r="10" spans="2:11" s="43" customFormat="1" ht="18">
      <c r="B10" s="36">
        <v>2</v>
      </c>
      <c r="C10" s="37" t="s">
        <v>2250</v>
      </c>
      <c r="D10" s="45" t="s">
        <v>585</v>
      </c>
      <c r="E10" s="46" t="s">
        <v>2251</v>
      </c>
      <c r="F10" s="47" t="s">
        <v>2248</v>
      </c>
      <c r="G10" s="47">
        <v>2001</v>
      </c>
      <c r="H10" s="47">
        <v>2011</v>
      </c>
      <c r="I10" s="47" t="s">
        <v>2252</v>
      </c>
      <c r="J10" s="48" t="s">
        <v>2056</v>
      </c>
      <c r="K10" s="49" t="s">
        <v>2057</v>
      </c>
    </row>
    <row r="11" spans="2:11" s="43" customFormat="1" ht="18">
      <c r="B11" s="36">
        <v>3</v>
      </c>
      <c r="C11" s="44" t="s">
        <v>2253</v>
      </c>
      <c r="D11" s="45" t="s">
        <v>2254</v>
      </c>
      <c r="E11" s="46" t="s">
        <v>2255</v>
      </c>
      <c r="F11" s="47" t="s">
        <v>2256</v>
      </c>
      <c r="G11" s="47" t="s">
        <v>2257</v>
      </c>
      <c r="H11" s="47">
        <v>2011</v>
      </c>
      <c r="I11" s="47" t="s">
        <v>2258</v>
      </c>
      <c r="J11" s="48" t="s">
        <v>2259</v>
      </c>
      <c r="K11" s="49" t="s">
        <v>2057</v>
      </c>
    </row>
    <row r="12" spans="2:11" s="43" customFormat="1" ht="18">
      <c r="B12" s="36">
        <v>4</v>
      </c>
      <c r="C12" s="44" t="s">
        <v>2260</v>
      </c>
      <c r="D12" s="45" t="s">
        <v>2261</v>
      </c>
      <c r="E12" s="46" t="s">
        <v>2262</v>
      </c>
      <c r="F12" s="47" t="s">
        <v>2256</v>
      </c>
      <c r="G12" s="47" t="s">
        <v>2263</v>
      </c>
      <c r="H12" s="47">
        <v>2011</v>
      </c>
      <c r="I12" s="47" t="s">
        <v>2258</v>
      </c>
      <c r="J12" s="48" t="s">
        <v>2259</v>
      </c>
      <c r="K12" s="49" t="s">
        <v>2057</v>
      </c>
    </row>
    <row r="13" spans="2:11" s="43" customFormat="1" ht="18">
      <c r="B13" s="36">
        <v>5</v>
      </c>
      <c r="C13" s="44" t="s">
        <v>2101</v>
      </c>
      <c r="D13" s="45" t="s">
        <v>750</v>
      </c>
      <c r="E13" s="46" t="s">
        <v>2264</v>
      </c>
      <c r="F13" s="47" t="s">
        <v>2248</v>
      </c>
      <c r="G13" s="47"/>
      <c r="H13" s="47">
        <v>2011</v>
      </c>
      <c r="I13" s="47" t="s">
        <v>2265</v>
      </c>
      <c r="J13" s="47" t="s">
        <v>2266</v>
      </c>
      <c r="K13" s="49" t="s">
        <v>2057</v>
      </c>
    </row>
    <row r="14" spans="2:11" s="43" customFormat="1" ht="18">
      <c r="B14" s="36">
        <v>6</v>
      </c>
      <c r="C14" s="44" t="s">
        <v>2072</v>
      </c>
      <c r="D14" s="45" t="s">
        <v>759</v>
      </c>
      <c r="E14" s="46" t="s">
        <v>2267</v>
      </c>
      <c r="F14" s="47" t="s">
        <v>2268</v>
      </c>
      <c r="G14" s="47"/>
      <c r="H14" s="47">
        <v>2011</v>
      </c>
      <c r="I14" s="47" t="s">
        <v>2269</v>
      </c>
      <c r="J14" s="47" t="s">
        <v>2266</v>
      </c>
      <c r="K14" s="49" t="s">
        <v>2057</v>
      </c>
    </row>
    <row r="15" spans="2:11" s="43" customFormat="1" ht="18">
      <c r="B15" s="36">
        <v>7</v>
      </c>
      <c r="C15" s="44" t="s">
        <v>2270</v>
      </c>
      <c r="D15" s="45" t="s">
        <v>2271</v>
      </c>
      <c r="E15" s="46" t="s">
        <v>2272</v>
      </c>
      <c r="F15" s="47" t="s">
        <v>2248</v>
      </c>
      <c r="G15" s="47"/>
      <c r="H15" s="47">
        <v>2011</v>
      </c>
      <c r="I15" s="47" t="s">
        <v>2123</v>
      </c>
      <c r="J15" s="48" t="s">
        <v>2056</v>
      </c>
      <c r="K15" s="49" t="s">
        <v>2057</v>
      </c>
    </row>
    <row r="16" spans="2:11" s="43" customFormat="1" ht="18">
      <c r="B16" s="36">
        <v>8</v>
      </c>
      <c r="C16" s="44" t="s">
        <v>2273</v>
      </c>
      <c r="D16" s="45" t="s">
        <v>2274</v>
      </c>
      <c r="E16" s="46" t="s">
        <v>2275</v>
      </c>
      <c r="F16" s="47" t="s">
        <v>2248</v>
      </c>
      <c r="G16" s="47"/>
      <c r="H16" s="47">
        <v>2011</v>
      </c>
      <c r="I16" s="47" t="s">
        <v>2276</v>
      </c>
      <c r="J16" s="48" t="s">
        <v>2056</v>
      </c>
      <c r="K16" s="49" t="s">
        <v>2277</v>
      </c>
    </row>
    <row r="17" spans="2:11" s="43" customFormat="1" ht="18">
      <c r="B17" s="70"/>
      <c r="C17" s="44" t="s">
        <v>2278</v>
      </c>
      <c r="D17" s="45" t="s">
        <v>2279</v>
      </c>
      <c r="E17" s="46" t="s">
        <v>2280</v>
      </c>
      <c r="F17" s="47"/>
      <c r="G17" s="47"/>
      <c r="H17" s="47"/>
      <c r="I17" s="47"/>
      <c r="J17" s="48"/>
      <c r="K17" s="49"/>
    </row>
    <row r="18" spans="2:11" s="43" customFormat="1" ht="18">
      <c r="B18" s="36">
        <v>9</v>
      </c>
      <c r="C18" s="44" t="s">
        <v>2112</v>
      </c>
      <c r="D18" s="45" t="s">
        <v>1440</v>
      </c>
      <c r="E18" s="46" t="s">
        <v>2281</v>
      </c>
      <c r="F18" s="47" t="s">
        <v>2282</v>
      </c>
      <c r="G18" s="47"/>
      <c r="H18" s="47">
        <v>2011</v>
      </c>
      <c r="I18" s="47" t="s">
        <v>2283</v>
      </c>
      <c r="J18" s="48" t="s">
        <v>2266</v>
      </c>
      <c r="K18" s="49" t="s">
        <v>2057</v>
      </c>
    </row>
    <row r="19" spans="2:11" s="43" customFormat="1" ht="18">
      <c r="B19" s="36">
        <v>10</v>
      </c>
      <c r="C19" s="44" t="s">
        <v>2284</v>
      </c>
      <c r="D19" s="45" t="s">
        <v>52</v>
      </c>
      <c r="E19" s="46" t="s">
        <v>2285</v>
      </c>
      <c r="F19" s="47" t="s">
        <v>2282</v>
      </c>
      <c r="G19" s="47"/>
      <c r="H19" s="47">
        <v>2011</v>
      </c>
      <c r="I19" s="47" t="s">
        <v>2286</v>
      </c>
      <c r="J19" s="48" t="s">
        <v>2266</v>
      </c>
      <c r="K19" s="49" t="s">
        <v>2057</v>
      </c>
    </row>
    <row r="20" spans="2:11" s="43" customFormat="1" ht="18">
      <c r="B20" s="36">
        <v>11</v>
      </c>
      <c r="C20" s="44" t="s">
        <v>2287</v>
      </c>
      <c r="D20" s="45" t="s">
        <v>786</v>
      </c>
      <c r="E20" s="46" t="s">
        <v>2288</v>
      </c>
      <c r="F20" s="47" t="s">
        <v>2282</v>
      </c>
      <c r="G20" s="47"/>
      <c r="H20" s="47">
        <v>2011</v>
      </c>
      <c r="I20" s="47" t="s">
        <v>2289</v>
      </c>
      <c r="J20" s="48" t="s">
        <v>2266</v>
      </c>
      <c r="K20" s="49" t="s">
        <v>2277</v>
      </c>
    </row>
    <row r="21" spans="2:11" s="43" customFormat="1" ht="18">
      <c r="B21" s="36">
        <v>12</v>
      </c>
      <c r="C21" s="44" t="s">
        <v>2290</v>
      </c>
      <c r="D21" s="45" t="s">
        <v>1115</v>
      </c>
      <c r="E21" s="46" t="s">
        <v>2291</v>
      </c>
      <c r="F21" s="47" t="s">
        <v>2282</v>
      </c>
      <c r="G21" s="47"/>
      <c r="H21" s="47">
        <v>2011</v>
      </c>
      <c r="I21" s="47" t="s">
        <v>2292</v>
      </c>
      <c r="J21" s="48" t="s">
        <v>2266</v>
      </c>
      <c r="K21" s="49" t="s">
        <v>2057</v>
      </c>
    </row>
    <row r="22" spans="2:11" s="43" customFormat="1" ht="18">
      <c r="B22" s="36">
        <v>13</v>
      </c>
      <c r="C22" s="44" t="s">
        <v>2293</v>
      </c>
      <c r="D22" s="45" t="s">
        <v>87</v>
      </c>
      <c r="E22" s="46" t="s">
        <v>2294</v>
      </c>
      <c r="F22" s="47" t="s">
        <v>2282</v>
      </c>
      <c r="G22" s="47"/>
      <c r="H22" s="47">
        <v>2011</v>
      </c>
      <c r="I22" s="47" t="s">
        <v>2295</v>
      </c>
      <c r="J22" s="48" t="s">
        <v>2266</v>
      </c>
      <c r="K22" s="49" t="s">
        <v>2057</v>
      </c>
    </row>
    <row r="23" spans="2:11" s="43" customFormat="1" ht="18">
      <c r="B23" s="36">
        <v>14</v>
      </c>
      <c r="C23" s="44" t="s">
        <v>2158</v>
      </c>
      <c r="D23" s="45" t="s">
        <v>277</v>
      </c>
      <c r="E23" s="46" t="s">
        <v>2296</v>
      </c>
      <c r="F23" s="47" t="s">
        <v>2282</v>
      </c>
      <c r="G23" s="47"/>
      <c r="H23" s="47">
        <v>2011</v>
      </c>
      <c r="I23" s="47" t="s">
        <v>2297</v>
      </c>
      <c r="J23" s="48" t="s">
        <v>2266</v>
      </c>
      <c r="K23" s="49" t="s">
        <v>2057</v>
      </c>
    </row>
    <row r="24" spans="2:11" s="43" customFormat="1" ht="18">
      <c r="B24" s="36">
        <v>15</v>
      </c>
      <c r="C24" s="44" t="s">
        <v>2172</v>
      </c>
      <c r="D24" s="45" t="s">
        <v>67</v>
      </c>
      <c r="E24" s="46" t="s">
        <v>2298</v>
      </c>
      <c r="F24" s="47" t="s">
        <v>2282</v>
      </c>
      <c r="G24" s="47"/>
      <c r="H24" s="47">
        <v>2011</v>
      </c>
      <c r="I24" s="47" t="s">
        <v>2299</v>
      </c>
      <c r="J24" s="48" t="s">
        <v>2266</v>
      </c>
      <c r="K24" s="49" t="s">
        <v>2057</v>
      </c>
    </row>
    <row r="25" spans="2:11" s="43" customFormat="1" ht="18">
      <c r="B25" s="36">
        <v>16</v>
      </c>
      <c r="C25" s="44" t="s">
        <v>2300</v>
      </c>
      <c r="D25" s="45" t="s">
        <v>118</v>
      </c>
      <c r="E25" s="46" t="s">
        <v>2301</v>
      </c>
      <c r="F25" s="47" t="s">
        <v>2282</v>
      </c>
      <c r="G25" s="47"/>
      <c r="H25" s="47">
        <v>2011</v>
      </c>
      <c r="I25" s="47" t="s">
        <v>2302</v>
      </c>
      <c r="J25" s="47" t="s">
        <v>2266</v>
      </c>
      <c r="K25" s="49" t="s">
        <v>2057</v>
      </c>
    </row>
    <row r="26" spans="2:11" s="43" customFormat="1" ht="18">
      <c r="B26" s="70"/>
      <c r="C26" s="44" t="s">
        <v>2303</v>
      </c>
      <c r="D26" s="45" t="s">
        <v>1289</v>
      </c>
      <c r="E26" s="46" t="s">
        <v>2304</v>
      </c>
      <c r="F26" s="47"/>
      <c r="G26" s="47"/>
      <c r="H26" s="47"/>
      <c r="I26" s="47"/>
      <c r="J26" s="47"/>
      <c r="K26" s="49"/>
    </row>
    <row r="27" spans="2:11" s="43" customFormat="1" ht="18">
      <c r="B27" s="70"/>
      <c r="C27" s="44" t="s">
        <v>2305</v>
      </c>
      <c r="D27" s="45" t="s">
        <v>2306</v>
      </c>
      <c r="E27" s="46" t="s">
        <v>2307</v>
      </c>
      <c r="F27" s="47"/>
      <c r="G27" s="47"/>
      <c r="H27" s="47"/>
      <c r="I27" s="47"/>
      <c r="J27" s="47"/>
      <c r="K27" s="49"/>
    </row>
    <row r="28" spans="2:11" s="43" customFormat="1" ht="18">
      <c r="B28" s="36">
        <v>17</v>
      </c>
      <c r="C28" s="44" t="s">
        <v>2308</v>
      </c>
      <c r="D28" s="45" t="s">
        <v>2309</v>
      </c>
      <c r="E28" s="46" t="s">
        <v>2310</v>
      </c>
      <c r="F28" s="47" t="s">
        <v>2282</v>
      </c>
      <c r="G28" s="47"/>
      <c r="H28" s="47">
        <v>2011</v>
      </c>
      <c r="I28" s="47" t="s">
        <v>2311</v>
      </c>
      <c r="J28" s="47" t="s">
        <v>2266</v>
      </c>
      <c r="K28" s="49" t="s">
        <v>2057</v>
      </c>
    </row>
    <row r="29" spans="2:11" s="43" customFormat="1" ht="18">
      <c r="B29" s="36">
        <v>18</v>
      </c>
      <c r="C29" s="44" t="s">
        <v>2312</v>
      </c>
      <c r="D29" s="45" t="s">
        <v>1190</v>
      </c>
      <c r="E29" s="46" t="s">
        <v>2313</v>
      </c>
      <c r="F29" s="47" t="s">
        <v>2282</v>
      </c>
      <c r="G29" s="47"/>
      <c r="H29" s="47">
        <v>2011</v>
      </c>
      <c r="I29" s="47" t="s">
        <v>2314</v>
      </c>
      <c r="J29" s="47" t="s">
        <v>2266</v>
      </c>
      <c r="K29" s="49" t="s">
        <v>2057</v>
      </c>
    </row>
    <row r="30" spans="2:11" s="43" customFormat="1" ht="18">
      <c r="B30" s="36">
        <v>19</v>
      </c>
      <c r="C30" s="44" t="s">
        <v>2218</v>
      </c>
      <c r="D30" s="45" t="s">
        <v>176</v>
      </c>
      <c r="E30" s="46" t="s">
        <v>2315</v>
      </c>
      <c r="F30" s="47"/>
      <c r="G30" s="47"/>
      <c r="H30" s="47"/>
      <c r="I30" s="47"/>
      <c r="J30" s="47"/>
      <c r="K30" s="49"/>
    </row>
    <row r="31" spans="2:11" s="43" customFormat="1" ht="18">
      <c r="B31" s="36">
        <v>20</v>
      </c>
      <c r="C31" s="44" t="s">
        <v>2316</v>
      </c>
      <c r="D31" s="45" t="s">
        <v>2317</v>
      </c>
      <c r="E31" s="46" t="s">
        <v>2318</v>
      </c>
      <c r="F31" s="47" t="s">
        <v>2319</v>
      </c>
      <c r="G31" s="47"/>
      <c r="H31" s="47">
        <v>2011</v>
      </c>
      <c r="I31" s="47" t="s">
        <v>2283</v>
      </c>
      <c r="J31" s="48"/>
      <c r="K31" s="49" t="s">
        <v>2057</v>
      </c>
    </row>
    <row r="32" spans="2:11" s="43" customFormat="1" ht="18">
      <c r="B32" s="36">
        <v>21</v>
      </c>
      <c r="C32" s="44" t="s">
        <v>2320</v>
      </c>
      <c r="D32" s="45" t="s">
        <v>2321</v>
      </c>
      <c r="E32" s="46" t="s">
        <v>2322</v>
      </c>
      <c r="F32" s="47"/>
      <c r="G32" s="47"/>
      <c r="H32" s="47"/>
      <c r="I32" s="47"/>
      <c r="J32" s="48"/>
      <c r="K32" s="49"/>
    </row>
    <row r="33" spans="2:11" s="43" customFormat="1" ht="18">
      <c r="B33" s="36">
        <v>22</v>
      </c>
      <c r="C33" s="44" t="s">
        <v>2323</v>
      </c>
      <c r="D33" s="45" t="s">
        <v>861</v>
      </c>
      <c r="E33" s="46" t="s">
        <v>2324</v>
      </c>
      <c r="F33" s="47"/>
      <c r="G33" s="47"/>
      <c r="H33" s="47">
        <v>2011</v>
      </c>
      <c r="I33" s="47" t="s">
        <v>2325</v>
      </c>
      <c r="J33" s="47"/>
      <c r="K33" s="49" t="s">
        <v>2277</v>
      </c>
    </row>
    <row r="34" spans="2:11" s="43" customFormat="1" ht="18">
      <c r="B34" s="36">
        <v>23</v>
      </c>
      <c r="C34" s="50" t="s">
        <v>2326</v>
      </c>
      <c r="D34" s="45" t="s">
        <v>2327</v>
      </c>
      <c r="E34" s="46" t="s">
        <v>2328</v>
      </c>
      <c r="F34" s="47"/>
      <c r="G34" s="47"/>
      <c r="H34" s="47">
        <v>2011</v>
      </c>
      <c r="I34" s="47" t="s">
        <v>2311</v>
      </c>
      <c r="J34" s="48"/>
      <c r="K34" s="49" t="s">
        <v>2057</v>
      </c>
    </row>
    <row r="35" spans="2:11" s="43" customFormat="1" ht="18">
      <c r="B35" s="36">
        <v>24</v>
      </c>
      <c r="C35" s="56" t="s">
        <v>2229</v>
      </c>
      <c r="D35" s="45" t="s">
        <v>79</v>
      </c>
      <c r="E35" s="62" t="s">
        <v>2329</v>
      </c>
      <c r="F35" s="63"/>
      <c r="G35" s="63"/>
      <c r="H35" s="63"/>
      <c r="I35" s="63"/>
      <c r="J35" s="63"/>
      <c r="K35" s="64"/>
    </row>
    <row r="36" spans="2:11" s="43" customFormat="1" ht="18">
      <c r="B36"/>
      <c r="C36"/>
      <c r="D36"/>
      <c r="E36"/>
      <c r="F36"/>
      <c r="G36"/>
      <c r="H36"/>
      <c r="I36"/>
      <c r="J36"/>
      <c r="K36"/>
    </row>
    <row r="37" spans="2:11" s="43" customFormat="1" ht="18">
      <c r="B37"/>
      <c r="C37"/>
      <c r="D37"/>
      <c r="E37"/>
      <c r="F37"/>
      <c r="G37"/>
      <c r="H37"/>
      <c r="I37"/>
      <c r="J37"/>
      <c r="K37"/>
    </row>
    <row r="38" spans="2:11" s="43" customFormat="1" ht="18">
      <c r="B38"/>
      <c r="C38"/>
      <c r="D38"/>
      <c r="E38"/>
      <c r="F38"/>
      <c r="G38"/>
      <c r="H38"/>
      <c r="I38"/>
      <c r="J38"/>
      <c r="K38"/>
    </row>
    <row r="39" spans="2:11" s="43" customFormat="1" ht="18">
      <c r="B39"/>
      <c r="C39"/>
      <c r="D39"/>
      <c r="E39"/>
      <c r="F39"/>
      <c r="G39"/>
      <c r="H39"/>
      <c r="I39"/>
      <c r="J39"/>
      <c r="K39"/>
    </row>
    <row r="40" spans="2:11" s="43" customFormat="1" ht="18">
      <c r="B40"/>
      <c r="C40"/>
      <c r="D40"/>
      <c r="E40"/>
      <c r="F40"/>
      <c r="G40"/>
      <c r="H40"/>
      <c r="I40"/>
      <c r="J40"/>
      <c r="K40"/>
    </row>
    <row r="41" spans="2:11" s="43" customFormat="1" ht="18">
      <c r="B41"/>
      <c r="C41"/>
      <c r="D41"/>
      <c r="E41"/>
      <c r="F41"/>
      <c r="G41"/>
      <c r="H41"/>
      <c r="I41"/>
      <c r="J41"/>
      <c r="K41"/>
    </row>
    <row r="42" spans="2:11" s="43" customFormat="1" ht="18">
      <c r="B42"/>
      <c r="C42"/>
      <c r="D42"/>
      <c r="E42"/>
      <c r="F42"/>
      <c r="G42"/>
      <c r="H42"/>
      <c r="I42"/>
      <c r="J42"/>
      <c r="K42"/>
    </row>
    <row r="43" spans="2:11" s="43" customFormat="1" ht="18">
      <c r="B43"/>
      <c r="C43"/>
      <c r="D43"/>
      <c r="E43"/>
      <c r="F43"/>
      <c r="G43"/>
      <c r="H43"/>
      <c r="I43"/>
      <c r="J43"/>
      <c r="K43"/>
    </row>
    <row r="44" spans="2:11" s="43" customFormat="1" ht="18">
      <c r="B44"/>
      <c r="C44"/>
      <c r="D44"/>
      <c r="E44"/>
      <c r="F44"/>
      <c r="G44"/>
      <c r="H44"/>
      <c r="I44"/>
      <c r="J44"/>
      <c r="K44"/>
    </row>
    <row r="45" spans="2:11" s="43" customFormat="1" ht="18">
      <c r="B45"/>
      <c r="C45"/>
      <c r="D45"/>
      <c r="E45"/>
      <c r="F45"/>
      <c r="G45"/>
      <c r="H45"/>
      <c r="I45"/>
      <c r="J45"/>
      <c r="K45"/>
    </row>
  </sheetData>
  <mergeCells count="4">
    <mergeCell ref="B2:C2"/>
    <mergeCell ref="B3:C3"/>
    <mergeCell ref="F4:H5"/>
    <mergeCell ref="J6:K6"/>
  </mergeCells>
  <hyperlinks>
    <hyperlink ref="J15" r:id="rId1" display="TEL:+34943335100" xr:uid="{00000000-0004-0000-0300-000000000000}"/>
    <hyperlink ref="J20" r:id="rId2" display="sifter@gwmfg.com" xr:uid="{00000000-0004-0000-0300-000001000000}"/>
    <hyperlink ref="J18" r:id="rId3" display="emiconac@emiconac.it" xr:uid="{00000000-0004-0000-0300-000002000000}"/>
    <hyperlink ref="J12" r:id="rId4" display="parts@italvibrasusa.com" xr:uid="{00000000-0004-0000-0300-000003000000}"/>
    <hyperlink ref="J11" r:id="rId5" display="parts@italvibrasusa.com" xr:uid="{00000000-0004-0000-0300-000004000000}"/>
    <hyperlink ref="J16" r:id="rId6" display="mailto:info@agriflex.it" xr:uid="{00000000-0004-0000-0300-000005000000}"/>
    <hyperlink ref="J34" r:id="rId7" display="info@alitech-online.it" xr:uid="{00000000-0004-0000-0300-000006000000}"/>
    <hyperlink ref="J19" r:id="rId8" display="info@agriflex.it" xr:uid="{00000000-0004-0000-0300-000007000000}"/>
    <hyperlink ref="J10" r:id="rId9" xr:uid="{00000000-0004-0000-0300-000008000000}"/>
    <hyperlink ref="J9" r:id="rId10" xr:uid="{00000000-0004-0000-0300-000009000000}"/>
    <hyperlink ref="J21" r:id="rId11" display="kcurtner@peerlessfood.com" xr:uid="{00000000-0004-0000-0300-00000A000000}"/>
    <hyperlink ref="J22" r:id="rId12" display="kcurtner@peerlessfood.com" xr:uid="{00000000-0004-0000-0300-00000B000000}"/>
    <hyperlink ref="J23" r:id="rId13" display="https://flender.en.ecplaza.net/" xr:uid="{00000000-0004-0000-0300-00000C000000}"/>
  </hyperlinks>
  <pageMargins left="0.25" right="0.25" top="0.75" bottom="0.75" header="0.3" footer="0.3"/>
  <pageSetup paperSize="9" scale="49" orientation="landscape" r:id="rId14"/>
  <drawing r:id="rId15"/>
  <tableParts count="1">
    <tablePart r:id="rId16"/>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9"/>
  <sheetViews>
    <sheetView workbookViewId="0">
      <selection activeCell="A8" sqref="A8"/>
    </sheetView>
  </sheetViews>
  <sheetFormatPr defaultRowHeight="14.45"/>
  <cols>
    <col min="1" max="1" width="28.42578125" bestFit="1" customWidth="1"/>
    <col min="2" max="2" width="16.140625" bestFit="1" customWidth="1"/>
  </cols>
  <sheetData>
    <row r="1" spans="1:2" ht="15.6">
      <c r="A1" s="65" t="s">
        <v>2044</v>
      </c>
      <c r="B1" s="66" t="s">
        <v>2045</v>
      </c>
    </row>
    <row r="2" spans="1:2" ht="15.6">
      <c r="A2" s="92" t="s">
        <v>1289</v>
      </c>
      <c r="B2" s="68" t="s">
        <v>2304</v>
      </c>
    </row>
    <row r="3" spans="1:2">
      <c r="A3" s="93" t="s">
        <v>277</v>
      </c>
      <c r="B3" s="68" t="s">
        <v>2296</v>
      </c>
    </row>
    <row r="4" spans="1:2" ht="15.6">
      <c r="A4" s="92" t="s">
        <v>759</v>
      </c>
      <c r="B4" s="68" t="s">
        <v>2267</v>
      </c>
    </row>
    <row r="5" spans="1:2" ht="15.6">
      <c r="A5" s="92" t="s">
        <v>861</v>
      </c>
      <c r="B5" s="68" t="s">
        <v>2324</v>
      </c>
    </row>
    <row r="6" spans="1:2" ht="15.6">
      <c r="A6" s="92" t="s">
        <v>52</v>
      </c>
      <c r="B6" s="68" t="s">
        <v>2285</v>
      </c>
    </row>
    <row r="7" spans="1:2" ht="15.6">
      <c r="A7" s="92" t="s">
        <v>280</v>
      </c>
      <c r="B7" s="68" t="s">
        <v>2247</v>
      </c>
    </row>
    <row r="8" spans="1:2" ht="15.6">
      <c r="A8" s="92" t="s">
        <v>585</v>
      </c>
      <c r="B8" s="68" t="s">
        <v>2251</v>
      </c>
    </row>
    <row r="9" spans="1:2" ht="15.6">
      <c r="A9" s="92" t="s">
        <v>2306</v>
      </c>
      <c r="B9" s="68" t="s">
        <v>2307</v>
      </c>
    </row>
    <row r="10" spans="1:2" ht="15.6">
      <c r="A10" s="92" t="s">
        <v>67</v>
      </c>
      <c r="B10" s="68" t="s">
        <v>2298</v>
      </c>
    </row>
    <row r="11" spans="1:2" ht="15.6">
      <c r="A11" s="92" t="s">
        <v>2271</v>
      </c>
      <c r="B11" s="68" t="s">
        <v>2272</v>
      </c>
    </row>
    <row r="12" spans="1:2" ht="15.6">
      <c r="A12" s="92" t="s">
        <v>2274</v>
      </c>
      <c r="B12" s="68" t="s">
        <v>2275</v>
      </c>
    </row>
    <row r="13" spans="1:2" ht="15.6">
      <c r="A13" s="92" t="s">
        <v>2254</v>
      </c>
      <c r="B13" s="68" t="s">
        <v>2255</v>
      </c>
    </row>
    <row r="14" spans="1:2" ht="15.6">
      <c r="A14" s="92" t="s">
        <v>2261</v>
      </c>
      <c r="B14" s="68" t="s">
        <v>2262</v>
      </c>
    </row>
    <row r="15" spans="1:2" ht="15.6">
      <c r="A15" s="92" t="s">
        <v>176</v>
      </c>
      <c r="B15" s="68" t="s">
        <v>2315</v>
      </c>
    </row>
    <row r="16" spans="1:2" ht="15.6">
      <c r="A16" s="92" t="s">
        <v>79</v>
      </c>
      <c r="B16" s="68" t="s">
        <v>2329</v>
      </c>
    </row>
    <row r="17" spans="1:2" ht="15.6">
      <c r="A17" s="92" t="s">
        <v>87</v>
      </c>
      <c r="B17" s="68" t="s">
        <v>2294</v>
      </c>
    </row>
    <row r="18" spans="1:2" ht="15.6">
      <c r="A18" s="92" t="s">
        <v>2309</v>
      </c>
      <c r="B18" s="68" t="s">
        <v>2310</v>
      </c>
    </row>
    <row r="19" spans="1:2" ht="15.6">
      <c r="A19" s="92" t="s">
        <v>786</v>
      </c>
      <c r="B19" s="68" t="s">
        <v>2288</v>
      </c>
    </row>
    <row r="20" spans="1:2" ht="15.6">
      <c r="A20" s="92" t="s">
        <v>1115</v>
      </c>
      <c r="B20" s="68" t="s">
        <v>2291</v>
      </c>
    </row>
    <row r="21" spans="1:2" ht="15.6">
      <c r="A21" s="92" t="s">
        <v>1190</v>
      </c>
      <c r="B21" s="68" t="s">
        <v>2313</v>
      </c>
    </row>
    <row r="22" spans="1:2" ht="15.6">
      <c r="A22" s="92" t="s">
        <v>2317</v>
      </c>
      <c r="B22" s="68" t="s">
        <v>2318</v>
      </c>
    </row>
    <row r="23" spans="1:2" ht="15.6">
      <c r="A23" s="92" t="s">
        <v>2321</v>
      </c>
      <c r="B23" s="68" t="s">
        <v>2322</v>
      </c>
    </row>
    <row r="24" spans="1:2" ht="15.6">
      <c r="A24" s="92" t="s">
        <v>2327</v>
      </c>
      <c r="B24" s="68" t="s">
        <v>2328</v>
      </c>
    </row>
    <row r="25" spans="1:2" ht="15.6">
      <c r="A25" s="94" t="s">
        <v>118</v>
      </c>
      <c r="B25" s="69" t="s">
        <v>2301</v>
      </c>
    </row>
    <row r="26" spans="1:2" ht="15.6">
      <c r="A26" s="94" t="s">
        <v>750</v>
      </c>
      <c r="B26" s="69" t="s">
        <v>2264</v>
      </c>
    </row>
    <row r="27" spans="1:2" ht="15.6">
      <c r="A27" s="92" t="s">
        <v>1440</v>
      </c>
      <c r="B27" s="68" t="s">
        <v>2281</v>
      </c>
    </row>
    <row r="28" spans="1:2" ht="15.6">
      <c r="A28" s="92" t="s">
        <v>2279</v>
      </c>
      <c r="B28" s="68" t="s">
        <v>2280</v>
      </c>
    </row>
    <row r="29" spans="1:2" ht="15.6">
      <c r="A29" s="94" t="s">
        <v>1129</v>
      </c>
      <c r="B29" s="69" t="s">
        <v>2330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Waleed Mouhammed</dc:creator>
  <cp:keywords/>
  <dc:description/>
  <cp:lastModifiedBy>Aliaa Gamal</cp:lastModifiedBy>
  <cp:revision/>
  <dcterms:created xsi:type="dcterms:W3CDTF">2019-11-28T22:13:38Z</dcterms:created>
  <dcterms:modified xsi:type="dcterms:W3CDTF">2025-08-22T18:07:17Z</dcterms:modified>
  <cp:category/>
  <cp:contentStatus/>
</cp:coreProperties>
</file>