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975" windowHeight="8640" tabRatio="793" activeTab="1"/>
  </bookViews>
  <sheets>
    <sheet name="Граф_Наблюдения" sheetId="3" r:id="rId1"/>
    <sheet name="&quot;0&quot; цикл 13.08.24" sheetId="1" r:id="rId2"/>
    <sheet name="21.10.24" sheetId="13" r:id="rId3"/>
    <sheet name="2" sheetId="14" r:id="rId4"/>
    <sheet name="3" sheetId="15" r:id="rId5"/>
    <sheet name="4" sheetId="17" r:id="rId6"/>
    <sheet name="5" sheetId="18" r:id="rId7"/>
    <sheet name="6" sheetId="19" r:id="rId8"/>
    <sheet name="7" sheetId="22" r:id="rId9"/>
    <sheet name="8" sheetId="21" r:id="rId10"/>
    <sheet name="9" sheetId="24" r:id="rId11"/>
    <sheet name="10" sheetId="25" r:id="rId12"/>
    <sheet name="11" sheetId="26" r:id="rId13"/>
    <sheet name="12" sheetId="27" r:id="rId14"/>
    <sheet name="13" sheetId="28" r:id="rId15"/>
    <sheet name="Лист1" sheetId="23" r:id="rId16"/>
  </sheets>
  <externalReferences>
    <externalReference r:id="rId17"/>
  </externalReferences>
  <definedNames>
    <definedName name="I1.18" localSheetId="8">'7'!#REF!</definedName>
    <definedName name="I1.18" localSheetId="9">'8'!#REF!</definedName>
    <definedName name="I1.18" localSheetId="10">'9'!#REF!</definedName>
    <definedName name="I1.18_1" localSheetId="8">'7'!#REF!</definedName>
    <definedName name="I1.18_1" localSheetId="9">'8'!#REF!</definedName>
    <definedName name="I1.18_1" localSheetId="10">'9'!#REF!</definedName>
  </definedNames>
  <calcPr calcId="162913"/>
</workbook>
</file>

<file path=xl/calcChain.xml><?xml version="1.0" encoding="utf-8"?>
<calcChain xmlns="http://schemas.openxmlformats.org/spreadsheetml/2006/main">
  <c r="T55" i="13" l="1"/>
  <c r="J55" i="13"/>
  <c r="M55" i="13" s="1"/>
  <c r="H55" i="13"/>
  <c r="D55" i="13"/>
  <c r="J55" i="1"/>
  <c r="H55" i="1"/>
  <c r="D55" i="1"/>
  <c r="N55" i="13" l="1"/>
  <c r="N55" i="1"/>
  <c r="Q55" i="1" s="1"/>
  <c r="P55" i="13" l="1"/>
  <c r="O55" i="13"/>
  <c r="M55" i="1"/>
  <c r="P55" i="1" s="1"/>
  <c r="R55" i="1" s="1"/>
  <c r="S55" i="1" s="1"/>
  <c r="T55" i="1" s="1"/>
  <c r="H52" i="13"/>
  <c r="H53" i="13"/>
  <c r="H54" i="13"/>
  <c r="I54" i="13" s="1"/>
  <c r="H53" i="1"/>
  <c r="H54" i="1"/>
  <c r="I54" i="1" s="1"/>
  <c r="D54" i="13"/>
  <c r="E54" i="13" s="1"/>
  <c r="D54" i="1"/>
  <c r="E54" i="1" s="1"/>
  <c r="Q55" i="13" l="1"/>
  <c r="R55" i="13" s="1"/>
  <c r="S55" i="13" s="1"/>
  <c r="I53" i="13"/>
  <c r="J54" i="13"/>
  <c r="J54" i="1"/>
  <c r="K54" i="1" s="1"/>
  <c r="L54" i="1" s="1"/>
  <c r="I53" i="1"/>
  <c r="I54" i="21"/>
  <c r="H54" i="21"/>
  <c r="D54" i="21"/>
  <c r="E54" i="21" s="1"/>
  <c r="I53" i="21"/>
  <c r="H53" i="21"/>
  <c r="D53" i="21"/>
  <c r="H52" i="21"/>
  <c r="D52" i="21"/>
  <c r="H51" i="21"/>
  <c r="D51" i="21"/>
  <c r="H50" i="21"/>
  <c r="D50" i="21"/>
  <c r="H49" i="21"/>
  <c r="D49" i="21"/>
  <c r="H48" i="21"/>
  <c r="D48" i="21"/>
  <c r="H47" i="21"/>
  <c r="D47" i="21"/>
  <c r="H46" i="21"/>
  <c r="D46" i="21"/>
  <c r="H45" i="21"/>
  <c r="D45" i="21"/>
  <c r="H44" i="21"/>
  <c r="D44" i="21"/>
  <c r="H43" i="21"/>
  <c r="D43" i="21"/>
  <c r="H42" i="21"/>
  <c r="D42" i="21"/>
  <c r="H41" i="21"/>
  <c r="D41" i="21"/>
  <c r="H40" i="21"/>
  <c r="D40" i="21"/>
  <c r="H39" i="21"/>
  <c r="D39" i="21"/>
  <c r="H38" i="21"/>
  <c r="D38" i="21"/>
  <c r="H37" i="21"/>
  <c r="D37" i="21"/>
  <c r="H36" i="21"/>
  <c r="D36" i="21"/>
  <c r="H35" i="21"/>
  <c r="D35" i="21"/>
  <c r="H34" i="21"/>
  <c r="D34" i="21"/>
  <c r="H33" i="21"/>
  <c r="D33" i="21"/>
  <c r="H32" i="21"/>
  <c r="D32" i="21"/>
  <c r="H31" i="21"/>
  <c r="D31" i="21"/>
  <c r="H30" i="21"/>
  <c r="D30" i="21"/>
  <c r="H29" i="21"/>
  <c r="D29" i="21"/>
  <c r="H28" i="21"/>
  <c r="D28" i="21"/>
  <c r="H27" i="21"/>
  <c r="D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H17" i="21"/>
  <c r="D17" i="21"/>
  <c r="H16" i="21"/>
  <c r="D16" i="21"/>
  <c r="H15" i="21"/>
  <c r="D15" i="21"/>
  <c r="H14" i="21"/>
  <c r="D14" i="21"/>
  <c r="H13" i="21"/>
  <c r="D13" i="21"/>
  <c r="H12" i="21"/>
  <c r="D12" i="21"/>
  <c r="H11" i="21"/>
  <c r="D11" i="21"/>
  <c r="H10" i="21"/>
  <c r="D10" i="21"/>
  <c r="H9" i="21"/>
  <c r="D9" i="21"/>
  <c r="H8" i="21"/>
  <c r="D8" i="21"/>
  <c r="H7" i="21"/>
  <c r="D7" i="21"/>
  <c r="H6" i="21"/>
  <c r="D6" i="21"/>
  <c r="H5" i="21"/>
  <c r="D5" i="21"/>
  <c r="H4" i="21"/>
  <c r="D4" i="21"/>
  <c r="H3" i="21"/>
  <c r="D3" i="21"/>
  <c r="J54" i="22"/>
  <c r="M54" i="22" s="1"/>
  <c r="I54" i="22"/>
  <c r="H54" i="22"/>
  <c r="D54" i="22"/>
  <c r="E54" i="22" s="1"/>
  <c r="K54" i="22" s="1"/>
  <c r="I53" i="22"/>
  <c r="H53" i="22"/>
  <c r="E53" i="22"/>
  <c r="J53" i="22" s="1"/>
  <c r="D53" i="22"/>
  <c r="I52" i="22"/>
  <c r="H52" i="22"/>
  <c r="D52" i="22"/>
  <c r="E52" i="22" s="1"/>
  <c r="H51" i="22"/>
  <c r="D51" i="22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D3" i="22"/>
  <c r="I54" i="19"/>
  <c r="H54" i="19"/>
  <c r="D54" i="19"/>
  <c r="E54" i="19" s="1"/>
  <c r="I53" i="19"/>
  <c r="H53" i="19"/>
  <c r="E53" i="19"/>
  <c r="D53" i="19"/>
  <c r="H52" i="19"/>
  <c r="D52" i="19"/>
  <c r="H51" i="19"/>
  <c r="D51" i="19"/>
  <c r="H50" i="19"/>
  <c r="D50" i="19"/>
  <c r="H49" i="19"/>
  <c r="D49" i="19"/>
  <c r="H48" i="19"/>
  <c r="D48" i="19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4" i="19"/>
  <c r="D34" i="19"/>
  <c r="H33" i="19"/>
  <c r="D33" i="19"/>
  <c r="H32" i="19"/>
  <c r="D32" i="19"/>
  <c r="H31" i="19"/>
  <c r="D31" i="19"/>
  <c r="H30" i="19"/>
  <c r="D30" i="19"/>
  <c r="H29" i="19"/>
  <c r="D29" i="19"/>
  <c r="H28" i="19"/>
  <c r="D28" i="19"/>
  <c r="H27" i="19"/>
  <c r="D27" i="19"/>
  <c r="H26" i="19"/>
  <c r="D26" i="19"/>
  <c r="H25" i="19"/>
  <c r="D25" i="19"/>
  <c r="H24" i="19"/>
  <c r="D24" i="19"/>
  <c r="H23" i="19"/>
  <c r="D23" i="19"/>
  <c r="H22" i="19"/>
  <c r="D22" i="19"/>
  <c r="H21" i="19"/>
  <c r="D21" i="19"/>
  <c r="H20" i="19"/>
  <c r="D20" i="19"/>
  <c r="H19" i="19"/>
  <c r="D19" i="19"/>
  <c r="H18" i="19"/>
  <c r="D18" i="19"/>
  <c r="H17" i="19"/>
  <c r="D17" i="19"/>
  <c r="H16" i="19"/>
  <c r="D16" i="19"/>
  <c r="H15" i="19"/>
  <c r="D15" i="19"/>
  <c r="H14" i="19"/>
  <c r="D14" i="19"/>
  <c r="H13" i="19"/>
  <c r="D13" i="19"/>
  <c r="H12" i="19"/>
  <c r="D12" i="19"/>
  <c r="H11" i="19"/>
  <c r="D11" i="19"/>
  <c r="H10" i="19"/>
  <c r="D10" i="19"/>
  <c r="H9" i="19"/>
  <c r="D9" i="19"/>
  <c r="H8" i="19"/>
  <c r="D8" i="19"/>
  <c r="H7" i="19"/>
  <c r="D7" i="19"/>
  <c r="H6" i="19"/>
  <c r="D6" i="19"/>
  <c r="H5" i="19"/>
  <c r="D5" i="19"/>
  <c r="H4" i="19"/>
  <c r="D4" i="19"/>
  <c r="H3" i="19"/>
  <c r="D3" i="19"/>
  <c r="H54" i="18"/>
  <c r="I54" i="18" s="1"/>
  <c r="E54" i="18"/>
  <c r="D54" i="18"/>
  <c r="I53" i="18"/>
  <c r="H53" i="18"/>
  <c r="D53" i="18"/>
  <c r="E53" i="18" s="1"/>
  <c r="H52" i="18"/>
  <c r="E52" i="18"/>
  <c r="D52" i="18"/>
  <c r="H51" i="18"/>
  <c r="D51" i="18"/>
  <c r="H50" i="18"/>
  <c r="D50" i="18"/>
  <c r="H49" i="18"/>
  <c r="D49" i="18"/>
  <c r="H48" i="18"/>
  <c r="D48" i="18"/>
  <c r="H47" i="18"/>
  <c r="D47" i="18"/>
  <c r="H46" i="18"/>
  <c r="D46" i="18"/>
  <c r="H45" i="18"/>
  <c r="D45" i="18"/>
  <c r="H44" i="18"/>
  <c r="D44" i="18"/>
  <c r="H43" i="18"/>
  <c r="D43" i="18"/>
  <c r="H42" i="18"/>
  <c r="D42" i="18"/>
  <c r="H41" i="18"/>
  <c r="D41" i="18"/>
  <c r="H40" i="18"/>
  <c r="D40" i="18"/>
  <c r="H39" i="18"/>
  <c r="D39" i="18"/>
  <c r="H38" i="18"/>
  <c r="D38" i="18"/>
  <c r="H37" i="18"/>
  <c r="D37" i="18"/>
  <c r="H36" i="18"/>
  <c r="D36" i="18"/>
  <c r="H35" i="18"/>
  <c r="D35" i="18"/>
  <c r="H34" i="18"/>
  <c r="D34" i="18"/>
  <c r="H33" i="18"/>
  <c r="D33" i="18"/>
  <c r="H32" i="18"/>
  <c r="D32" i="18"/>
  <c r="H31" i="18"/>
  <c r="D31" i="18"/>
  <c r="H30" i="18"/>
  <c r="D30" i="18"/>
  <c r="H29" i="18"/>
  <c r="D29" i="18"/>
  <c r="H28" i="18"/>
  <c r="D28" i="18"/>
  <c r="H27" i="18"/>
  <c r="D27" i="18"/>
  <c r="H26" i="18"/>
  <c r="D26" i="18"/>
  <c r="H25" i="18"/>
  <c r="D25" i="18"/>
  <c r="H24" i="18"/>
  <c r="D24" i="18"/>
  <c r="H23" i="18"/>
  <c r="D23" i="18"/>
  <c r="H22" i="18"/>
  <c r="D22" i="18"/>
  <c r="H21" i="18"/>
  <c r="D21" i="18"/>
  <c r="H20" i="18"/>
  <c r="D20" i="18"/>
  <c r="H19" i="18"/>
  <c r="D19" i="18"/>
  <c r="H18" i="18"/>
  <c r="D18" i="18"/>
  <c r="H17" i="18"/>
  <c r="D17" i="18"/>
  <c r="H16" i="18"/>
  <c r="D16" i="18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I54" i="17"/>
  <c r="I53" i="17" s="1"/>
  <c r="I52" i="17" s="1"/>
  <c r="I51" i="17" s="1"/>
  <c r="I50" i="17" s="1"/>
  <c r="I49" i="17" s="1"/>
  <c r="I48" i="17" s="1"/>
  <c r="I47" i="17" s="1"/>
  <c r="I46" i="17" s="1"/>
  <c r="I45" i="17" s="1"/>
  <c r="I44" i="17" s="1"/>
  <c r="I43" i="17" s="1"/>
  <c r="I42" i="17" s="1"/>
  <c r="I41" i="17" s="1"/>
  <c r="I40" i="17" s="1"/>
  <c r="I39" i="17" s="1"/>
  <c r="I38" i="17" s="1"/>
  <c r="I37" i="17" s="1"/>
  <c r="I36" i="17" s="1"/>
  <c r="I35" i="17" s="1"/>
  <c r="I34" i="17" s="1"/>
  <c r="I33" i="17" s="1"/>
  <c r="I32" i="17" s="1"/>
  <c r="I31" i="17" s="1"/>
  <c r="I30" i="17" s="1"/>
  <c r="I29" i="17" s="1"/>
  <c r="I28" i="17" s="1"/>
  <c r="I27" i="17" s="1"/>
  <c r="I26" i="17" s="1"/>
  <c r="I25" i="17" s="1"/>
  <c r="I24" i="17" s="1"/>
  <c r="I23" i="17" s="1"/>
  <c r="I22" i="17" s="1"/>
  <c r="I21" i="17" s="1"/>
  <c r="I20" i="17" s="1"/>
  <c r="I19" i="17" s="1"/>
  <c r="I18" i="17" s="1"/>
  <c r="I17" i="17" s="1"/>
  <c r="I16" i="17" s="1"/>
  <c r="I15" i="17" s="1"/>
  <c r="I14" i="17" s="1"/>
  <c r="H54" i="17"/>
  <c r="E54" i="17"/>
  <c r="J54" i="17" s="1"/>
  <c r="D54" i="17"/>
  <c r="H53" i="17"/>
  <c r="E53" i="17"/>
  <c r="D53" i="17"/>
  <c r="H52" i="17"/>
  <c r="D52" i="17"/>
  <c r="H51" i="17"/>
  <c r="D51" i="17"/>
  <c r="H50" i="17"/>
  <c r="D50" i="17"/>
  <c r="H49" i="17"/>
  <c r="D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4" i="17"/>
  <c r="D34" i="17"/>
  <c r="H33" i="17"/>
  <c r="D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H18" i="17"/>
  <c r="D18" i="17"/>
  <c r="H17" i="17"/>
  <c r="D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I54" i="15"/>
  <c r="H54" i="15"/>
  <c r="E54" i="15"/>
  <c r="D54" i="15"/>
  <c r="H53" i="15"/>
  <c r="I53" i="15" s="1"/>
  <c r="E53" i="15"/>
  <c r="D53" i="15"/>
  <c r="H52" i="15"/>
  <c r="D52" i="15"/>
  <c r="E52" i="15" s="1"/>
  <c r="H51" i="15"/>
  <c r="D51" i="15"/>
  <c r="H50" i="15"/>
  <c r="D50" i="15"/>
  <c r="H49" i="15"/>
  <c r="D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H34" i="15"/>
  <c r="D34" i="15"/>
  <c r="H33" i="15"/>
  <c r="D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8" i="15"/>
  <c r="D18" i="15"/>
  <c r="H17" i="15"/>
  <c r="D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I54" i="14"/>
  <c r="H54" i="14"/>
  <c r="D54" i="14"/>
  <c r="E54" i="14" s="1"/>
  <c r="H53" i="14"/>
  <c r="I53" i="14" s="1"/>
  <c r="I52" i="14" s="1"/>
  <c r="D53" i="14"/>
  <c r="H52" i="14"/>
  <c r="D52" i="14"/>
  <c r="H51" i="14"/>
  <c r="D51" i="14"/>
  <c r="H50" i="14"/>
  <c r="D50" i="14"/>
  <c r="H49" i="14"/>
  <c r="D49" i="14"/>
  <c r="H48" i="14"/>
  <c r="D48" i="14"/>
  <c r="H47" i="14"/>
  <c r="D47" i="14"/>
  <c r="H46" i="14"/>
  <c r="D46" i="14"/>
  <c r="H45" i="14"/>
  <c r="D45" i="14"/>
  <c r="H44" i="14"/>
  <c r="D44" i="14"/>
  <c r="H43" i="14"/>
  <c r="D43" i="14"/>
  <c r="H42" i="14"/>
  <c r="D42" i="14"/>
  <c r="H41" i="14"/>
  <c r="D41" i="14"/>
  <c r="H40" i="14"/>
  <c r="D40" i="14"/>
  <c r="H39" i="14"/>
  <c r="D39" i="14"/>
  <c r="H38" i="14"/>
  <c r="D38" i="14"/>
  <c r="H37" i="14"/>
  <c r="D37" i="14"/>
  <c r="H36" i="14"/>
  <c r="D36" i="14"/>
  <c r="H35" i="14"/>
  <c r="D35" i="14"/>
  <c r="H34" i="14"/>
  <c r="D34" i="14"/>
  <c r="H33" i="14"/>
  <c r="D33" i="14"/>
  <c r="H32" i="14"/>
  <c r="D32" i="14"/>
  <c r="H31" i="14"/>
  <c r="D31" i="14"/>
  <c r="H30" i="14"/>
  <c r="D30" i="14"/>
  <c r="H29" i="14"/>
  <c r="D29" i="14"/>
  <c r="H28" i="14"/>
  <c r="D28" i="14"/>
  <c r="H27" i="14"/>
  <c r="D27" i="14"/>
  <c r="H26" i="14"/>
  <c r="D26" i="14"/>
  <c r="H25" i="14"/>
  <c r="D25" i="14"/>
  <c r="H24" i="14"/>
  <c r="D24" i="14"/>
  <c r="H23" i="14"/>
  <c r="D23" i="14"/>
  <c r="H22" i="14"/>
  <c r="D22" i="14"/>
  <c r="H21" i="14"/>
  <c r="D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H13" i="14"/>
  <c r="D13" i="14"/>
  <c r="H12" i="14"/>
  <c r="D12" i="14"/>
  <c r="H11" i="14"/>
  <c r="D11" i="14"/>
  <c r="H10" i="14"/>
  <c r="D10" i="14"/>
  <c r="H9" i="14"/>
  <c r="D9" i="14"/>
  <c r="H8" i="14"/>
  <c r="D8" i="14"/>
  <c r="H7" i="14"/>
  <c r="D7" i="14"/>
  <c r="H6" i="14"/>
  <c r="D6" i="14"/>
  <c r="H5" i="14"/>
  <c r="D5" i="14"/>
  <c r="H4" i="14"/>
  <c r="D4" i="14"/>
  <c r="H3" i="14"/>
  <c r="D3" i="14"/>
  <c r="K54" i="13" l="1"/>
  <c r="L54" i="13" s="1"/>
  <c r="M54" i="13" s="1"/>
  <c r="I52" i="13"/>
  <c r="M54" i="1"/>
  <c r="P54" i="1" s="1"/>
  <c r="N54" i="1"/>
  <c r="Q54" i="1" s="1"/>
  <c r="E53" i="21"/>
  <c r="K54" i="21"/>
  <c r="J54" i="21"/>
  <c r="I52" i="21"/>
  <c r="I51" i="21" s="1"/>
  <c r="I50" i="21" s="1"/>
  <c r="I49" i="21" s="1"/>
  <c r="I48" i="21" s="1"/>
  <c r="I47" i="21" s="1"/>
  <c r="I46" i="21" s="1"/>
  <c r="I45" i="21" s="1"/>
  <c r="I44" i="21" s="1"/>
  <c r="I43" i="21" s="1"/>
  <c r="I42" i="21" s="1"/>
  <c r="I41" i="21" s="1"/>
  <c r="I40" i="21" s="1"/>
  <c r="I39" i="21" s="1"/>
  <c r="I38" i="21" s="1"/>
  <c r="I37" i="21" s="1"/>
  <c r="I36" i="21" s="1"/>
  <c r="I35" i="21" s="1"/>
  <c r="I34" i="21" s="1"/>
  <c r="I33" i="21" s="1"/>
  <c r="I32" i="21" s="1"/>
  <c r="I31" i="21" s="1"/>
  <c r="I30" i="21" s="1"/>
  <c r="I29" i="21" s="1"/>
  <c r="I28" i="21" s="1"/>
  <c r="I27" i="21" s="1"/>
  <c r="I26" i="21" s="1"/>
  <c r="I25" i="21" s="1"/>
  <c r="I24" i="21" s="1"/>
  <c r="I23" i="21" s="1"/>
  <c r="I22" i="21" s="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7" i="21" s="1"/>
  <c r="I6" i="21" s="1"/>
  <c r="I5" i="21" s="1"/>
  <c r="I4" i="21" s="1"/>
  <c r="I3" i="21" s="1"/>
  <c r="K52" i="22"/>
  <c r="L52" i="22" s="1"/>
  <c r="J52" i="22"/>
  <c r="E51" i="22"/>
  <c r="K53" i="22"/>
  <c r="L53" i="22" s="1"/>
  <c r="I51" i="22"/>
  <c r="I50" i="22" s="1"/>
  <c r="I49" i="22" s="1"/>
  <c r="I48" i="22" s="1"/>
  <c r="I47" i="22" s="1"/>
  <c r="I46" i="22" s="1"/>
  <c r="I45" i="22" s="1"/>
  <c r="I44" i="22" s="1"/>
  <c r="I43" i="22" s="1"/>
  <c r="I42" i="22" s="1"/>
  <c r="I41" i="22" s="1"/>
  <c r="I40" i="22" s="1"/>
  <c r="I39" i="22" s="1"/>
  <c r="I38" i="22" s="1"/>
  <c r="I37" i="22" s="1"/>
  <c r="I36" i="22" s="1"/>
  <c r="I35" i="22" s="1"/>
  <c r="I34" i="22" s="1"/>
  <c r="I33" i="22" s="1"/>
  <c r="I32" i="22" s="1"/>
  <c r="I31" i="22" s="1"/>
  <c r="I30" i="22" s="1"/>
  <c r="I29" i="22" s="1"/>
  <c r="I28" i="22" s="1"/>
  <c r="I27" i="22" s="1"/>
  <c r="I26" i="22" s="1"/>
  <c r="I25" i="22" s="1"/>
  <c r="I24" i="22" s="1"/>
  <c r="I23" i="22" s="1"/>
  <c r="I22" i="22" s="1"/>
  <c r="I21" i="22" s="1"/>
  <c r="I20" i="22" s="1"/>
  <c r="I19" i="22" s="1"/>
  <c r="I18" i="22" s="1"/>
  <c r="I17" i="22" s="1"/>
  <c r="I16" i="22" s="1"/>
  <c r="I15" i="22" s="1"/>
  <c r="I14" i="22" s="1"/>
  <c r="I13" i="22" s="1"/>
  <c r="I12" i="22" s="1"/>
  <c r="I11" i="22" s="1"/>
  <c r="I10" i="22" s="1"/>
  <c r="I9" i="22" s="1"/>
  <c r="I8" i="22" s="1"/>
  <c r="I7" i="22" s="1"/>
  <c r="I6" i="22" s="1"/>
  <c r="I5" i="22" s="1"/>
  <c r="I4" i="22" s="1"/>
  <c r="I3" i="22" s="1"/>
  <c r="N54" i="22"/>
  <c r="N53" i="22"/>
  <c r="M53" i="22"/>
  <c r="K53" i="19"/>
  <c r="L53" i="19" s="1"/>
  <c r="J53" i="19"/>
  <c r="E52" i="19"/>
  <c r="I49" i="19"/>
  <c r="I48" i="19" s="1"/>
  <c r="I47" i="19" s="1"/>
  <c r="I46" i="19" s="1"/>
  <c r="I45" i="19" s="1"/>
  <c r="I44" i="19" s="1"/>
  <c r="I43" i="19" s="1"/>
  <c r="I42" i="19" s="1"/>
  <c r="I41" i="19" s="1"/>
  <c r="I40" i="19" s="1"/>
  <c r="I39" i="19" s="1"/>
  <c r="I38" i="19" s="1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I22" i="19" s="1"/>
  <c r="I21" i="19" s="1"/>
  <c r="I20" i="19" s="1"/>
  <c r="I19" i="19" s="1"/>
  <c r="I18" i="19" s="1"/>
  <c r="I17" i="19" s="1"/>
  <c r="I16" i="19" s="1"/>
  <c r="I15" i="19" s="1"/>
  <c r="I14" i="19" s="1"/>
  <c r="I13" i="19" s="1"/>
  <c r="I12" i="19" s="1"/>
  <c r="I11" i="19" s="1"/>
  <c r="I10" i="19" s="1"/>
  <c r="I9" i="19" s="1"/>
  <c r="I8" i="19" s="1"/>
  <c r="I7" i="19" s="1"/>
  <c r="I6" i="19" s="1"/>
  <c r="I5" i="19" s="1"/>
  <c r="I4" i="19" s="1"/>
  <c r="I3" i="19" s="1"/>
  <c r="J54" i="19"/>
  <c r="E51" i="19"/>
  <c r="I52" i="19"/>
  <c r="I51" i="19" s="1"/>
  <c r="I50" i="19" s="1"/>
  <c r="J54" i="18"/>
  <c r="J52" i="18"/>
  <c r="E51" i="18"/>
  <c r="I52" i="18"/>
  <c r="J53" i="18"/>
  <c r="I9" i="17"/>
  <c r="I8" i="17" s="1"/>
  <c r="I7" i="17" s="1"/>
  <c r="I6" i="17" s="1"/>
  <c r="I5" i="17" s="1"/>
  <c r="I4" i="17" s="1"/>
  <c r="I3" i="17" s="1"/>
  <c r="I13" i="17"/>
  <c r="I12" i="17" s="1"/>
  <c r="I11" i="17" s="1"/>
  <c r="I10" i="17" s="1"/>
  <c r="J53" i="17"/>
  <c r="K53" i="17" s="1"/>
  <c r="L53" i="17" s="1"/>
  <c r="E52" i="17"/>
  <c r="N54" i="17"/>
  <c r="M54" i="17"/>
  <c r="K54" i="17"/>
  <c r="E51" i="15"/>
  <c r="E50" i="15"/>
  <c r="I52" i="15"/>
  <c r="K53" i="15"/>
  <c r="L53" i="15" s="1"/>
  <c r="J53" i="15"/>
  <c r="J54" i="15"/>
  <c r="K54" i="15"/>
  <c r="I51" i="14"/>
  <c r="I50" i="14" s="1"/>
  <c r="I49" i="14" s="1"/>
  <c r="I48" i="14" s="1"/>
  <c r="I47" i="14" s="1"/>
  <c r="I46" i="14" s="1"/>
  <c r="I45" i="14" s="1"/>
  <c r="I44" i="14" s="1"/>
  <c r="I43" i="14" s="1"/>
  <c r="I42" i="14" s="1"/>
  <c r="I41" i="14" s="1"/>
  <c r="I40" i="14" s="1"/>
  <c r="I39" i="14" s="1"/>
  <c r="I38" i="14" s="1"/>
  <c r="I37" i="14" s="1"/>
  <c r="I36" i="14" s="1"/>
  <c r="I35" i="14" s="1"/>
  <c r="I34" i="14" s="1"/>
  <c r="I33" i="14" s="1"/>
  <c r="I32" i="14" s="1"/>
  <c r="I31" i="14" s="1"/>
  <c r="I30" i="14" s="1"/>
  <c r="I29" i="14" s="1"/>
  <c r="I28" i="14" s="1"/>
  <c r="I27" i="14" s="1"/>
  <c r="I26" i="14" s="1"/>
  <c r="I25" i="14" s="1"/>
  <c r="I24" i="14" s="1"/>
  <c r="I23" i="14" s="1"/>
  <c r="I22" i="14" s="1"/>
  <c r="I21" i="14" s="1"/>
  <c r="I20" i="14" s="1"/>
  <c r="I19" i="14" s="1"/>
  <c r="I18" i="14" s="1"/>
  <c r="I17" i="14" s="1"/>
  <c r="I16" i="14" s="1"/>
  <c r="I15" i="14" s="1"/>
  <c r="I14" i="14" s="1"/>
  <c r="I13" i="14" s="1"/>
  <c r="I12" i="14" s="1"/>
  <c r="I11" i="14" s="1"/>
  <c r="I10" i="14" s="1"/>
  <c r="I9" i="14" s="1"/>
  <c r="I8" i="14" s="1"/>
  <c r="I7" i="14" s="1"/>
  <c r="I6" i="14" s="1"/>
  <c r="I5" i="14" s="1"/>
  <c r="I4" i="14" s="1"/>
  <c r="I3" i="14" s="1"/>
  <c r="E52" i="14"/>
  <c r="E53" i="14"/>
  <c r="J54" i="14"/>
  <c r="D53" i="1"/>
  <c r="E53" i="1" s="1"/>
  <c r="J53" i="1" s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44" i="13"/>
  <c r="H45" i="13"/>
  <c r="H46" i="13"/>
  <c r="H47" i="13"/>
  <c r="H48" i="13"/>
  <c r="H49" i="13"/>
  <c r="H50" i="13"/>
  <c r="H51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R54" i="1" l="1"/>
  <c r="S54" i="1" s="1"/>
  <c r="T54" i="1" s="1"/>
  <c r="O54" i="1"/>
  <c r="N54" i="13"/>
  <c r="K53" i="1"/>
  <c r="L53" i="1" s="1"/>
  <c r="M53" i="1" s="1"/>
  <c r="P53" i="1" s="1"/>
  <c r="P54" i="13"/>
  <c r="N54" i="21"/>
  <c r="M54" i="21"/>
  <c r="J53" i="21"/>
  <c r="E52" i="21"/>
  <c r="J51" i="22"/>
  <c r="K51" i="22" s="1"/>
  <c r="L51" i="22" s="1"/>
  <c r="E50" i="22"/>
  <c r="N52" i="22"/>
  <c r="M52" i="22"/>
  <c r="J51" i="19"/>
  <c r="K51" i="19" s="1"/>
  <c r="L51" i="19" s="1"/>
  <c r="E50" i="19"/>
  <c r="N54" i="19"/>
  <c r="M54" i="19"/>
  <c r="J52" i="19"/>
  <c r="K54" i="19"/>
  <c r="N53" i="19"/>
  <c r="M53" i="19"/>
  <c r="I51" i="18"/>
  <c r="I50" i="18" s="1"/>
  <c r="I49" i="18" s="1"/>
  <c r="I48" i="18" s="1"/>
  <c r="I47" i="18" s="1"/>
  <c r="I46" i="18" s="1"/>
  <c r="I45" i="18" s="1"/>
  <c r="I44" i="18" s="1"/>
  <c r="I43" i="18" s="1"/>
  <c r="I42" i="18" s="1"/>
  <c r="I41" i="18" s="1"/>
  <c r="I40" i="18" s="1"/>
  <c r="I39" i="18" s="1"/>
  <c r="I38" i="18" s="1"/>
  <c r="I37" i="18" s="1"/>
  <c r="I36" i="18" s="1"/>
  <c r="I35" i="18" s="1"/>
  <c r="I34" i="18" s="1"/>
  <c r="I33" i="18" s="1"/>
  <c r="I32" i="18" s="1"/>
  <c r="I31" i="18" s="1"/>
  <c r="I30" i="18" s="1"/>
  <c r="I29" i="18" s="1"/>
  <c r="I28" i="18" s="1"/>
  <c r="I27" i="18" s="1"/>
  <c r="I26" i="18" s="1"/>
  <c r="I25" i="18" s="1"/>
  <c r="I24" i="18" s="1"/>
  <c r="I23" i="18" s="1"/>
  <c r="I22" i="18" s="1"/>
  <c r="I21" i="18" s="1"/>
  <c r="I20" i="18" s="1"/>
  <c r="I19" i="18" s="1"/>
  <c r="I18" i="18" s="1"/>
  <c r="I17" i="18" s="1"/>
  <c r="I16" i="18" s="1"/>
  <c r="I15" i="18" s="1"/>
  <c r="I14" i="18" s="1"/>
  <c r="I13" i="18" s="1"/>
  <c r="I12" i="18" s="1"/>
  <c r="I11" i="18" s="1"/>
  <c r="I10" i="18" s="1"/>
  <c r="I9" i="18" s="1"/>
  <c r="I8" i="18" s="1"/>
  <c r="I7" i="18" s="1"/>
  <c r="I6" i="18" s="1"/>
  <c r="I5" i="18" s="1"/>
  <c r="I4" i="18" s="1"/>
  <c r="I3" i="18" s="1"/>
  <c r="K52" i="18"/>
  <c r="L52" i="18" s="1"/>
  <c r="M52" i="18" s="1"/>
  <c r="N54" i="18"/>
  <c r="M54" i="18"/>
  <c r="K54" i="18"/>
  <c r="N52" i="18"/>
  <c r="E50" i="18"/>
  <c r="K53" i="18"/>
  <c r="L53" i="18" s="1"/>
  <c r="N53" i="18" s="1"/>
  <c r="N53" i="17"/>
  <c r="M53" i="17"/>
  <c r="J52" i="17"/>
  <c r="E51" i="17"/>
  <c r="E49" i="15"/>
  <c r="N54" i="15"/>
  <c r="M54" i="15"/>
  <c r="I51" i="15"/>
  <c r="I50" i="15" s="1"/>
  <c r="I49" i="15" s="1"/>
  <c r="I48" i="15" s="1"/>
  <c r="I47" i="15" s="1"/>
  <c r="I46" i="15" s="1"/>
  <c r="I45" i="15" s="1"/>
  <c r="I44" i="15" s="1"/>
  <c r="I43" i="15" s="1"/>
  <c r="I42" i="15" s="1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I4" i="15" s="1"/>
  <c r="I3" i="15" s="1"/>
  <c r="N53" i="15"/>
  <c r="M53" i="15"/>
  <c r="J52" i="15"/>
  <c r="M54" i="14"/>
  <c r="N54" i="14"/>
  <c r="J52" i="14"/>
  <c r="E51" i="14"/>
  <c r="K54" i="14"/>
  <c r="J53" i="14"/>
  <c r="I52" i="1"/>
  <c r="I51" i="1" s="1"/>
  <c r="E52" i="1"/>
  <c r="E51" i="1" s="1"/>
  <c r="I51" i="13"/>
  <c r="Q54" i="13" l="1"/>
  <c r="R54" i="13" s="1"/>
  <c r="S54" i="13" s="1"/>
  <c r="T54" i="13" s="1"/>
  <c r="O54" i="13"/>
  <c r="I50" i="1"/>
  <c r="I50" i="13"/>
  <c r="N53" i="1"/>
  <c r="Q53" i="1" s="1"/>
  <c r="R53" i="1" s="1"/>
  <c r="S53" i="1" s="1"/>
  <c r="T53" i="1" s="1"/>
  <c r="J52" i="21"/>
  <c r="E51" i="21"/>
  <c r="K53" i="21"/>
  <c r="L53" i="21" s="1"/>
  <c r="N53" i="21" s="1"/>
  <c r="N51" i="22"/>
  <c r="M51" i="22"/>
  <c r="E49" i="22"/>
  <c r="J50" i="22"/>
  <c r="N52" i="19"/>
  <c r="M52" i="19"/>
  <c r="K52" i="19"/>
  <c r="L52" i="19" s="1"/>
  <c r="E49" i="19"/>
  <c r="K50" i="19"/>
  <c r="L50" i="19" s="1"/>
  <c r="J50" i="19"/>
  <c r="N51" i="19"/>
  <c r="M51" i="19"/>
  <c r="J50" i="18"/>
  <c r="E49" i="18"/>
  <c r="J51" i="18"/>
  <c r="M53" i="18"/>
  <c r="N52" i="17"/>
  <c r="M52" i="17"/>
  <c r="K52" i="17"/>
  <c r="L52" i="17" s="1"/>
  <c r="J51" i="17"/>
  <c r="K51" i="17"/>
  <c r="L51" i="17" s="1"/>
  <c r="E50" i="17"/>
  <c r="J49" i="15"/>
  <c r="E48" i="15"/>
  <c r="K52" i="15"/>
  <c r="L52" i="15" s="1"/>
  <c r="N52" i="15" s="1"/>
  <c r="J50" i="15"/>
  <c r="J51" i="15"/>
  <c r="K51" i="15" s="1"/>
  <c r="L51" i="15" s="1"/>
  <c r="K50" i="15"/>
  <c r="L50" i="15" s="1"/>
  <c r="N53" i="14"/>
  <c r="M53" i="14"/>
  <c r="K53" i="14"/>
  <c r="L53" i="14" s="1"/>
  <c r="J51" i="14"/>
  <c r="K51" i="14"/>
  <c r="L51" i="14" s="1"/>
  <c r="E50" i="14"/>
  <c r="K52" i="14"/>
  <c r="L52" i="14" s="1"/>
  <c r="N52" i="14" s="1"/>
  <c r="E50" i="1"/>
  <c r="E49" i="1" s="1"/>
  <c r="J51" i="1"/>
  <c r="J52" i="1"/>
  <c r="K52" i="1" s="1"/>
  <c r="L52" i="1" s="1"/>
  <c r="O53" i="1" l="1"/>
  <c r="I49" i="1"/>
  <c r="J49" i="1" s="1"/>
  <c r="K49" i="1" s="1"/>
  <c r="L49" i="1" s="1"/>
  <c r="I49" i="13"/>
  <c r="P54" i="15"/>
  <c r="O54" i="22"/>
  <c r="O54" i="17"/>
  <c r="P54" i="17"/>
  <c r="P54" i="22"/>
  <c r="O54" i="15"/>
  <c r="P54" i="21"/>
  <c r="O54" i="14"/>
  <c r="P54" i="19"/>
  <c r="P54" i="18"/>
  <c r="O54" i="21"/>
  <c r="O54" i="18"/>
  <c r="O54" i="19"/>
  <c r="P54" i="14"/>
  <c r="N52" i="21"/>
  <c r="M52" i="21"/>
  <c r="K52" i="21"/>
  <c r="L52" i="21" s="1"/>
  <c r="M53" i="21"/>
  <c r="J51" i="21"/>
  <c r="K51" i="21" s="1"/>
  <c r="L51" i="21" s="1"/>
  <c r="E50" i="21"/>
  <c r="N50" i="22"/>
  <c r="M50" i="22"/>
  <c r="K50" i="22"/>
  <c r="L50" i="22" s="1"/>
  <c r="J49" i="22"/>
  <c r="K49" i="22"/>
  <c r="L49" i="22" s="1"/>
  <c r="E48" i="22"/>
  <c r="M50" i="19"/>
  <c r="N50" i="19"/>
  <c r="J49" i="19"/>
  <c r="E48" i="19"/>
  <c r="K51" i="18"/>
  <c r="L51" i="18" s="1"/>
  <c r="M51" i="18" s="1"/>
  <c r="J49" i="18"/>
  <c r="E48" i="18"/>
  <c r="K50" i="18"/>
  <c r="L50" i="18" s="1"/>
  <c r="M50" i="18" s="1"/>
  <c r="J50" i="17"/>
  <c r="K50" i="17"/>
  <c r="L50" i="17" s="1"/>
  <c r="E49" i="17"/>
  <c r="N51" i="17"/>
  <c r="M51" i="17"/>
  <c r="M52" i="15"/>
  <c r="N51" i="15"/>
  <c r="M51" i="15"/>
  <c r="M50" i="15"/>
  <c r="N50" i="15"/>
  <c r="J48" i="15"/>
  <c r="E47" i="15"/>
  <c r="N49" i="15"/>
  <c r="M49" i="15"/>
  <c r="K49" i="15"/>
  <c r="L49" i="15" s="1"/>
  <c r="M52" i="14"/>
  <c r="K50" i="14"/>
  <c r="L50" i="14" s="1"/>
  <c r="J50" i="14"/>
  <c r="E49" i="14"/>
  <c r="N51" i="14"/>
  <c r="M51" i="14"/>
  <c r="J50" i="1"/>
  <c r="K50" i="1" s="1"/>
  <c r="L50" i="1" s="1"/>
  <c r="N52" i="1"/>
  <c r="Q52" i="1" s="1"/>
  <c r="M52" i="1"/>
  <c r="P52" i="1" s="1"/>
  <c r="K51" i="1"/>
  <c r="L51" i="1" s="1"/>
  <c r="N51" i="1" s="1"/>
  <c r="Q51" i="1" s="1"/>
  <c r="E48" i="1"/>
  <c r="R52" i="1" l="1"/>
  <c r="S52" i="1" s="1"/>
  <c r="T52" i="1" s="1"/>
  <c r="P52" i="17"/>
  <c r="O52" i="1"/>
  <c r="I48" i="1"/>
  <c r="J48" i="1" s="1"/>
  <c r="K48" i="1" s="1"/>
  <c r="L48" i="1" s="1"/>
  <c r="I48" i="13"/>
  <c r="Q54" i="15"/>
  <c r="R54" i="15" s="1"/>
  <c r="S54" i="15" s="1"/>
  <c r="O53" i="14"/>
  <c r="P53" i="21"/>
  <c r="Q54" i="19"/>
  <c r="R54" i="19" s="1"/>
  <c r="S54" i="19" s="1"/>
  <c r="Q54" i="21"/>
  <c r="R54" i="21" s="1"/>
  <c r="S54" i="21" s="1"/>
  <c r="O53" i="21"/>
  <c r="P53" i="14"/>
  <c r="P52" i="14"/>
  <c r="O53" i="18"/>
  <c r="P52" i="21"/>
  <c r="P52" i="19"/>
  <c r="Q54" i="14"/>
  <c r="R54" i="14" s="1"/>
  <c r="S54" i="14" s="1"/>
  <c r="P52" i="18"/>
  <c r="P52" i="22"/>
  <c r="Q54" i="18"/>
  <c r="R54" i="18" s="1"/>
  <c r="S54" i="18" s="1"/>
  <c r="Q54" i="17"/>
  <c r="R54" i="17" s="1"/>
  <c r="S54" i="17" s="1"/>
  <c r="P53" i="22"/>
  <c r="P53" i="15"/>
  <c r="P53" i="19"/>
  <c r="P53" i="18"/>
  <c r="P53" i="17"/>
  <c r="O53" i="22"/>
  <c r="O53" i="17"/>
  <c r="O53" i="15"/>
  <c r="O53" i="19"/>
  <c r="P52" i="15"/>
  <c r="Q54" i="22"/>
  <c r="R54" i="22" s="1"/>
  <c r="S54" i="22" s="1"/>
  <c r="E49" i="21"/>
  <c r="K50" i="21"/>
  <c r="L50" i="21" s="1"/>
  <c r="J50" i="21"/>
  <c r="N51" i="21"/>
  <c r="M51" i="21"/>
  <c r="K48" i="22"/>
  <c r="L48" i="22" s="1"/>
  <c r="E47" i="22"/>
  <c r="J48" i="22"/>
  <c r="N49" i="22"/>
  <c r="M49" i="22"/>
  <c r="J48" i="19"/>
  <c r="K48" i="19"/>
  <c r="L48" i="19" s="1"/>
  <c r="E47" i="19"/>
  <c r="K49" i="19"/>
  <c r="L49" i="19" s="1"/>
  <c r="N49" i="19" s="1"/>
  <c r="N50" i="18"/>
  <c r="M49" i="18"/>
  <c r="N51" i="18"/>
  <c r="J48" i="18"/>
  <c r="K48" i="18"/>
  <c r="L48" i="18" s="1"/>
  <c r="E47" i="18"/>
  <c r="K49" i="18"/>
  <c r="L49" i="18" s="1"/>
  <c r="N49" i="18" s="1"/>
  <c r="K49" i="17"/>
  <c r="L49" i="17" s="1"/>
  <c r="J49" i="17"/>
  <c r="E48" i="17"/>
  <c r="N50" i="17"/>
  <c r="M50" i="17"/>
  <c r="M48" i="15"/>
  <c r="N48" i="15"/>
  <c r="J47" i="15"/>
  <c r="K47" i="15"/>
  <c r="L47" i="15" s="1"/>
  <c r="E46" i="15"/>
  <c r="K48" i="15"/>
  <c r="L48" i="15" s="1"/>
  <c r="J49" i="14"/>
  <c r="K49" i="14" s="1"/>
  <c r="L49" i="14" s="1"/>
  <c r="E48" i="14"/>
  <c r="N50" i="14"/>
  <c r="M50" i="14"/>
  <c r="M50" i="1"/>
  <c r="P50" i="1" s="1"/>
  <c r="N50" i="1"/>
  <c r="Q50" i="1" s="1"/>
  <c r="M51" i="1"/>
  <c r="P51" i="1" s="1"/>
  <c r="R51" i="1" s="1"/>
  <c r="S51" i="1" s="1"/>
  <c r="T51" i="1" s="1"/>
  <c r="E47" i="1"/>
  <c r="N49" i="1"/>
  <c r="Q49" i="1" s="1"/>
  <c r="M49" i="1"/>
  <c r="P49" i="1" s="1"/>
  <c r="R49" i="1" l="1"/>
  <c r="S49" i="1" s="1"/>
  <c r="T49" i="1" s="1"/>
  <c r="R50" i="1"/>
  <c r="S50" i="1" s="1"/>
  <c r="T50" i="1" s="1"/>
  <c r="O52" i="15"/>
  <c r="Q52" i="15" s="1"/>
  <c r="R52" i="15" s="1"/>
  <c r="S52" i="15" s="1"/>
  <c r="O50" i="15"/>
  <c r="P51" i="14"/>
  <c r="O50" i="1"/>
  <c r="P50" i="19"/>
  <c r="O49" i="1"/>
  <c r="O51" i="1"/>
  <c r="I47" i="1"/>
  <c r="J47" i="1" s="1"/>
  <c r="I47" i="13"/>
  <c r="Q53" i="14"/>
  <c r="R53" i="14" s="1"/>
  <c r="S53" i="14" s="1"/>
  <c r="Q53" i="21"/>
  <c r="R53" i="21" s="1"/>
  <c r="S53" i="21" s="1"/>
  <c r="Q53" i="17"/>
  <c r="R53" i="17" s="1"/>
  <c r="S53" i="17" s="1"/>
  <c r="O50" i="17"/>
  <c r="O50" i="22"/>
  <c r="P50" i="15"/>
  <c r="O51" i="21"/>
  <c r="Q53" i="19"/>
  <c r="R53" i="19" s="1"/>
  <c r="S53" i="19" s="1"/>
  <c r="O52" i="14"/>
  <c r="Q52" i="14" s="1"/>
  <c r="R52" i="14" s="1"/>
  <c r="S52" i="14" s="1"/>
  <c r="P50" i="17"/>
  <c r="Q53" i="15"/>
  <c r="R53" i="15" s="1"/>
  <c r="S53" i="15" s="1"/>
  <c r="Q53" i="18"/>
  <c r="R53" i="18" s="1"/>
  <c r="S53" i="18" s="1"/>
  <c r="O50" i="18"/>
  <c r="O52" i="21"/>
  <c r="Q52" i="21" s="1"/>
  <c r="R52" i="21" s="1"/>
  <c r="S52" i="21" s="1"/>
  <c r="O51" i="22"/>
  <c r="O51" i="19"/>
  <c r="P51" i="21"/>
  <c r="Q53" i="22"/>
  <c r="R53" i="22" s="1"/>
  <c r="S53" i="22" s="1"/>
  <c r="P50" i="22"/>
  <c r="P51" i="22"/>
  <c r="P51" i="19"/>
  <c r="P51" i="17"/>
  <c r="P51" i="18"/>
  <c r="O50" i="14"/>
  <c r="P50" i="18"/>
  <c r="O51" i="18"/>
  <c r="O50" i="19"/>
  <c r="Q50" i="19" s="1"/>
  <c r="R50" i="19" s="1"/>
  <c r="S50" i="19" s="1"/>
  <c r="O51" i="15"/>
  <c r="P50" i="14"/>
  <c r="O51" i="17"/>
  <c r="O51" i="14"/>
  <c r="O52" i="22"/>
  <c r="Q52" i="22" s="1"/>
  <c r="R52" i="22" s="1"/>
  <c r="S52" i="22" s="1"/>
  <c r="O52" i="18"/>
  <c r="Q52" i="18" s="1"/>
  <c r="R52" i="18" s="1"/>
  <c r="S52" i="18" s="1"/>
  <c r="O52" i="19"/>
  <c r="Q52" i="19" s="1"/>
  <c r="R52" i="19" s="1"/>
  <c r="S52" i="19" s="1"/>
  <c r="O52" i="17"/>
  <c r="Q52" i="17" s="1"/>
  <c r="R52" i="17" s="1"/>
  <c r="S52" i="17" s="1"/>
  <c r="P51" i="15"/>
  <c r="J49" i="21"/>
  <c r="E48" i="21"/>
  <c r="M50" i="21"/>
  <c r="O50" i="21" s="1"/>
  <c r="N50" i="21"/>
  <c r="P50" i="21" s="1"/>
  <c r="J47" i="22"/>
  <c r="K47" i="22"/>
  <c r="L47" i="22" s="1"/>
  <c r="E46" i="22"/>
  <c r="N48" i="22"/>
  <c r="M48" i="22"/>
  <c r="N48" i="19"/>
  <c r="M48" i="19"/>
  <c r="M49" i="19"/>
  <c r="J47" i="19"/>
  <c r="E46" i="19"/>
  <c r="N48" i="18"/>
  <c r="M48" i="18"/>
  <c r="J47" i="18"/>
  <c r="E46" i="18"/>
  <c r="J48" i="17"/>
  <c r="E47" i="17"/>
  <c r="N49" i="17"/>
  <c r="M49" i="17"/>
  <c r="E45" i="15"/>
  <c r="J46" i="15"/>
  <c r="N47" i="15"/>
  <c r="M47" i="15"/>
  <c r="N49" i="14"/>
  <c r="M49" i="14"/>
  <c r="J48" i="14"/>
  <c r="E47" i="14"/>
  <c r="E46" i="1"/>
  <c r="N48" i="1"/>
  <c r="Q48" i="1" s="1"/>
  <c r="M48" i="1"/>
  <c r="P48" i="1" s="1"/>
  <c r="Q51" i="14" l="1"/>
  <c r="R51" i="14" s="1"/>
  <c r="S51" i="14" s="1"/>
  <c r="R48" i="1"/>
  <c r="S48" i="1" s="1"/>
  <c r="T48" i="1" s="1"/>
  <c r="Q50" i="15"/>
  <c r="R50" i="15" s="1"/>
  <c r="S50" i="15" s="1"/>
  <c r="O49" i="15"/>
  <c r="P49" i="15"/>
  <c r="O48" i="1"/>
  <c r="I46" i="1"/>
  <c r="I46" i="13"/>
  <c r="Q51" i="17"/>
  <c r="R51" i="17" s="1"/>
  <c r="S51" i="17" s="1"/>
  <c r="Q51" i="21"/>
  <c r="R51" i="21" s="1"/>
  <c r="S51" i="21" s="1"/>
  <c r="Q50" i="17"/>
  <c r="R50" i="17" s="1"/>
  <c r="S50" i="17" s="1"/>
  <c r="Q50" i="22"/>
  <c r="R50" i="22" s="1"/>
  <c r="S50" i="22" s="1"/>
  <c r="Q50" i="14"/>
  <c r="R50" i="14" s="1"/>
  <c r="S50" i="14" s="1"/>
  <c r="Q51" i="19"/>
  <c r="R51" i="19" s="1"/>
  <c r="S51" i="19" s="1"/>
  <c r="Q51" i="15"/>
  <c r="R51" i="15" s="1"/>
  <c r="S51" i="15" s="1"/>
  <c r="P49" i="18"/>
  <c r="P49" i="22"/>
  <c r="O49" i="18"/>
  <c r="Q51" i="18"/>
  <c r="R51" i="18" s="1"/>
  <c r="S51" i="18" s="1"/>
  <c r="O49" i="22"/>
  <c r="O49" i="14"/>
  <c r="P49" i="19"/>
  <c r="Q50" i="18"/>
  <c r="R50" i="18" s="1"/>
  <c r="S50" i="18" s="1"/>
  <c r="O49" i="17"/>
  <c r="P49" i="17"/>
  <c r="P49" i="14"/>
  <c r="O49" i="19"/>
  <c r="Q51" i="22"/>
  <c r="R51" i="22" s="1"/>
  <c r="S51" i="22" s="1"/>
  <c r="N49" i="21"/>
  <c r="P49" i="21" s="1"/>
  <c r="M49" i="21"/>
  <c r="O49" i="21" s="1"/>
  <c r="K49" i="21"/>
  <c r="L49" i="21" s="1"/>
  <c r="Q50" i="21"/>
  <c r="R50" i="21" s="1"/>
  <c r="S50" i="21" s="1"/>
  <c r="J48" i="21"/>
  <c r="K48" i="21" s="1"/>
  <c r="L48" i="21" s="1"/>
  <c r="E47" i="21"/>
  <c r="K46" i="22"/>
  <c r="L46" i="22" s="1"/>
  <c r="J46" i="22"/>
  <c r="E45" i="22"/>
  <c r="N47" i="22"/>
  <c r="M47" i="22"/>
  <c r="J46" i="19"/>
  <c r="E45" i="19"/>
  <c r="K47" i="19"/>
  <c r="L47" i="19" s="1"/>
  <c r="N47" i="19" s="1"/>
  <c r="J46" i="18"/>
  <c r="E45" i="18"/>
  <c r="K47" i="18"/>
  <c r="L47" i="18" s="1"/>
  <c r="M47" i="18" s="1"/>
  <c r="J47" i="17"/>
  <c r="K47" i="17"/>
  <c r="L47" i="17" s="1"/>
  <c r="E46" i="17"/>
  <c r="K48" i="17"/>
  <c r="L48" i="17" s="1"/>
  <c r="N48" i="17" s="1"/>
  <c r="J45" i="15"/>
  <c r="E44" i="15"/>
  <c r="K46" i="15"/>
  <c r="L46" i="15" s="1"/>
  <c r="M46" i="15" s="1"/>
  <c r="J47" i="14"/>
  <c r="E46" i="14"/>
  <c r="K48" i="14"/>
  <c r="L48" i="14" s="1"/>
  <c r="N48" i="14" s="1"/>
  <c r="J46" i="1"/>
  <c r="K46" i="1" s="1"/>
  <c r="L46" i="1" s="1"/>
  <c r="E45" i="1"/>
  <c r="K47" i="1"/>
  <c r="L47" i="1" s="1"/>
  <c r="M47" i="1" s="1"/>
  <c r="P47" i="1" s="1"/>
  <c r="Q49" i="15" l="1"/>
  <c r="R49" i="15" s="1"/>
  <c r="S49" i="15" s="1"/>
  <c r="O48" i="15"/>
  <c r="I45" i="1"/>
  <c r="J45" i="1" s="1"/>
  <c r="K45" i="1" s="1"/>
  <c r="L45" i="1" s="1"/>
  <c r="I45" i="13"/>
  <c r="Q49" i="14"/>
  <c r="R49" i="14" s="1"/>
  <c r="S49" i="14" s="1"/>
  <c r="Q49" i="22"/>
  <c r="R49" i="22" s="1"/>
  <c r="S49" i="22" s="1"/>
  <c r="Q49" i="18"/>
  <c r="R49" i="18" s="1"/>
  <c r="S49" i="18" s="1"/>
  <c r="Q49" i="19"/>
  <c r="R49" i="19" s="1"/>
  <c r="S49" i="19" s="1"/>
  <c r="Q49" i="21"/>
  <c r="R49" i="21" s="1"/>
  <c r="S49" i="21" s="1"/>
  <c r="O48" i="22"/>
  <c r="O48" i="19"/>
  <c r="O48" i="18"/>
  <c r="Q49" i="17"/>
  <c r="R49" i="17" s="1"/>
  <c r="S49" i="17" s="1"/>
  <c r="J47" i="21"/>
  <c r="E46" i="21"/>
  <c r="N48" i="21"/>
  <c r="M48" i="21"/>
  <c r="O48" i="21" s="1"/>
  <c r="J45" i="22"/>
  <c r="E44" i="22"/>
  <c r="K45" i="22"/>
  <c r="L45" i="22" s="1"/>
  <c r="N46" i="22"/>
  <c r="M46" i="22"/>
  <c r="J45" i="19"/>
  <c r="E44" i="19"/>
  <c r="K46" i="19"/>
  <c r="L46" i="19" s="1"/>
  <c r="M46" i="19" s="1"/>
  <c r="M47" i="19"/>
  <c r="N46" i="18"/>
  <c r="N47" i="18"/>
  <c r="J45" i="18"/>
  <c r="E44" i="18"/>
  <c r="K46" i="18"/>
  <c r="L46" i="18" s="1"/>
  <c r="M46" i="18" s="1"/>
  <c r="N47" i="17"/>
  <c r="M47" i="17"/>
  <c r="M48" i="17"/>
  <c r="O48" i="17" s="1"/>
  <c r="J46" i="17"/>
  <c r="K46" i="17"/>
  <c r="L46" i="17" s="1"/>
  <c r="E45" i="17"/>
  <c r="N46" i="15"/>
  <c r="J44" i="15"/>
  <c r="E43" i="15"/>
  <c r="K45" i="15"/>
  <c r="L45" i="15" s="1"/>
  <c r="M45" i="15" s="1"/>
  <c r="M48" i="14"/>
  <c r="O48" i="14" s="1"/>
  <c r="J46" i="14"/>
  <c r="E45" i="14"/>
  <c r="K47" i="14"/>
  <c r="L47" i="14" s="1"/>
  <c r="N47" i="14" s="1"/>
  <c r="E44" i="1"/>
  <c r="M46" i="1"/>
  <c r="P46" i="1" s="1"/>
  <c r="R46" i="1" s="1"/>
  <c r="S46" i="1" s="1"/>
  <c r="T46" i="1" s="1"/>
  <c r="N46" i="1"/>
  <c r="Q46" i="1" s="1"/>
  <c r="N47" i="1"/>
  <c r="Q47" i="1" s="1"/>
  <c r="R47" i="1" s="1"/>
  <c r="S47" i="1" s="1"/>
  <c r="T47" i="1" s="1"/>
  <c r="O47" i="15" l="1"/>
  <c r="P48" i="17"/>
  <c r="Q48" i="17" s="1"/>
  <c r="R48" i="17" s="1"/>
  <c r="S48" i="17" s="1"/>
  <c r="O47" i="1"/>
  <c r="P47" i="15"/>
  <c r="Q47" i="15" s="1"/>
  <c r="R47" i="15" s="1"/>
  <c r="S47" i="15" s="1"/>
  <c r="O46" i="1"/>
  <c r="I44" i="1"/>
  <c r="J44" i="1" s="1"/>
  <c r="K44" i="1" s="1"/>
  <c r="L44" i="1" s="1"/>
  <c r="I44" i="13"/>
  <c r="P47" i="17"/>
  <c r="P47" i="14"/>
  <c r="P47" i="18"/>
  <c r="P47" i="19"/>
  <c r="P48" i="14"/>
  <c r="Q48" i="14" s="1"/>
  <c r="R48" i="14" s="1"/>
  <c r="S48" i="14" s="1"/>
  <c r="P48" i="21"/>
  <c r="Q48" i="21" s="1"/>
  <c r="R48" i="21" s="1"/>
  <c r="S48" i="21" s="1"/>
  <c r="P48" i="15"/>
  <c r="Q48" i="15" s="1"/>
  <c r="R48" i="15" s="1"/>
  <c r="S48" i="15" s="1"/>
  <c r="P48" i="19"/>
  <c r="Q48" i="19" s="1"/>
  <c r="R48" i="19" s="1"/>
  <c r="S48" i="19" s="1"/>
  <c r="P48" i="18"/>
  <c r="Q48" i="18" s="1"/>
  <c r="R48" i="18" s="1"/>
  <c r="S48" i="18" s="1"/>
  <c r="P48" i="22"/>
  <c r="Q48" i="22" s="1"/>
  <c r="R48" i="22" s="1"/>
  <c r="S48" i="22" s="1"/>
  <c r="O47" i="18"/>
  <c r="P47" i="22"/>
  <c r="O47" i="17"/>
  <c r="O47" i="19"/>
  <c r="O47" i="22"/>
  <c r="K47" i="21"/>
  <c r="L47" i="21" s="1"/>
  <c r="N47" i="21" s="1"/>
  <c r="P47" i="21" s="1"/>
  <c r="J46" i="21"/>
  <c r="E45" i="21"/>
  <c r="E43" i="22"/>
  <c r="J44" i="22"/>
  <c r="N45" i="22"/>
  <c r="M45" i="22"/>
  <c r="N46" i="19"/>
  <c r="J44" i="19"/>
  <c r="K44" i="19"/>
  <c r="L44" i="19" s="1"/>
  <c r="E43" i="19"/>
  <c r="K45" i="19"/>
  <c r="L45" i="19" s="1"/>
  <c r="N45" i="19" s="1"/>
  <c r="J44" i="18"/>
  <c r="K44" i="18" s="1"/>
  <c r="L44" i="18" s="1"/>
  <c r="E43" i="18"/>
  <c r="K45" i="18"/>
  <c r="L45" i="18" s="1"/>
  <c r="N45" i="18" s="1"/>
  <c r="K45" i="17"/>
  <c r="L45" i="17" s="1"/>
  <c r="J45" i="17"/>
  <c r="E44" i="17"/>
  <c r="N46" i="17"/>
  <c r="M46" i="17"/>
  <c r="N45" i="15"/>
  <c r="J43" i="15"/>
  <c r="K43" i="15" s="1"/>
  <c r="L43" i="15" s="1"/>
  <c r="E42" i="15"/>
  <c r="K44" i="15"/>
  <c r="L44" i="15" s="1"/>
  <c r="M44" i="15" s="1"/>
  <c r="J45" i="14"/>
  <c r="K45" i="14"/>
  <c r="L45" i="14" s="1"/>
  <c r="E44" i="14"/>
  <c r="K46" i="14"/>
  <c r="L46" i="14" s="1"/>
  <c r="N46" i="14" s="1"/>
  <c r="M47" i="14"/>
  <c r="O47" i="14" s="1"/>
  <c r="E43" i="1"/>
  <c r="N45" i="1"/>
  <c r="Q45" i="1" s="1"/>
  <c r="M45" i="1"/>
  <c r="P45" i="1" s="1"/>
  <c r="R45" i="1" s="1"/>
  <c r="S45" i="1" s="1"/>
  <c r="T45" i="1" s="1"/>
  <c r="O46" i="15" l="1"/>
  <c r="P46" i="22"/>
  <c r="O45" i="1"/>
  <c r="I43" i="1"/>
  <c r="I43" i="13"/>
  <c r="Q47" i="19"/>
  <c r="R47" i="19" s="1"/>
  <c r="S47" i="19" s="1"/>
  <c r="Q47" i="17"/>
  <c r="R47" i="17" s="1"/>
  <c r="S47" i="17" s="1"/>
  <c r="P46" i="19"/>
  <c r="Q47" i="14"/>
  <c r="R47" i="14" s="1"/>
  <c r="S47" i="14" s="1"/>
  <c r="Q47" i="18"/>
  <c r="R47" i="18" s="1"/>
  <c r="S47" i="18" s="1"/>
  <c r="P46" i="18"/>
  <c r="O46" i="22"/>
  <c r="Q47" i="22"/>
  <c r="R47" i="22" s="1"/>
  <c r="S47" i="22" s="1"/>
  <c r="P46" i="14"/>
  <c r="O46" i="18"/>
  <c r="P46" i="17"/>
  <c r="P46" i="15"/>
  <c r="O46" i="19"/>
  <c r="O46" i="17"/>
  <c r="J45" i="21"/>
  <c r="E44" i="21"/>
  <c r="K46" i="21"/>
  <c r="L46" i="21" s="1"/>
  <c r="M46" i="21" s="1"/>
  <c r="O46" i="21" s="1"/>
  <c r="M47" i="21"/>
  <c r="O47" i="21" s="1"/>
  <c r="Q47" i="21" s="1"/>
  <c r="R47" i="21" s="1"/>
  <c r="S47" i="21" s="1"/>
  <c r="J43" i="22"/>
  <c r="E42" i="22"/>
  <c r="K44" i="22"/>
  <c r="L44" i="22" s="1"/>
  <c r="N44" i="22" s="1"/>
  <c r="J43" i="19"/>
  <c r="K43" i="19"/>
  <c r="L43" i="19" s="1"/>
  <c r="E42" i="19"/>
  <c r="M45" i="19"/>
  <c r="N44" i="19"/>
  <c r="M44" i="19"/>
  <c r="K43" i="18"/>
  <c r="L43" i="18" s="1"/>
  <c r="J43" i="18"/>
  <c r="E42" i="18"/>
  <c r="M45" i="18"/>
  <c r="N44" i="18"/>
  <c r="M44" i="18"/>
  <c r="J44" i="17"/>
  <c r="K44" i="17" s="1"/>
  <c r="L44" i="17" s="1"/>
  <c r="E43" i="17"/>
  <c r="N45" i="17"/>
  <c r="M45" i="17"/>
  <c r="N44" i="15"/>
  <c r="N43" i="15"/>
  <c r="M43" i="15"/>
  <c r="E41" i="15"/>
  <c r="J42" i="15"/>
  <c r="J44" i="14"/>
  <c r="E43" i="14"/>
  <c r="N45" i="14"/>
  <c r="M45" i="14"/>
  <c r="M46" i="14"/>
  <c r="O46" i="14" s="1"/>
  <c r="J43" i="1"/>
  <c r="E42" i="1"/>
  <c r="N44" i="1"/>
  <c r="Q44" i="1" s="1"/>
  <c r="M44" i="1"/>
  <c r="P44" i="1" s="1"/>
  <c r="R44" i="1" s="1"/>
  <c r="S44" i="1" s="1"/>
  <c r="T44" i="1" s="1"/>
  <c r="Q46" i="22" l="1"/>
  <c r="R46" i="22" s="1"/>
  <c r="S46" i="22" s="1"/>
  <c r="O45" i="15"/>
  <c r="Q46" i="15"/>
  <c r="R46" i="15" s="1"/>
  <c r="S46" i="15" s="1"/>
  <c r="P45" i="18"/>
  <c r="O44" i="1"/>
  <c r="I42" i="1"/>
  <c r="J42" i="1" s="1"/>
  <c r="I42" i="13"/>
  <c r="Q46" i="18"/>
  <c r="R46" i="18" s="1"/>
  <c r="S46" i="18" s="1"/>
  <c r="Q46" i="19"/>
  <c r="R46" i="19" s="1"/>
  <c r="S46" i="19" s="1"/>
  <c r="Q46" i="17"/>
  <c r="R46" i="17" s="1"/>
  <c r="S46" i="17" s="1"/>
  <c r="O45" i="14"/>
  <c r="P45" i="19"/>
  <c r="O45" i="17"/>
  <c r="P45" i="17"/>
  <c r="P45" i="15"/>
  <c r="Q45" i="15" s="1"/>
  <c r="R45" i="15" s="1"/>
  <c r="S45" i="15" s="1"/>
  <c r="O45" i="22"/>
  <c r="P45" i="22"/>
  <c r="P45" i="14"/>
  <c r="O45" i="19"/>
  <c r="O45" i="18"/>
  <c r="Q45" i="18" s="1"/>
  <c r="R45" i="18" s="1"/>
  <c r="S45" i="18" s="1"/>
  <c r="Q46" i="14"/>
  <c r="R46" i="14" s="1"/>
  <c r="S46" i="14" s="1"/>
  <c r="N46" i="21"/>
  <c r="P46" i="21" s="1"/>
  <c r="Q46" i="21" s="1"/>
  <c r="R46" i="21" s="1"/>
  <c r="S46" i="21" s="1"/>
  <c r="J44" i="21"/>
  <c r="K44" i="21"/>
  <c r="L44" i="21" s="1"/>
  <c r="E43" i="21"/>
  <c r="K45" i="21"/>
  <c r="L45" i="21" s="1"/>
  <c r="M45" i="21" s="1"/>
  <c r="O45" i="21" s="1"/>
  <c r="M44" i="22"/>
  <c r="J42" i="22"/>
  <c r="E41" i="22"/>
  <c r="K43" i="22"/>
  <c r="L43" i="22" s="1"/>
  <c r="N43" i="22" s="1"/>
  <c r="J42" i="19"/>
  <c r="E41" i="19"/>
  <c r="K42" i="19"/>
  <c r="L42" i="19" s="1"/>
  <c r="N43" i="19"/>
  <c r="M43" i="19"/>
  <c r="J42" i="18"/>
  <c r="K42" i="18" s="1"/>
  <c r="L42" i="18" s="1"/>
  <c r="E41" i="18"/>
  <c r="N43" i="18"/>
  <c r="M43" i="18"/>
  <c r="J43" i="17"/>
  <c r="K43" i="17" s="1"/>
  <c r="L43" i="17" s="1"/>
  <c r="E42" i="17"/>
  <c r="N44" i="17"/>
  <c r="M44" i="17"/>
  <c r="J41" i="15"/>
  <c r="E40" i="15"/>
  <c r="K42" i="15"/>
  <c r="L42" i="15" s="1"/>
  <c r="M42" i="15" s="1"/>
  <c r="J43" i="14"/>
  <c r="K43" i="14"/>
  <c r="L43" i="14" s="1"/>
  <c r="E42" i="14"/>
  <c r="K44" i="14"/>
  <c r="L44" i="14" s="1"/>
  <c r="N44" i="14" s="1"/>
  <c r="E41" i="1"/>
  <c r="K43" i="1"/>
  <c r="L43" i="1" s="1"/>
  <c r="N43" i="1" s="1"/>
  <c r="Q43" i="1" s="1"/>
  <c r="P44" i="15" l="1"/>
  <c r="I41" i="1"/>
  <c r="J41" i="1" s="1"/>
  <c r="K41" i="1" s="1"/>
  <c r="L41" i="1" s="1"/>
  <c r="I41" i="13"/>
  <c r="Q45" i="22"/>
  <c r="R45" i="22" s="1"/>
  <c r="S45" i="22" s="1"/>
  <c r="Q45" i="19"/>
  <c r="R45" i="19" s="1"/>
  <c r="S45" i="19" s="1"/>
  <c r="P44" i="14"/>
  <c r="P44" i="17"/>
  <c r="P44" i="19"/>
  <c r="P44" i="18"/>
  <c r="Q45" i="17"/>
  <c r="R45" i="17" s="1"/>
  <c r="S45" i="17" s="1"/>
  <c r="P44" i="22"/>
  <c r="Q45" i="14"/>
  <c r="R45" i="14" s="1"/>
  <c r="S45" i="14" s="1"/>
  <c r="J43" i="21"/>
  <c r="K43" i="21"/>
  <c r="L43" i="21" s="1"/>
  <c r="E42" i="21"/>
  <c r="N44" i="21"/>
  <c r="P44" i="21" s="1"/>
  <c r="M44" i="21"/>
  <c r="N45" i="21"/>
  <c r="P45" i="21" s="1"/>
  <c r="Q45" i="21" s="1"/>
  <c r="R45" i="21" s="1"/>
  <c r="S45" i="21" s="1"/>
  <c r="J41" i="22"/>
  <c r="K41" i="22"/>
  <c r="L41" i="22" s="1"/>
  <c r="E40" i="22"/>
  <c r="M43" i="22"/>
  <c r="K42" i="22"/>
  <c r="L42" i="22" s="1"/>
  <c r="M42" i="22" s="1"/>
  <c r="J41" i="19"/>
  <c r="E40" i="19"/>
  <c r="M42" i="19"/>
  <c r="N42" i="19"/>
  <c r="K41" i="18"/>
  <c r="L41" i="18" s="1"/>
  <c r="J41" i="18"/>
  <c r="E40" i="18"/>
  <c r="N42" i="18"/>
  <c r="M42" i="18"/>
  <c r="J42" i="17"/>
  <c r="E41" i="17"/>
  <c r="K42" i="17"/>
  <c r="L42" i="17" s="1"/>
  <c r="N43" i="17"/>
  <c r="M43" i="17"/>
  <c r="N42" i="15"/>
  <c r="J40" i="15"/>
  <c r="K40" i="15"/>
  <c r="L40" i="15" s="1"/>
  <c r="E39" i="15"/>
  <c r="K41" i="15"/>
  <c r="L41" i="15" s="1"/>
  <c r="N41" i="15" s="1"/>
  <c r="M44" i="14"/>
  <c r="K42" i="14"/>
  <c r="L42" i="14" s="1"/>
  <c r="J42" i="14"/>
  <c r="E41" i="14"/>
  <c r="N43" i="14"/>
  <c r="M43" i="14"/>
  <c r="M43" i="1"/>
  <c r="P43" i="1" s="1"/>
  <c r="R43" i="1" s="1"/>
  <c r="S43" i="1" s="1"/>
  <c r="T43" i="1" s="1"/>
  <c r="K42" i="1"/>
  <c r="L42" i="1" s="1"/>
  <c r="N42" i="1" s="1"/>
  <c r="Q42" i="1" s="1"/>
  <c r="E40" i="1"/>
  <c r="O44" i="22" l="1"/>
  <c r="P43" i="15"/>
  <c r="O43" i="1"/>
  <c r="I40" i="1"/>
  <c r="J40" i="1" s="1"/>
  <c r="K40" i="1" s="1"/>
  <c r="L40" i="1" s="1"/>
  <c r="I40" i="13"/>
  <c r="Q44" i="22"/>
  <c r="R44" i="22" s="1"/>
  <c r="S44" i="22" s="1"/>
  <c r="O44" i="14"/>
  <c r="Q44" i="14" s="1"/>
  <c r="R44" i="14" s="1"/>
  <c r="S44" i="14" s="1"/>
  <c r="O44" i="15"/>
  <c r="Q44" i="15" s="1"/>
  <c r="R44" i="15" s="1"/>
  <c r="S44" i="15" s="1"/>
  <c r="O44" i="19"/>
  <c r="Q44" i="19" s="1"/>
  <c r="R44" i="19" s="1"/>
  <c r="S44" i="19" s="1"/>
  <c r="O44" i="18"/>
  <c r="Q44" i="18" s="1"/>
  <c r="R44" i="18" s="1"/>
  <c r="S44" i="18" s="1"/>
  <c r="O44" i="21"/>
  <c r="Q44" i="21" s="1"/>
  <c r="R44" i="21" s="1"/>
  <c r="S44" i="21" s="1"/>
  <c r="O44" i="17"/>
  <c r="Q44" i="17" s="1"/>
  <c r="R44" i="17" s="1"/>
  <c r="S44" i="17" s="1"/>
  <c r="P43" i="19"/>
  <c r="P43" i="17"/>
  <c r="P43" i="22"/>
  <c r="P43" i="14"/>
  <c r="P43" i="18"/>
  <c r="J42" i="21"/>
  <c r="E41" i="21"/>
  <c r="N43" i="21"/>
  <c r="P43" i="21" s="1"/>
  <c r="M43" i="21"/>
  <c r="J40" i="22"/>
  <c r="K40" i="22" s="1"/>
  <c r="L40" i="22" s="1"/>
  <c r="E39" i="22"/>
  <c r="N41" i="22"/>
  <c r="M41" i="22"/>
  <c r="N42" i="22"/>
  <c r="J40" i="19"/>
  <c r="E39" i="19"/>
  <c r="K41" i="19"/>
  <c r="L41" i="19" s="1"/>
  <c r="N41" i="19" s="1"/>
  <c r="J40" i="18"/>
  <c r="K40" i="18"/>
  <c r="L40" i="18" s="1"/>
  <c r="E39" i="18"/>
  <c r="N41" i="18"/>
  <c r="M41" i="18"/>
  <c r="J41" i="17"/>
  <c r="E40" i="17"/>
  <c r="N42" i="17"/>
  <c r="M42" i="17"/>
  <c r="M41" i="15"/>
  <c r="J39" i="15"/>
  <c r="K39" i="15"/>
  <c r="L39" i="15" s="1"/>
  <c r="E38" i="15"/>
  <c r="N40" i="15"/>
  <c r="M40" i="15"/>
  <c r="J41" i="14"/>
  <c r="K41" i="14"/>
  <c r="L41" i="14" s="1"/>
  <c r="E40" i="14"/>
  <c r="N42" i="14"/>
  <c r="M42" i="14"/>
  <c r="M42" i="1"/>
  <c r="P42" i="1" s="1"/>
  <c r="R42" i="1" s="1"/>
  <c r="S42" i="1" s="1"/>
  <c r="T42" i="1" s="1"/>
  <c r="N41" i="1"/>
  <c r="Q41" i="1" s="1"/>
  <c r="M41" i="1"/>
  <c r="P41" i="1" s="1"/>
  <c r="R41" i="1" s="1"/>
  <c r="S41" i="1" s="1"/>
  <c r="T41" i="1" s="1"/>
  <c r="E39" i="1"/>
  <c r="O42" i="15" l="1"/>
  <c r="O43" i="14"/>
  <c r="Q43" i="14" s="1"/>
  <c r="R43" i="14" s="1"/>
  <c r="S43" i="14" s="1"/>
  <c r="O42" i="1"/>
  <c r="P42" i="19"/>
  <c r="O41" i="1"/>
  <c r="I39" i="1"/>
  <c r="J39" i="1" s="1"/>
  <c r="I39" i="13"/>
  <c r="O42" i="14"/>
  <c r="P42" i="14"/>
  <c r="P42" i="18"/>
  <c r="O42" i="19"/>
  <c r="P42" i="17"/>
  <c r="P42" i="15"/>
  <c r="Q42" i="15" s="1"/>
  <c r="R42" i="15" s="1"/>
  <c r="S42" i="15" s="1"/>
  <c r="O42" i="18"/>
  <c r="O43" i="21"/>
  <c r="Q43" i="21" s="1"/>
  <c r="R43" i="21" s="1"/>
  <c r="S43" i="21" s="1"/>
  <c r="P42" i="22"/>
  <c r="O43" i="15"/>
  <c r="Q43" i="15" s="1"/>
  <c r="R43" i="15" s="1"/>
  <c r="S43" i="15" s="1"/>
  <c r="O43" i="19"/>
  <c r="Q43" i="19" s="1"/>
  <c r="R43" i="19" s="1"/>
  <c r="S43" i="19" s="1"/>
  <c r="O43" i="18"/>
  <c r="Q43" i="18" s="1"/>
  <c r="R43" i="18" s="1"/>
  <c r="S43" i="18" s="1"/>
  <c r="O42" i="17"/>
  <c r="O42" i="22"/>
  <c r="O43" i="17"/>
  <c r="Q43" i="17" s="1"/>
  <c r="R43" i="17" s="1"/>
  <c r="S43" i="17" s="1"/>
  <c r="O43" i="22"/>
  <c r="Q43" i="22" s="1"/>
  <c r="R43" i="22" s="1"/>
  <c r="S43" i="22" s="1"/>
  <c r="J41" i="21"/>
  <c r="E40" i="21"/>
  <c r="K42" i="21"/>
  <c r="L42" i="21" s="1"/>
  <c r="M42" i="21" s="1"/>
  <c r="O42" i="21" s="1"/>
  <c r="J39" i="22"/>
  <c r="E38" i="22"/>
  <c r="N40" i="22"/>
  <c r="M40" i="22"/>
  <c r="J39" i="19"/>
  <c r="E38" i="19"/>
  <c r="K39" i="19"/>
  <c r="L39" i="19" s="1"/>
  <c r="K40" i="19"/>
  <c r="L40" i="19" s="1"/>
  <c r="N40" i="19" s="1"/>
  <c r="M41" i="19"/>
  <c r="K39" i="18"/>
  <c r="L39" i="18" s="1"/>
  <c r="J39" i="18"/>
  <c r="E38" i="18"/>
  <c r="N40" i="18"/>
  <c r="M40" i="18"/>
  <c r="J40" i="17"/>
  <c r="E39" i="17"/>
  <c r="K40" i="17"/>
  <c r="L40" i="17" s="1"/>
  <c r="K41" i="17"/>
  <c r="L41" i="17" s="1"/>
  <c r="N41" i="17" s="1"/>
  <c r="J38" i="15"/>
  <c r="E37" i="15"/>
  <c r="K38" i="15"/>
  <c r="L38" i="15" s="1"/>
  <c r="N39" i="15"/>
  <c r="M39" i="15"/>
  <c r="E39" i="14"/>
  <c r="J40" i="14"/>
  <c r="K40" i="14" s="1"/>
  <c r="L40" i="14" s="1"/>
  <c r="N41" i="14"/>
  <c r="M41" i="14"/>
  <c r="E38" i="1"/>
  <c r="N40" i="1"/>
  <c r="Q40" i="1" s="1"/>
  <c r="M40" i="1"/>
  <c r="P40" i="1" s="1"/>
  <c r="R40" i="1" l="1"/>
  <c r="S40" i="1" s="1"/>
  <c r="T40" i="1" s="1"/>
  <c r="O41" i="15"/>
  <c r="P41" i="15"/>
  <c r="O40" i="1"/>
  <c r="Q42" i="19"/>
  <c r="R42" i="19" s="1"/>
  <c r="S42" i="19" s="1"/>
  <c r="I38" i="1"/>
  <c r="J38" i="1" s="1"/>
  <c r="I38" i="13"/>
  <c r="Q41" i="15"/>
  <c r="R41" i="15" s="1"/>
  <c r="S41" i="15" s="1"/>
  <c r="Q42" i="17"/>
  <c r="R42" i="17" s="1"/>
  <c r="S42" i="17" s="1"/>
  <c r="Q42" i="18"/>
  <c r="R42" i="18" s="1"/>
  <c r="S42" i="18" s="1"/>
  <c r="P41" i="14"/>
  <c r="Q42" i="14"/>
  <c r="R42" i="14" s="1"/>
  <c r="S42" i="14" s="1"/>
  <c r="P41" i="17"/>
  <c r="O41" i="14"/>
  <c r="O41" i="19"/>
  <c r="P41" i="22"/>
  <c r="Q42" i="22"/>
  <c r="R42" i="22" s="1"/>
  <c r="S42" i="22" s="1"/>
  <c r="O41" i="18"/>
  <c r="O41" i="22"/>
  <c r="P41" i="18"/>
  <c r="P41" i="19"/>
  <c r="J40" i="21"/>
  <c r="K40" i="21" s="1"/>
  <c r="L40" i="21" s="1"/>
  <c r="E39" i="21"/>
  <c r="K41" i="21"/>
  <c r="L41" i="21" s="1"/>
  <c r="N41" i="21" s="1"/>
  <c r="P41" i="21" s="1"/>
  <c r="N42" i="21"/>
  <c r="P42" i="21" s="1"/>
  <c r="Q42" i="21" s="1"/>
  <c r="R42" i="21" s="1"/>
  <c r="S42" i="21" s="1"/>
  <c r="E37" i="22"/>
  <c r="J38" i="22"/>
  <c r="K39" i="22"/>
  <c r="L39" i="22" s="1"/>
  <c r="M39" i="22" s="1"/>
  <c r="E37" i="19"/>
  <c r="J38" i="19"/>
  <c r="N39" i="19"/>
  <c r="M39" i="19"/>
  <c r="M40" i="19"/>
  <c r="J38" i="18"/>
  <c r="E37" i="18"/>
  <c r="N39" i="18"/>
  <c r="M39" i="18"/>
  <c r="M41" i="17"/>
  <c r="O41" i="17" s="1"/>
  <c r="J39" i="17"/>
  <c r="K39" i="17"/>
  <c r="L39" i="17" s="1"/>
  <c r="E38" i="17"/>
  <c r="N40" i="17"/>
  <c r="M40" i="17"/>
  <c r="J37" i="15"/>
  <c r="E36" i="15"/>
  <c r="M38" i="15"/>
  <c r="N38" i="15"/>
  <c r="M40" i="14"/>
  <c r="N40" i="14"/>
  <c r="J39" i="14"/>
  <c r="K39" i="14"/>
  <c r="L39" i="14" s="1"/>
  <c r="E38" i="14"/>
  <c r="E37" i="1"/>
  <c r="K39" i="1"/>
  <c r="L39" i="1" s="1"/>
  <c r="N39" i="1" s="1"/>
  <c r="Q39" i="1" s="1"/>
  <c r="P40" i="15" l="1"/>
  <c r="I37" i="1"/>
  <c r="I37" i="13"/>
  <c r="Q41" i="22"/>
  <c r="R41" i="22" s="1"/>
  <c r="S41" i="22" s="1"/>
  <c r="Q41" i="17"/>
  <c r="R41" i="17" s="1"/>
  <c r="S41" i="17" s="1"/>
  <c r="Q41" i="14"/>
  <c r="R41" i="14" s="1"/>
  <c r="S41" i="14" s="1"/>
  <c r="Q41" i="18"/>
  <c r="R41" i="18" s="1"/>
  <c r="S41" i="18" s="1"/>
  <c r="P40" i="18"/>
  <c r="P40" i="17"/>
  <c r="P40" i="19"/>
  <c r="Q41" i="19"/>
  <c r="R41" i="19" s="1"/>
  <c r="S41" i="19" s="1"/>
  <c r="P40" i="22"/>
  <c r="P40" i="14"/>
  <c r="J39" i="21"/>
  <c r="E38" i="21"/>
  <c r="K39" i="21"/>
  <c r="L39" i="21" s="1"/>
  <c r="M41" i="21"/>
  <c r="O41" i="21" s="1"/>
  <c r="Q41" i="21" s="1"/>
  <c r="R41" i="21" s="1"/>
  <c r="S41" i="21" s="1"/>
  <c r="N40" i="21"/>
  <c r="P40" i="21" s="1"/>
  <c r="M40" i="21"/>
  <c r="N39" i="22"/>
  <c r="K38" i="22"/>
  <c r="L38" i="22" s="1"/>
  <c r="N38" i="22" s="1"/>
  <c r="J37" i="22"/>
  <c r="K37" i="22"/>
  <c r="L37" i="22" s="1"/>
  <c r="E36" i="22"/>
  <c r="J37" i="19"/>
  <c r="E36" i="19"/>
  <c r="K38" i="19"/>
  <c r="L38" i="19" s="1"/>
  <c r="M38" i="19" s="1"/>
  <c r="K37" i="18"/>
  <c r="L37" i="18" s="1"/>
  <c r="E36" i="18"/>
  <c r="J37" i="18"/>
  <c r="K38" i="18"/>
  <c r="L38" i="18" s="1"/>
  <c r="N38" i="18" s="1"/>
  <c r="J38" i="17"/>
  <c r="K38" i="17"/>
  <c r="L38" i="17" s="1"/>
  <c r="E37" i="17"/>
  <c r="N39" i="17"/>
  <c r="M39" i="17"/>
  <c r="J36" i="15"/>
  <c r="E35" i="15"/>
  <c r="K37" i="15"/>
  <c r="L37" i="15" s="1"/>
  <c r="N37" i="15" s="1"/>
  <c r="J38" i="14"/>
  <c r="E37" i="14"/>
  <c r="N39" i="14"/>
  <c r="M39" i="14"/>
  <c r="M39" i="1"/>
  <c r="P39" i="1" s="1"/>
  <c r="R39" i="1" s="1"/>
  <c r="S39" i="1" s="1"/>
  <c r="T39" i="1" s="1"/>
  <c r="E36" i="1"/>
  <c r="K38" i="1"/>
  <c r="L38" i="1" s="1"/>
  <c r="N38" i="1" s="1"/>
  <c r="Q38" i="1" s="1"/>
  <c r="O39" i="1" l="1"/>
  <c r="P39" i="15"/>
  <c r="I36" i="1"/>
  <c r="J37" i="1"/>
  <c r="K37" i="1" s="1"/>
  <c r="L37" i="1" s="1"/>
  <c r="N37" i="1" s="1"/>
  <c r="Q37" i="1" s="1"/>
  <c r="I36" i="13"/>
  <c r="O40" i="21"/>
  <c r="Q40" i="21" s="1"/>
  <c r="R40" i="21" s="1"/>
  <c r="S40" i="21" s="1"/>
  <c r="P39" i="22"/>
  <c r="P39" i="18"/>
  <c r="P39" i="14"/>
  <c r="O40" i="15"/>
  <c r="Q40" i="15" s="1"/>
  <c r="R40" i="15" s="1"/>
  <c r="S40" i="15" s="1"/>
  <c r="O40" i="18"/>
  <c r="Q40" i="18" s="1"/>
  <c r="R40" i="18" s="1"/>
  <c r="S40" i="18" s="1"/>
  <c r="O40" i="22"/>
  <c r="Q40" i="22" s="1"/>
  <c r="R40" i="22" s="1"/>
  <c r="S40" i="22" s="1"/>
  <c r="O40" i="17"/>
  <c r="Q40" i="17" s="1"/>
  <c r="R40" i="17" s="1"/>
  <c r="S40" i="17" s="1"/>
  <c r="P39" i="17"/>
  <c r="P39" i="19"/>
  <c r="O40" i="19"/>
  <c r="Q40" i="19" s="1"/>
  <c r="R40" i="19" s="1"/>
  <c r="S40" i="19" s="1"/>
  <c r="O40" i="14"/>
  <c r="Q40" i="14" s="1"/>
  <c r="R40" i="14" s="1"/>
  <c r="S40" i="14" s="1"/>
  <c r="J38" i="21"/>
  <c r="E37" i="21"/>
  <c r="N39" i="21"/>
  <c r="P39" i="21" s="1"/>
  <c r="M39" i="21"/>
  <c r="M38" i="22"/>
  <c r="E35" i="22"/>
  <c r="J36" i="22"/>
  <c r="N37" i="22"/>
  <c r="M37" i="22"/>
  <c r="J36" i="19"/>
  <c r="E35" i="19"/>
  <c r="K37" i="19"/>
  <c r="L37" i="19" s="1"/>
  <c r="M37" i="19" s="1"/>
  <c r="N38" i="19"/>
  <c r="M38" i="18"/>
  <c r="N37" i="18"/>
  <c r="M37" i="18"/>
  <c r="J36" i="18"/>
  <c r="K36" i="18"/>
  <c r="L36" i="18" s="1"/>
  <c r="E35" i="18"/>
  <c r="J37" i="17"/>
  <c r="E36" i="17"/>
  <c r="N38" i="17"/>
  <c r="M38" i="17"/>
  <c r="K36" i="15"/>
  <c r="L36" i="15" s="1"/>
  <c r="M36" i="15" s="1"/>
  <c r="M37" i="15"/>
  <c r="J35" i="15"/>
  <c r="K35" i="15"/>
  <c r="L35" i="15" s="1"/>
  <c r="E34" i="15"/>
  <c r="J37" i="14"/>
  <c r="K37" i="14"/>
  <c r="L37" i="14" s="1"/>
  <c r="E36" i="14"/>
  <c r="K38" i="14"/>
  <c r="L38" i="14" s="1"/>
  <c r="M38" i="14" s="1"/>
  <c r="M38" i="1"/>
  <c r="P38" i="1" s="1"/>
  <c r="R38" i="1" s="1"/>
  <c r="S38" i="1" s="1"/>
  <c r="T38" i="1" s="1"/>
  <c r="J36" i="1"/>
  <c r="K36" i="1" s="1"/>
  <c r="L36" i="1" s="1"/>
  <c r="E35" i="1"/>
  <c r="M37" i="1" l="1"/>
  <c r="P37" i="1" s="1"/>
  <c r="R37" i="1" s="1"/>
  <c r="S37" i="1" s="1"/>
  <c r="T37" i="1" s="1"/>
  <c r="O39" i="14"/>
  <c r="P38" i="15"/>
  <c r="O38" i="1"/>
  <c r="I35" i="1"/>
  <c r="I35" i="13"/>
  <c r="Q39" i="14"/>
  <c r="R39" i="14" s="1"/>
  <c r="S39" i="14" s="1"/>
  <c r="O39" i="17"/>
  <c r="Q39" i="17" s="1"/>
  <c r="R39" i="17" s="1"/>
  <c r="S39" i="17" s="1"/>
  <c r="O39" i="21"/>
  <c r="Q39" i="21" s="1"/>
  <c r="R39" i="21" s="1"/>
  <c r="S39" i="21" s="1"/>
  <c r="P38" i="17"/>
  <c r="O39" i="15"/>
  <c r="Q39" i="15" s="1"/>
  <c r="R39" i="15" s="1"/>
  <c r="S39" i="15" s="1"/>
  <c r="O39" i="22"/>
  <c r="Q39" i="22" s="1"/>
  <c r="R39" i="22" s="1"/>
  <c r="S39" i="22" s="1"/>
  <c r="O39" i="19"/>
  <c r="Q39" i="19" s="1"/>
  <c r="R39" i="19" s="1"/>
  <c r="S39" i="19" s="1"/>
  <c r="O39" i="18"/>
  <c r="Q39" i="18" s="1"/>
  <c r="R39" i="18" s="1"/>
  <c r="S39" i="18" s="1"/>
  <c r="O38" i="18"/>
  <c r="P38" i="19"/>
  <c r="O38" i="22"/>
  <c r="O38" i="14"/>
  <c r="P38" i="22"/>
  <c r="P38" i="18"/>
  <c r="J37" i="21"/>
  <c r="E36" i="21"/>
  <c r="K38" i="21"/>
  <c r="L38" i="21" s="1"/>
  <c r="M38" i="21" s="1"/>
  <c r="O38" i="21" s="1"/>
  <c r="J35" i="22"/>
  <c r="K35" i="22"/>
  <c r="L35" i="22" s="1"/>
  <c r="E34" i="22"/>
  <c r="K36" i="22"/>
  <c r="L36" i="22" s="1"/>
  <c r="N36" i="22" s="1"/>
  <c r="J35" i="19"/>
  <c r="E34" i="19"/>
  <c r="K35" i="19"/>
  <c r="L35" i="19" s="1"/>
  <c r="N37" i="19"/>
  <c r="K36" i="19"/>
  <c r="L36" i="19" s="1"/>
  <c r="M36" i="19" s="1"/>
  <c r="J35" i="18"/>
  <c r="E34" i="18"/>
  <c r="N36" i="18"/>
  <c r="M36" i="18"/>
  <c r="J36" i="17"/>
  <c r="E35" i="17"/>
  <c r="K36" i="17"/>
  <c r="L36" i="17" s="1"/>
  <c r="K37" i="17"/>
  <c r="L37" i="17" s="1"/>
  <c r="N37" i="17" s="1"/>
  <c r="E33" i="15"/>
  <c r="J34" i="15"/>
  <c r="N35" i="15"/>
  <c r="M35" i="15"/>
  <c r="N36" i="15"/>
  <c r="E35" i="14"/>
  <c r="J36" i="14"/>
  <c r="K36" i="14" s="1"/>
  <c r="L36" i="14" s="1"/>
  <c r="N37" i="14"/>
  <c r="M37" i="14"/>
  <c r="N38" i="14"/>
  <c r="P38" i="14" s="1"/>
  <c r="E34" i="1"/>
  <c r="M36" i="1"/>
  <c r="P36" i="1" s="1"/>
  <c r="N36" i="1"/>
  <c r="Q36" i="1" s="1"/>
  <c r="O38" i="19" l="1"/>
  <c r="O37" i="1"/>
  <c r="O38" i="17"/>
  <c r="O38" i="15"/>
  <c r="Q38" i="15" s="1"/>
  <c r="R38" i="15" s="1"/>
  <c r="S38" i="15" s="1"/>
  <c r="R36" i="1"/>
  <c r="S36" i="1" s="1"/>
  <c r="T36" i="1" s="1"/>
  <c r="O37" i="18"/>
  <c r="P37" i="15"/>
  <c r="O36" i="1"/>
  <c r="I34" i="1"/>
  <c r="J35" i="1"/>
  <c r="K35" i="1" s="1"/>
  <c r="L35" i="1" s="1"/>
  <c r="N35" i="1" s="1"/>
  <c r="Q35" i="1" s="1"/>
  <c r="I34" i="13"/>
  <c r="Q38" i="22"/>
  <c r="R38" i="22" s="1"/>
  <c r="S38" i="22" s="1"/>
  <c r="P37" i="14"/>
  <c r="P37" i="17"/>
  <c r="Q38" i="19"/>
  <c r="R38" i="19" s="1"/>
  <c r="S38" i="19" s="1"/>
  <c r="P37" i="19"/>
  <c r="P37" i="18"/>
  <c r="O37" i="22"/>
  <c r="Q38" i="14"/>
  <c r="R38" i="14" s="1"/>
  <c r="S38" i="14" s="1"/>
  <c r="P37" i="22"/>
  <c r="O37" i="15"/>
  <c r="O37" i="19"/>
  <c r="O37" i="14"/>
  <c r="Q38" i="18"/>
  <c r="R38" i="18" s="1"/>
  <c r="S38" i="18" s="1"/>
  <c r="Q38" i="17"/>
  <c r="R38" i="17" s="1"/>
  <c r="S38" i="17" s="1"/>
  <c r="J36" i="21"/>
  <c r="E35" i="21"/>
  <c r="N38" i="21"/>
  <c r="P38" i="21" s="1"/>
  <c r="Q38" i="21" s="1"/>
  <c r="R38" i="21" s="1"/>
  <c r="S38" i="21" s="1"/>
  <c r="K37" i="21"/>
  <c r="L37" i="21" s="1"/>
  <c r="M37" i="21" s="1"/>
  <c r="O37" i="21" s="1"/>
  <c r="M36" i="22"/>
  <c r="J34" i="22"/>
  <c r="E33" i="22"/>
  <c r="K34" i="22"/>
  <c r="L34" i="22" s="1"/>
  <c r="N35" i="22"/>
  <c r="M35" i="22"/>
  <c r="N36" i="19"/>
  <c r="N35" i="19"/>
  <c r="M35" i="19"/>
  <c r="J34" i="19"/>
  <c r="E33" i="19"/>
  <c r="K34" i="19"/>
  <c r="L34" i="19" s="1"/>
  <c r="J34" i="18"/>
  <c r="K34" i="18"/>
  <c r="L34" i="18" s="1"/>
  <c r="E33" i="18"/>
  <c r="K35" i="18"/>
  <c r="L35" i="18" s="1"/>
  <c r="N35" i="18" s="1"/>
  <c r="J35" i="17"/>
  <c r="K35" i="17"/>
  <c r="L35" i="17" s="1"/>
  <c r="E34" i="17"/>
  <c r="N36" i="17"/>
  <c r="M36" i="17"/>
  <c r="M37" i="17"/>
  <c r="O37" i="17" s="1"/>
  <c r="J33" i="15"/>
  <c r="E32" i="15"/>
  <c r="K34" i="15"/>
  <c r="L34" i="15" s="1"/>
  <c r="M34" i="15" s="1"/>
  <c r="N36" i="14"/>
  <c r="M36" i="14"/>
  <c r="J35" i="14"/>
  <c r="E34" i="14"/>
  <c r="K35" i="14"/>
  <c r="L35" i="14" s="1"/>
  <c r="J34" i="1"/>
  <c r="E33" i="1"/>
  <c r="Q37" i="18" l="1"/>
  <c r="R37" i="18" s="1"/>
  <c r="S37" i="18" s="1"/>
  <c r="M35" i="1"/>
  <c r="P35" i="1" s="1"/>
  <c r="R35" i="1" s="1"/>
  <c r="S35" i="1" s="1"/>
  <c r="T35" i="1" s="1"/>
  <c r="Q37" i="15"/>
  <c r="R37" i="15" s="1"/>
  <c r="S37" i="15" s="1"/>
  <c r="P36" i="15"/>
  <c r="O35" i="1"/>
  <c r="I33" i="1"/>
  <c r="I33" i="13"/>
  <c r="Q37" i="17"/>
  <c r="R37" i="17" s="1"/>
  <c r="S37" i="17" s="1"/>
  <c r="Q37" i="14"/>
  <c r="R37" i="14" s="1"/>
  <c r="S37" i="14" s="1"/>
  <c r="Q37" i="19"/>
  <c r="R37" i="19" s="1"/>
  <c r="S37" i="19" s="1"/>
  <c r="O36" i="18"/>
  <c r="O36" i="14"/>
  <c r="O36" i="22"/>
  <c r="O36" i="19"/>
  <c r="Q37" i="22"/>
  <c r="R37" i="22" s="1"/>
  <c r="S37" i="22" s="1"/>
  <c r="P36" i="22"/>
  <c r="P36" i="19"/>
  <c r="P36" i="18"/>
  <c r="P36" i="14"/>
  <c r="P36" i="17"/>
  <c r="O36" i="17"/>
  <c r="N37" i="21"/>
  <c r="P37" i="21" s="1"/>
  <c r="Q37" i="21" s="1"/>
  <c r="R37" i="21" s="1"/>
  <c r="S37" i="21" s="1"/>
  <c r="J35" i="21"/>
  <c r="E34" i="21"/>
  <c r="K35" i="21"/>
  <c r="L35" i="21" s="1"/>
  <c r="K36" i="21"/>
  <c r="L36" i="21" s="1"/>
  <c r="M36" i="21" s="1"/>
  <c r="O36" i="21" s="1"/>
  <c r="J33" i="22"/>
  <c r="K33" i="22"/>
  <c r="L33" i="22" s="1"/>
  <c r="E32" i="22"/>
  <c r="N34" i="22"/>
  <c r="M34" i="22"/>
  <c r="M34" i="19"/>
  <c r="N34" i="19"/>
  <c r="J33" i="19"/>
  <c r="E32" i="19"/>
  <c r="M35" i="18"/>
  <c r="E32" i="18"/>
  <c r="J33" i="18"/>
  <c r="N34" i="18"/>
  <c r="M34" i="18"/>
  <c r="J34" i="17"/>
  <c r="E33" i="17"/>
  <c r="K34" i="17"/>
  <c r="L34" i="17" s="1"/>
  <c r="N35" i="17"/>
  <c r="M35" i="17"/>
  <c r="N34" i="15"/>
  <c r="J32" i="15"/>
  <c r="E31" i="15"/>
  <c r="K33" i="15"/>
  <c r="L33" i="15" s="1"/>
  <c r="N33" i="15" s="1"/>
  <c r="J34" i="14"/>
  <c r="E33" i="14"/>
  <c r="N35" i="14"/>
  <c r="M35" i="14"/>
  <c r="J33" i="1"/>
  <c r="K33" i="1" s="1"/>
  <c r="L33" i="1" s="1"/>
  <c r="E32" i="1"/>
  <c r="K34" i="1"/>
  <c r="L34" i="1" s="1"/>
  <c r="N34" i="1" s="1"/>
  <c r="Q34" i="1" s="1"/>
  <c r="O36" i="15" l="1"/>
  <c r="Q36" i="15" s="1"/>
  <c r="R36" i="15" s="1"/>
  <c r="S36" i="15" s="1"/>
  <c r="P35" i="15"/>
  <c r="I32" i="1"/>
  <c r="J32" i="1" s="1"/>
  <c r="I32" i="13"/>
  <c r="Q36" i="18"/>
  <c r="R36" i="18" s="1"/>
  <c r="S36" i="18" s="1"/>
  <c r="Q36" i="17"/>
  <c r="R36" i="17" s="1"/>
  <c r="S36" i="17" s="1"/>
  <c r="Q36" i="19"/>
  <c r="R36" i="19" s="1"/>
  <c r="S36" i="19" s="1"/>
  <c r="Q36" i="14"/>
  <c r="R36" i="14" s="1"/>
  <c r="S36" i="14" s="1"/>
  <c r="Q36" i="22"/>
  <c r="R36" i="22" s="1"/>
  <c r="S36" i="22" s="1"/>
  <c r="P35" i="17"/>
  <c r="P35" i="22"/>
  <c r="P35" i="14"/>
  <c r="P35" i="19"/>
  <c r="P35" i="18"/>
  <c r="N36" i="21"/>
  <c r="P36" i="21" s="1"/>
  <c r="Q36" i="21" s="1"/>
  <c r="R36" i="21" s="1"/>
  <c r="S36" i="21" s="1"/>
  <c r="J34" i="21"/>
  <c r="E33" i="21"/>
  <c r="K34" i="21"/>
  <c r="L34" i="21" s="1"/>
  <c r="N35" i="21"/>
  <c r="P35" i="21" s="1"/>
  <c r="M35" i="21"/>
  <c r="K32" i="22"/>
  <c r="L32" i="22" s="1"/>
  <c r="J32" i="22"/>
  <c r="E31" i="22"/>
  <c r="N33" i="22"/>
  <c r="M33" i="22"/>
  <c r="J32" i="19"/>
  <c r="E31" i="19"/>
  <c r="K33" i="19"/>
  <c r="L33" i="19" s="1"/>
  <c r="N33" i="19" s="1"/>
  <c r="J32" i="18"/>
  <c r="E31" i="18"/>
  <c r="K33" i="18"/>
  <c r="L33" i="18" s="1"/>
  <c r="N33" i="18" s="1"/>
  <c r="J33" i="17"/>
  <c r="E32" i="17"/>
  <c r="N34" i="17"/>
  <c r="M34" i="17"/>
  <c r="K32" i="15"/>
  <c r="L32" i="15" s="1"/>
  <c r="N32" i="15" s="1"/>
  <c r="M33" i="15"/>
  <c r="J31" i="15"/>
  <c r="K31" i="15"/>
  <c r="L31" i="15" s="1"/>
  <c r="E30" i="15"/>
  <c r="J33" i="14"/>
  <c r="K33" i="14"/>
  <c r="L33" i="14" s="1"/>
  <c r="E32" i="14"/>
  <c r="K34" i="14"/>
  <c r="L34" i="14" s="1"/>
  <c r="N34" i="14" s="1"/>
  <c r="M34" i="1"/>
  <c r="P34" i="1" s="1"/>
  <c r="R34" i="1" s="1"/>
  <c r="S34" i="1" s="1"/>
  <c r="T34" i="1" s="1"/>
  <c r="E31" i="1"/>
  <c r="N33" i="1"/>
  <c r="Q33" i="1" s="1"/>
  <c r="M33" i="1"/>
  <c r="P33" i="1" s="1"/>
  <c r="R33" i="1" s="1"/>
  <c r="S33" i="1" s="1"/>
  <c r="T33" i="1" s="1"/>
  <c r="O34" i="15" l="1"/>
  <c r="O35" i="14"/>
  <c r="P34" i="22"/>
  <c r="O33" i="1"/>
  <c r="O34" i="1"/>
  <c r="I31" i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31" i="13"/>
  <c r="P34" i="14"/>
  <c r="P34" i="15"/>
  <c r="P34" i="19"/>
  <c r="O35" i="21"/>
  <c r="Q35" i="21" s="1"/>
  <c r="R35" i="21" s="1"/>
  <c r="S35" i="21" s="1"/>
  <c r="P34" i="17"/>
  <c r="Q35" i="14"/>
  <c r="R35" i="14" s="1"/>
  <c r="S35" i="14" s="1"/>
  <c r="P34" i="18"/>
  <c r="O35" i="18"/>
  <c r="Q35" i="18" s="1"/>
  <c r="R35" i="18" s="1"/>
  <c r="S35" i="18" s="1"/>
  <c r="O34" i="19"/>
  <c r="O34" i="18"/>
  <c r="O34" i="17"/>
  <c r="O35" i="15"/>
  <c r="Q35" i="15" s="1"/>
  <c r="R35" i="15" s="1"/>
  <c r="S35" i="15" s="1"/>
  <c r="O35" i="19"/>
  <c r="Q35" i="19" s="1"/>
  <c r="R35" i="19" s="1"/>
  <c r="S35" i="19" s="1"/>
  <c r="O35" i="22"/>
  <c r="Q35" i="22" s="1"/>
  <c r="R35" i="22" s="1"/>
  <c r="S35" i="22" s="1"/>
  <c r="O34" i="22"/>
  <c r="Q34" i="22" s="1"/>
  <c r="R34" i="22" s="1"/>
  <c r="S34" i="22" s="1"/>
  <c r="O35" i="17"/>
  <c r="Q35" i="17" s="1"/>
  <c r="R35" i="17" s="1"/>
  <c r="S35" i="17" s="1"/>
  <c r="J33" i="21"/>
  <c r="E32" i="21"/>
  <c r="M34" i="21"/>
  <c r="O34" i="21" s="1"/>
  <c r="N34" i="21"/>
  <c r="P34" i="21" s="1"/>
  <c r="J31" i="22"/>
  <c r="K31" i="22"/>
  <c r="L31" i="22" s="1"/>
  <c r="E30" i="22"/>
  <c r="M32" i="22"/>
  <c r="N32" i="22"/>
  <c r="M33" i="19"/>
  <c r="J31" i="19"/>
  <c r="K31" i="19" s="1"/>
  <c r="L31" i="19" s="1"/>
  <c r="E30" i="19"/>
  <c r="K32" i="19"/>
  <c r="L32" i="19" s="1"/>
  <c r="M32" i="19" s="1"/>
  <c r="J31" i="18"/>
  <c r="E30" i="18"/>
  <c r="K32" i="18"/>
  <c r="L32" i="18" s="1"/>
  <c r="N32" i="18" s="1"/>
  <c r="M33" i="18"/>
  <c r="J32" i="17"/>
  <c r="E31" i="17"/>
  <c r="K32" i="17"/>
  <c r="L32" i="17" s="1"/>
  <c r="K33" i="17"/>
  <c r="L33" i="17" s="1"/>
  <c r="N33" i="17" s="1"/>
  <c r="J30" i="15"/>
  <c r="E29" i="15"/>
  <c r="N31" i="15"/>
  <c r="M31" i="15"/>
  <c r="M32" i="15"/>
  <c r="E31" i="14"/>
  <c r="J32" i="14"/>
  <c r="K32" i="14"/>
  <c r="L32" i="14" s="1"/>
  <c r="N33" i="14"/>
  <c r="M33" i="14"/>
  <c r="M34" i="14"/>
  <c r="O34" i="14" s="1"/>
  <c r="E30" i="1"/>
  <c r="K32" i="1"/>
  <c r="L32" i="1" s="1"/>
  <c r="N32" i="1" s="1"/>
  <c r="Q32" i="1" s="1"/>
  <c r="Q34" i="15" l="1"/>
  <c r="R34" i="15" s="1"/>
  <c r="S34" i="15" s="1"/>
  <c r="J31" i="1"/>
  <c r="P33" i="15"/>
  <c r="I30" i="13"/>
  <c r="Q34" i="14"/>
  <c r="R34" i="14" s="1"/>
  <c r="S34" i="14" s="1"/>
  <c r="Q34" i="19"/>
  <c r="R34" i="19" s="1"/>
  <c r="S34" i="19" s="1"/>
  <c r="Q34" i="17"/>
  <c r="R34" i="17" s="1"/>
  <c r="S34" i="17" s="1"/>
  <c r="Q34" i="18"/>
  <c r="R34" i="18" s="1"/>
  <c r="S34" i="18" s="1"/>
  <c r="Q34" i="21"/>
  <c r="R34" i="21" s="1"/>
  <c r="S34" i="21" s="1"/>
  <c r="P33" i="22"/>
  <c r="P33" i="14"/>
  <c r="P33" i="18"/>
  <c r="P33" i="17"/>
  <c r="P33" i="19"/>
  <c r="J32" i="21"/>
  <c r="E31" i="21"/>
  <c r="K33" i="21"/>
  <c r="L33" i="21" s="1"/>
  <c r="N33" i="21" s="1"/>
  <c r="P33" i="21" s="1"/>
  <c r="J30" i="22"/>
  <c r="E29" i="22"/>
  <c r="N31" i="22"/>
  <c r="M31" i="22"/>
  <c r="N31" i="19"/>
  <c r="M31" i="19"/>
  <c r="J30" i="19"/>
  <c r="E29" i="19"/>
  <c r="N32" i="19"/>
  <c r="J30" i="18"/>
  <c r="E29" i="18"/>
  <c r="K31" i="18"/>
  <c r="L31" i="18" s="1"/>
  <c r="N31" i="18" s="1"/>
  <c r="M32" i="18"/>
  <c r="J31" i="17"/>
  <c r="K31" i="17"/>
  <c r="L31" i="17" s="1"/>
  <c r="E30" i="17"/>
  <c r="M33" i="17"/>
  <c r="N32" i="17"/>
  <c r="M32" i="17"/>
  <c r="J29" i="15"/>
  <c r="E28" i="15"/>
  <c r="K30" i="15"/>
  <c r="L30" i="15" s="1"/>
  <c r="M30" i="15" s="1"/>
  <c r="M32" i="14"/>
  <c r="N32" i="14"/>
  <c r="J31" i="14"/>
  <c r="K31" i="14"/>
  <c r="L31" i="14" s="1"/>
  <c r="E30" i="14"/>
  <c r="M32" i="1"/>
  <c r="P32" i="1" s="1"/>
  <c r="R32" i="1" s="1"/>
  <c r="S32" i="1" s="1"/>
  <c r="T32" i="1" s="1"/>
  <c r="J30" i="1"/>
  <c r="E29" i="1"/>
  <c r="K31" i="1"/>
  <c r="L31" i="1" s="1"/>
  <c r="N31" i="1" s="1"/>
  <c r="Q31" i="1" s="1"/>
  <c r="O33" i="14" l="1"/>
  <c r="P32" i="15"/>
  <c r="O32" i="1"/>
  <c r="I29" i="13"/>
  <c r="O33" i="19"/>
  <c r="Q33" i="19" s="1"/>
  <c r="R33" i="19" s="1"/>
  <c r="S33" i="19" s="1"/>
  <c r="O33" i="17"/>
  <c r="Q33" i="17" s="1"/>
  <c r="R33" i="17" s="1"/>
  <c r="S33" i="17" s="1"/>
  <c r="O33" i="18"/>
  <c r="Q33" i="18" s="1"/>
  <c r="R33" i="18" s="1"/>
  <c r="S33" i="18" s="1"/>
  <c r="Q33" i="14"/>
  <c r="R33" i="14" s="1"/>
  <c r="S33" i="14" s="1"/>
  <c r="P32" i="17"/>
  <c r="P32" i="18"/>
  <c r="P32" i="19"/>
  <c r="P32" i="14"/>
  <c r="P32" i="22"/>
  <c r="O33" i="22"/>
  <c r="Q33" i="22" s="1"/>
  <c r="R33" i="22" s="1"/>
  <c r="S33" i="22" s="1"/>
  <c r="O33" i="15"/>
  <c r="Q33" i="15" s="1"/>
  <c r="R33" i="15" s="1"/>
  <c r="S33" i="15" s="1"/>
  <c r="E30" i="21"/>
  <c r="J31" i="21"/>
  <c r="K31" i="21" s="1"/>
  <c r="L31" i="21" s="1"/>
  <c r="M33" i="21"/>
  <c r="O33" i="21" s="1"/>
  <c r="Q33" i="21" s="1"/>
  <c r="R33" i="21" s="1"/>
  <c r="S33" i="21" s="1"/>
  <c r="K32" i="21"/>
  <c r="L32" i="21" s="1"/>
  <c r="N32" i="21" s="1"/>
  <c r="P32" i="21" s="1"/>
  <c r="J29" i="22"/>
  <c r="K29" i="22" s="1"/>
  <c r="L29" i="22" s="1"/>
  <c r="E28" i="22"/>
  <c r="K30" i="22"/>
  <c r="L30" i="22" s="1"/>
  <c r="M30" i="22" s="1"/>
  <c r="K30" i="19"/>
  <c r="L30" i="19" s="1"/>
  <c r="M30" i="19" s="1"/>
  <c r="J29" i="19"/>
  <c r="K29" i="19" s="1"/>
  <c r="L29" i="19" s="1"/>
  <c r="E28" i="19"/>
  <c r="M31" i="18"/>
  <c r="J29" i="18"/>
  <c r="E28" i="18"/>
  <c r="K30" i="18"/>
  <c r="L30" i="18" s="1"/>
  <c r="N30" i="18" s="1"/>
  <c r="J30" i="17"/>
  <c r="E29" i="17"/>
  <c r="K30" i="17"/>
  <c r="L30" i="17" s="1"/>
  <c r="N31" i="17"/>
  <c r="M31" i="17"/>
  <c r="N30" i="15"/>
  <c r="J28" i="15"/>
  <c r="K28" i="15" s="1"/>
  <c r="L28" i="15" s="1"/>
  <c r="E27" i="15"/>
  <c r="K29" i="15"/>
  <c r="L29" i="15" s="1"/>
  <c r="N29" i="15" s="1"/>
  <c r="E29" i="14"/>
  <c r="J30" i="14"/>
  <c r="N31" i="14"/>
  <c r="M31" i="14"/>
  <c r="M31" i="1"/>
  <c r="P31" i="1" s="1"/>
  <c r="R31" i="1" s="1"/>
  <c r="S31" i="1" s="1"/>
  <c r="T31" i="1" s="1"/>
  <c r="J29" i="1"/>
  <c r="K29" i="1" s="1"/>
  <c r="L29" i="1" s="1"/>
  <c r="E28" i="1"/>
  <c r="K30" i="1"/>
  <c r="L30" i="1" s="1"/>
  <c r="M30" i="1" s="1"/>
  <c r="P30" i="1" s="1"/>
  <c r="O32" i="17" l="1"/>
  <c r="O31" i="15"/>
  <c r="O31" i="1"/>
  <c r="I28" i="13"/>
  <c r="Q32" i="17"/>
  <c r="R32" i="17" s="1"/>
  <c r="S32" i="17" s="1"/>
  <c r="O32" i="14"/>
  <c r="Q32" i="14" s="1"/>
  <c r="R32" i="14" s="1"/>
  <c r="S32" i="14" s="1"/>
  <c r="O31" i="17"/>
  <c r="O31" i="22"/>
  <c r="O31" i="19"/>
  <c r="O32" i="19"/>
  <c r="Q32" i="19" s="1"/>
  <c r="R32" i="19" s="1"/>
  <c r="S32" i="19" s="1"/>
  <c r="O32" i="15"/>
  <c r="Q32" i="15" s="1"/>
  <c r="R32" i="15" s="1"/>
  <c r="S32" i="15" s="1"/>
  <c r="O32" i="22"/>
  <c r="Q32" i="22" s="1"/>
  <c r="R32" i="22" s="1"/>
  <c r="S32" i="22" s="1"/>
  <c r="O31" i="14"/>
  <c r="O31" i="18"/>
  <c r="O32" i="18"/>
  <c r="Q32" i="18" s="1"/>
  <c r="R32" i="18" s="1"/>
  <c r="S32" i="18" s="1"/>
  <c r="M32" i="21"/>
  <c r="O32" i="21" s="1"/>
  <c r="Q32" i="21" s="1"/>
  <c r="R32" i="21" s="1"/>
  <c r="S32" i="21" s="1"/>
  <c r="N31" i="21"/>
  <c r="M31" i="21"/>
  <c r="O31" i="21" s="1"/>
  <c r="J30" i="21"/>
  <c r="E29" i="21"/>
  <c r="N30" i="22"/>
  <c r="J28" i="22"/>
  <c r="E27" i="22"/>
  <c r="N29" i="22"/>
  <c r="M29" i="22"/>
  <c r="J28" i="19"/>
  <c r="E27" i="19"/>
  <c r="N29" i="19"/>
  <c r="M29" i="19"/>
  <c r="N30" i="19"/>
  <c r="J28" i="18"/>
  <c r="E27" i="18"/>
  <c r="K29" i="18"/>
  <c r="L29" i="18" s="1"/>
  <c r="N29" i="18" s="1"/>
  <c r="M30" i="18"/>
  <c r="J29" i="17"/>
  <c r="E28" i="17"/>
  <c r="N30" i="17"/>
  <c r="M30" i="17"/>
  <c r="M28" i="15"/>
  <c r="N28" i="15"/>
  <c r="M29" i="15"/>
  <c r="J27" i="15"/>
  <c r="E26" i="15"/>
  <c r="K27" i="15"/>
  <c r="L27" i="15" s="1"/>
  <c r="J29" i="14"/>
  <c r="K29" i="14"/>
  <c r="L29" i="14" s="1"/>
  <c r="E28" i="14"/>
  <c r="K30" i="14"/>
  <c r="L30" i="14" s="1"/>
  <c r="M30" i="14" s="1"/>
  <c r="N30" i="1"/>
  <c r="Q30" i="1" s="1"/>
  <c r="R30" i="1" s="1"/>
  <c r="S30" i="1" s="1"/>
  <c r="T30" i="1" s="1"/>
  <c r="J28" i="1"/>
  <c r="K28" i="1" s="1"/>
  <c r="L28" i="1" s="1"/>
  <c r="E27" i="1"/>
  <c r="N29" i="1"/>
  <c r="Q29" i="1" s="1"/>
  <c r="M29" i="1"/>
  <c r="P29" i="1" s="1"/>
  <c r="R29" i="1" s="1"/>
  <c r="S29" i="1" s="1"/>
  <c r="T29" i="1" s="1"/>
  <c r="O30" i="15" l="1"/>
  <c r="O30" i="1"/>
  <c r="P30" i="15"/>
  <c r="O29" i="1"/>
  <c r="I27" i="13"/>
  <c r="O30" i="14"/>
  <c r="P30" i="17"/>
  <c r="P30" i="22"/>
  <c r="O30" i="19"/>
  <c r="O30" i="18"/>
  <c r="O30" i="22"/>
  <c r="P31" i="15"/>
  <c r="Q31" i="15" s="1"/>
  <c r="R31" i="15" s="1"/>
  <c r="S31" i="15" s="1"/>
  <c r="P31" i="22"/>
  <c r="Q31" i="22" s="1"/>
  <c r="R31" i="22" s="1"/>
  <c r="S31" i="22" s="1"/>
  <c r="P31" i="19"/>
  <c r="Q31" i="19" s="1"/>
  <c r="R31" i="19" s="1"/>
  <c r="S31" i="19" s="1"/>
  <c r="P31" i="18"/>
  <c r="Q31" i="18" s="1"/>
  <c r="R31" i="18" s="1"/>
  <c r="S31" i="18" s="1"/>
  <c r="P31" i="21"/>
  <c r="Q31" i="21" s="1"/>
  <c r="R31" i="21" s="1"/>
  <c r="S31" i="21" s="1"/>
  <c r="P31" i="17"/>
  <c r="Q31" i="17" s="1"/>
  <c r="R31" i="17" s="1"/>
  <c r="S31" i="17" s="1"/>
  <c r="P31" i="14"/>
  <c r="Q31" i="14" s="1"/>
  <c r="R31" i="14" s="1"/>
  <c r="S31" i="14" s="1"/>
  <c r="O30" i="17"/>
  <c r="P30" i="19"/>
  <c r="P30" i="18"/>
  <c r="J29" i="21"/>
  <c r="E28" i="21"/>
  <c r="K30" i="21"/>
  <c r="L30" i="21" s="1"/>
  <c r="M30" i="21" s="1"/>
  <c r="O30" i="21" s="1"/>
  <c r="K28" i="22"/>
  <c r="L28" i="22" s="1"/>
  <c r="N28" i="22" s="1"/>
  <c r="J27" i="22"/>
  <c r="K27" i="22" s="1"/>
  <c r="L27" i="22" s="1"/>
  <c r="E26" i="22"/>
  <c r="J27" i="19"/>
  <c r="K27" i="19"/>
  <c r="L27" i="19" s="1"/>
  <c r="E26" i="19"/>
  <c r="K28" i="19"/>
  <c r="L28" i="19" s="1"/>
  <c r="N28" i="19" s="1"/>
  <c r="J27" i="18"/>
  <c r="E26" i="18"/>
  <c r="M29" i="18"/>
  <c r="K28" i="18"/>
  <c r="L28" i="18" s="1"/>
  <c r="N28" i="18" s="1"/>
  <c r="J28" i="17"/>
  <c r="E27" i="17"/>
  <c r="K28" i="17"/>
  <c r="L28" i="17" s="1"/>
  <c r="K29" i="17"/>
  <c r="L29" i="17" s="1"/>
  <c r="N29" i="17" s="1"/>
  <c r="J26" i="15"/>
  <c r="E25" i="15"/>
  <c r="K26" i="15"/>
  <c r="L26" i="15" s="1"/>
  <c r="N27" i="15"/>
  <c r="M27" i="15"/>
  <c r="J28" i="14"/>
  <c r="E27" i="14"/>
  <c r="N29" i="14"/>
  <c r="M29" i="14"/>
  <c r="N30" i="14"/>
  <c r="P30" i="14" s="1"/>
  <c r="J27" i="1"/>
  <c r="K27" i="1" s="1"/>
  <c r="L27" i="1" s="1"/>
  <c r="E26" i="1"/>
  <c r="M28" i="1"/>
  <c r="P28" i="1" s="1"/>
  <c r="R28" i="1" s="1"/>
  <c r="S28" i="1" s="1"/>
  <c r="T28" i="1" s="1"/>
  <c r="N28" i="1"/>
  <c r="Q28" i="1" s="1"/>
  <c r="Q30" i="15" l="1"/>
  <c r="R30" i="15" s="1"/>
  <c r="S30" i="15" s="1"/>
  <c r="O29" i="22"/>
  <c r="P29" i="15"/>
  <c r="O28" i="1"/>
  <c r="I26" i="13"/>
  <c r="Q30" i="17"/>
  <c r="R30" i="17" s="1"/>
  <c r="S30" i="17" s="1"/>
  <c r="Q30" i="14"/>
  <c r="R30" i="14" s="1"/>
  <c r="S30" i="14" s="1"/>
  <c r="Q30" i="22"/>
  <c r="R30" i="22" s="1"/>
  <c r="S30" i="22" s="1"/>
  <c r="Q30" i="18"/>
  <c r="R30" i="18" s="1"/>
  <c r="S30" i="18" s="1"/>
  <c r="P29" i="14"/>
  <c r="O29" i="19"/>
  <c r="P29" i="17"/>
  <c r="O29" i="15"/>
  <c r="Q29" i="15" s="1"/>
  <c r="R29" i="15" s="1"/>
  <c r="S29" i="15" s="1"/>
  <c r="O29" i="14"/>
  <c r="Q30" i="19"/>
  <c r="R30" i="19" s="1"/>
  <c r="S30" i="19" s="1"/>
  <c r="P29" i="19"/>
  <c r="O29" i="18"/>
  <c r="P29" i="22"/>
  <c r="Q29" i="22" s="1"/>
  <c r="R29" i="22" s="1"/>
  <c r="S29" i="22" s="1"/>
  <c r="P29" i="18"/>
  <c r="N30" i="21"/>
  <c r="P30" i="21" s="1"/>
  <c r="Q30" i="21" s="1"/>
  <c r="R30" i="21" s="1"/>
  <c r="S30" i="21" s="1"/>
  <c r="J28" i="21"/>
  <c r="E27" i="21"/>
  <c r="K29" i="21"/>
  <c r="L29" i="21" s="1"/>
  <c r="N29" i="21" s="1"/>
  <c r="P29" i="21" s="1"/>
  <c r="J26" i="22"/>
  <c r="E25" i="22"/>
  <c r="K26" i="22"/>
  <c r="L26" i="22" s="1"/>
  <c r="M28" i="22"/>
  <c r="N27" i="22"/>
  <c r="M27" i="22"/>
  <c r="E25" i="19"/>
  <c r="J26" i="19"/>
  <c r="K26" i="19"/>
  <c r="L26" i="19" s="1"/>
  <c r="N27" i="19"/>
  <c r="M27" i="19"/>
  <c r="M28" i="19"/>
  <c r="J26" i="18"/>
  <c r="K26" i="18" s="1"/>
  <c r="L26" i="18" s="1"/>
  <c r="E25" i="18"/>
  <c r="M28" i="18"/>
  <c r="K27" i="18"/>
  <c r="L27" i="18" s="1"/>
  <c r="N27" i="18" s="1"/>
  <c r="J27" i="17"/>
  <c r="K27" i="17"/>
  <c r="L27" i="17" s="1"/>
  <c r="E26" i="17"/>
  <c r="N28" i="17"/>
  <c r="M28" i="17"/>
  <c r="M29" i="17"/>
  <c r="O29" i="17" s="1"/>
  <c r="J25" i="15"/>
  <c r="E24" i="15"/>
  <c r="M26" i="15"/>
  <c r="N26" i="15"/>
  <c r="J27" i="14"/>
  <c r="K27" i="14"/>
  <c r="L27" i="14" s="1"/>
  <c r="E26" i="14"/>
  <c r="K28" i="14"/>
  <c r="L28" i="14" s="1"/>
  <c r="N28" i="14" s="1"/>
  <c r="E25" i="1"/>
  <c r="J26" i="1"/>
  <c r="K26" i="1" s="1"/>
  <c r="L26" i="1" s="1"/>
  <c r="N27" i="1"/>
  <c r="Q27" i="1" s="1"/>
  <c r="M27" i="1"/>
  <c r="P27" i="1" s="1"/>
  <c r="R27" i="1" l="1"/>
  <c r="S27" i="1" s="1"/>
  <c r="T27" i="1" s="1"/>
  <c r="O28" i="15"/>
  <c r="P28" i="15"/>
  <c r="O27" i="1"/>
  <c r="I25" i="13"/>
  <c r="Q29" i="17"/>
  <c r="R29" i="17" s="1"/>
  <c r="S29" i="17" s="1"/>
  <c r="Q29" i="14"/>
  <c r="R29" i="14" s="1"/>
  <c r="S29" i="14" s="1"/>
  <c r="P28" i="14"/>
  <c r="Q29" i="19"/>
  <c r="R29" i="19" s="1"/>
  <c r="S29" i="19" s="1"/>
  <c r="P28" i="17"/>
  <c r="Q29" i="18"/>
  <c r="R29" i="18" s="1"/>
  <c r="S29" i="18" s="1"/>
  <c r="O28" i="22"/>
  <c r="O28" i="17"/>
  <c r="O28" i="19"/>
  <c r="P28" i="19"/>
  <c r="P28" i="18"/>
  <c r="O28" i="18"/>
  <c r="P28" i="22"/>
  <c r="J27" i="21"/>
  <c r="E26" i="21"/>
  <c r="K28" i="21"/>
  <c r="L28" i="21" s="1"/>
  <c r="N28" i="21" s="1"/>
  <c r="P28" i="21" s="1"/>
  <c r="M29" i="21"/>
  <c r="O29" i="21" s="1"/>
  <c r="Q29" i="21" s="1"/>
  <c r="R29" i="21" s="1"/>
  <c r="S29" i="21" s="1"/>
  <c r="J25" i="22"/>
  <c r="E24" i="22"/>
  <c r="K25" i="22"/>
  <c r="L25" i="22" s="1"/>
  <c r="M26" i="22"/>
  <c r="N26" i="22"/>
  <c r="M26" i="19"/>
  <c r="N26" i="19"/>
  <c r="K25" i="19"/>
  <c r="L25" i="19" s="1"/>
  <c r="J25" i="19"/>
  <c r="E24" i="19"/>
  <c r="M27" i="18"/>
  <c r="E24" i="18"/>
  <c r="J25" i="18"/>
  <c r="K25" i="18" s="1"/>
  <c r="L25" i="18" s="1"/>
  <c r="N26" i="18"/>
  <c r="M26" i="18"/>
  <c r="J26" i="17"/>
  <c r="K26" i="17"/>
  <c r="L26" i="17" s="1"/>
  <c r="E25" i="17"/>
  <c r="N27" i="17"/>
  <c r="M27" i="17"/>
  <c r="J24" i="15"/>
  <c r="E23" i="15"/>
  <c r="K25" i="15"/>
  <c r="L25" i="15" s="1"/>
  <c r="M25" i="15" s="1"/>
  <c r="M28" i="14"/>
  <c r="O28" i="14" s="1"/>
  <c r="E25" i="14"/>
  <c r="J26" i="14"/>
  <c r="N27" i="14"/>
  <c r="M27" i="14"/>
  <c r="N26" i="1"/>
  <c r="Q26" i="1" s="1"/>
  <c r="M26" i="1"/>
  <c r="P26" i="1" s="1"/>
  <c r="J25" i="1"/>
  <c r="K25" i="1" s="1"/>
  <c r="L25" i="1" s="1"/>
  <c r="E24" i="1"/>
  <c r="R26" i="1" l="1"/>
  <c r="S26" i="1" s="1"/>
  <c r="T26" i="1" s="1"/>
  <c r="Q28" i="15"/>
  <c r="R28" i="15" s="1"/>
  <c r="S28" i="15" s="1"/>
  <c r="O27" i="15"/>
  <c r="P27" i="15"/>
  <c r="O26" i="1"/>
  <c r="I24" i="13"/>
  <c r="Q28" i="17"/>
  <c r="R28" i="17" s="1"/>
  <c r="S28" i="17" s="1"/>
  <c r="Q27" i="15"/>
  <c r="R27" i="15" s="1"/>
  <c r="S27" i="15" s="1"/>
  <c r="Q28" i="14"/>
  <c r="R28" i="14" s="1"/>
  <c r="S28" i="14" s="1"/>
  <c r="P27" i="19"/>
  <c r="Q28" i="19"/>
  <c r="R28" i="19" s="1"/>
  <c r="S28" i="19" s="1"/>
  <c r="O27" i="17"/>
  <c r="P27" i="14"/>
  <c r="P27" i="17"/>
  <c r="O27" i="18"/>
  <c r="Q28" i="18"/>
  <c r="R28" i="18" s="1"/>
  <c r="S28" i="18" s="1"/>
  <c r="O27" i="19"/>
  <c r="Q28" i="22"/>
  <c r="R28" i="22" s="1"/>
  <c r="S28" i="22" s="1"/>
  <c r="P27" i="22"/>
  <c r="O27" i="22"/>
  <c r="O27" i="14"/>
  <c r="P27" i="18"/>
  <c r="M28" i="21"/>
  <c r="O28" i="21" s="1"/>
  <c r="Q28" i="21" s="1"/>
  <c r="R28" i="21" s="1"/>
  <c r="S28" i="21" s="1"/>
  <c r="J26" i="21"/>
  <c r="K26" i="21" s="1"/>
  <c r="L26" i="21" s="1"/>
  <c r="E25" i="21"/>
  <c r="K27" i="21"/>
  <c r="L27" i="21" s="1"/>
  <c r="N27" i="21" s="1"/>
  <c r="P27" i="21" s="1"/>
  <c r="E23" i="22"/>
  <c r="J24" i="22"/>
  <c r="M25" i="22"/>
  <c r="N25" i="22"/>
  <c r="J24" i="19"/>
  <c r="E23" i="19"/>
  <c r="M25" i="19"/>
  <c r="N25" i="19"/>
  <c r="J24" i="18"/>
  <c r="K24" i="18"/>
  <c r="L24" i="18" s="1"/>
  <c r="E23" i="18"/>
  <c r="N25" i="18"/>
  <c r="M25" i="18"/>
  <c r="J25" i="17"/>
  <c r="E24" i="17"/>
  <c r="N26" i="17"/>
  <c r="M26" i="17"/>
  <c r="N25" i="15"/>
  <c r="J23" i="15"/>
  <c r="K23" i="15"/>
  <c r="L23" i="15" s="1"/>
  <c r="E22" i="15"/>
  <c r="K24" i="15"/>
  <c r="L24" i="15" s="1"/>
  <c r="N24" i="15" s="1"/>
  <c r="J25" i="14"/>
  <c r="K25" i="14"/>
  <c r="L25" i="14" s="1"/>
  <c r="E24" i="14"/>
  <c r="K26" i="14"/>
  <c r="L26" i="14" s="1"/>
  <c r="N26" i="14" s="1"/>
  <c r="J24" i="1"/>
  <c r="E23" i="1"/>
  <c r="N25" i="1"/>
  <c r="Q25" i="1" s="1"/>
  <c r="M25" i="1"/>
  <c r="P25" i="1" s="1"/>
  <c r="R25" i="1" s="1"/>
  <c r="S25" i="1" s="1"/>
  <c r="T25" i="1" s="1"/>
  <c r="O26" i="15" l="1"/>
  <c r="P26" i="15"/>
  <c r="O25" i="1"/>
  <c r="I23" i="13"/>
  <c r="Q27" i="14"/>
  <c r="R27" i="14" s="1"/>
  <c r="S27" i="14" s="1"/>
  <c r="Q27" i="19"/>
  <c r="R27" i="19" s="1"/>
  <c r="S27" i="19" s="1"/>
  <c r="Q26" i="15"/>
  <c r="R26" i="15" s="1"/>
  <c r="S26" i="15" s="1"/>
  <c r="Q27" i="18"/>
  <c r="R27" i="18" s="1"/>
  <c r="S27" i="18" s="1"/>
  <c r="P26" i="14"/>
  <c r="P26" i="19"/>
  <c r="Q27" i="17"/>
  <c r="R27" i="17" s="1"/>
  <c r="S27" i="17" s="1"/>
  <c r="O26" i="17"/>
  <c r="O26" i="18"/>
  <c r="P26" i="17"/>
  <c r="Q27" i="22"/>
  <c r="R27" i="22" s="1"/>
  <c r="S27" i="22" s="1"/>
  <c r="P26" i="22"/>
  <c r="O26" i="19"/>
  <c r="P26" i="18"/>
  <c r="O26" i="22"/>
  <c r="J25" i="21"/>
  <c r="E24" i="21"/>
  <c r="M26" i="21"/>
  <c r="O26" i="21" s="1"/>
  <c r="N26" i="21"/>
  <c r="P26" i="21" s="1"/>
  <c r="M27" i="21"/>
  <c r="O27" i="21" s="1"/>
  <c r="Q27" i="21" s="1"/>
  <c r="R27" i="21" s="1"/>
  <c r="S27" i="21" s="1"/>
  <c r="J23" i="22"/>
  <c r="E22" i="22"/>
  <c r="K24" i="22"/>
  <c r="L24" i="22" s="1"/>
  <c r="N24" i="22" s="1"/>
  <c r="J23" i="19"/>
  <c r="K23" i="19"/>
  <c r="L23" i="19" s="1"/>
  <c r="E22" i="19"/>
  <c r="K24" i="19"/>
  <c r="L24" i="19" s="1"/>
  <c r="M24" i="19" s="1"/>
  <c r="K23" i="18"/>
  <c r="L23" i="18" s="1"/>
  <c r="J23" i="18"/>
  <c r="E22" i="18"/>
  <c r="N24" i="18"/>
  <c r="M24" i="18"/>
  <c r="J24" i="17"/>
  <c r="E23" i="17"/>
  <c r="K24" i="17"/>
  <c r="L24" i="17" s="1"/>
  <c r="K25" i="17"/>
  <c r="L25" i="17" s="1"/>
  <c r="N25" i="17" s="1"/>
  <c r="E21" i="15"/>
  <c r="J22" i="15"/>
  <c r="K22" i="15" s="1"/>
  <c r="L22" i="15" s="1"/>
  <c r="N23" i="15"/>
  <c r="M23" i="15"/>
  <c r="M24" i="15"/>
  <c r="J24" i="14"/>
  <c r="K24" i="14"/>
  <c r="L24" i="14" s="1"/>
  <c r="E23" i="14"/>
  <c r="N25" i="14"/>
  <c r="M25" i="14"/>
  <c r="M26" i="14"/>
  <c r="O26" i="14" s="1"/>
  <c r="J23" i="1"/>
  <c r="E22" i="1"/>
  <c r="K24" i="1"/>
  <c r="L24" i="1" s="1"/>
  <c r="M24" i="1" s="1"/>
  <c r="P24" i="1" s="1"/>
  <c r="O25" i="15" l="1"/>
  <c r="I22" i="13"/>
  <c r="Q26" i="14"/>
  <c r="R26" i="14" s="1"/>
  <c r="S26" i="14" s="1"/>
  <c r="Q26" i="19"/>
  <c r="R26" i="19" s="1"/>
  <c r="S26" i="19" s="1"/>
  <c r="Q26" i="22"/>
  <c r="R26" i="22" s="1"/>
  <c r="S26" i="22" s="1"/>
  <c r="O25" i="19"/>
  <c r="O25" i="14"/>
  <c r="O25" i="22"/>
  <c r="Q26" i="18"/>
  <c r="R26" i="18" s="1"/>
  <c r="S26" i="18" s="1"/>
  <c r="O25" i="18"/>
  <c r="Q26" i="17"/>
  <c r="R26" i="17" s="1"/>
  <c r="S26" i="17" s="1"/>
  <c r="Q26" i="21"/>
  <c r="R26" i="21" s="1"/>
  <c r="S26" i="21" s="1"/>
  <c r="J24" i="21"/>
  <c r="E23" i="21"/>
  <c r="K25" i="21"/>
  <c r="L25" i="21" s="1"/>
  <c r="N25" i="21" s="1"/>
  <c r="J22" i="22"/>
  <c r="K22" i="22"/>
  <c r="L22" i="22" s="1"/>
  <c r="E21" i="22"/>
  <c r="M24" i="22"/>
  <c r="K23" i="22"/>
  <c r="L23" i="22" s="1"/>
  <c r="N23" i="22" s="1"/>
  <c r="N24" i="19"/>
  <c r="J22" i="19"/>
  <c r="E21" i="19"/>
  <c r="N23" i="19"/>
  <c r="M23" i="19"/>
  <c r="J22" i="18"/>
  <c r="K22" i="18"/>
  <c r="L22" i="18" s="1"/>
  <c r="E21" i="18"/>
  <c r="N23" i="18"/>
  <c r="M23" i="18"/>
  <c r="J23" i="17"/>
  <c r="E22" i="17"/>
  <c r="K23" i="17"/>
  <c r="L23" i="17" s="1"/>
  <c r="N24" i="17"/>
  <c r="M24" i="17"/>
  <c r="M25" i="17"/>
  <c r="O25" i="17" s="1"/>
  <c r="M22" i="15"/>
  <c r="N22" i="15"/>
  <c r="J21" i="15"/>
  <c r="K21" i="15" s="1"/>
  <c r="L21" i="15" s="1"/>
  <c r="E20" i="15"/>
  <c r="J23" i="14"/>
  <c r="K23" i="14"/>
  <c r="L23" i="14" s="1"/>
  <c r="E22" i="14"/>
  <c r="M24" i="14"/>
  <c r="N24" i="14"/>
  <c r="K23" i="1"/>
  <c r="L23" i="1" s="1"/>
  <c r="N23" i="1" s="1"/>
  <c r="Q23" i="1" s="1"/>
  <c r="N24" i="1"/>
  <c r="Q24" i="1" s="1"/>
  <c r="R24" i="1" s="1"/>
  <c r="S24" i="1" s="1"/>
  <c r="T24" i="1" s="1"/>
  <c r="J22" i="1"/>
  <c r="K22" i="1" s="1"/>
  <c r="L22" i="1" s="1"/>
  <c r="E21" i="1"/>
  <c r="P24" i="15" l="1"/>
  <c r="P25" i="14"/>
  <c r="O24" i="1"/>
  <c r="I21" i="13"/>
  <c r="P24" i="18"/>
  <c r="P25" i="15"/>
  <c r="Q25" i="15" s="1"/>
  <c r="R25" i="15" s="1"/>
  <c r="S25" i="15" s="1"/>
  <c r="P25" i="18"/>
  <c r="Q25" i="18" s="1"/>
  <c r="R25" i="18" s="1"/>
  <c r="S25" i="18" s="1"/>
  <c r="P25" i="22"/>
  <c r="Q25" i="22" s="1"/>
  <c r="R25" i="22" s="1"/>
  <c r="S25" i="22" s="1"/>
  <c r="P25" i="19"/>
  <c r="Q25" i="19" s="1"/>
  <c r="R25" i="19" s="1"/>
  <c r="S25" i="19" s="1"/>
  <c r="P24" i="17"/>
  <c r="P25" i="21"/>
  <c r="Q25" i="14"/>
  <c r="R25" i="14" s="1"/>
  <c r="S25" i="14" s="1"/>
  <c r="P24" i="14"/>
  <c r="P24" i="19"/>
  <c r="P25" i="17"/>
  <c r="Q25" i="17" s="1"/>
  <c r="R25" i="17" s="1"/>
  <c r="S25" i="17" s="1"/>
  <c r="P24" i="22"/>
  <c r="J23" i="21"/>
  <c r="K23" i="21"/>
  <c r="L23" i="21" s="1"/>
  <c r="E22" i="21"/>
  <c r="M25" i="21"/>
  <c r="O25" i="21" s="1"/>
  <c r="K24" i="21"/>
  <c r="L24" i="21" s="1"/>
  <c r="N24" i="21" s="1"/>
  <c r="P24" i="21" s="1"/>
  <c r="M23" i="22"/>
  <c r="J21" i="22"/>
  <c r="K21" i="22"/>
  <c r="L21" i="22" s="1"/>
  <c r="E20" i="22"/>
  <c r="N22" i="22"/>
  <c r="M22" i="22"/>
  <c r="J21" i="19"/>
  <c r="E20" i="19"/>
  <c r="K22" i="19"/>
  <c r="L22" i="19" s="1"/>
  <c r="N22" i="19" s="1"/>
  <c r="E20" i="18"/>
  <c r="J21" i="18"/>
  <c r="K21" i="18"/>
  <c r="L21" i="18" s="1"/>
  <c r="N22" i="18"/>
  <c r="M22" i="18"/>
  <c r="J22" i="17"/>
  <c r="E21" i="17"/>
  <c r="K22" i="17"/>
  <c r="L22" i="17" s="1"/>
  <c r="N23" i="17"/>
  <c r="M23" i="17"/>
  <c r="J20" i="15"/>
  <c r="K20" i="15"/>
  <c r="L20" i="15" s="1"/>
  <c r="E19" i="15"/>
  <c r="N21" i="15"/>
  <c r="M21" i="15"/>
  <c r="E21" i="14"/>
  <c r="J22" i="14"/>
  <c r="N23" i="14"/>
  <c r="M23" i="14"/>
  <c r="N22" i="1"/>
  <c r="Q22" i="1" s="1"/>
  <c r="M22" i="1"/>
  <c r="P22" i="1" s="1"/>
  <c r="M23" i="1"/>
  <c r="P23" i="1" s="1"/>
  <c r="R23" i="1" s="1"/>
  <c r="S23" i="1" s="1"/>
  <c r="T23" i="1" s="1"/>
  <c r="J21" i="1"/>
  <c r="K21" i="1" s="1"/>
  <c r="L21" i="1" s="1"/>
  <c r="E20" i="1"/>
  <c r="R22" i="1" l="1"/>
  <c r="S22" i="1" s="1"/>
  <c r="T22" i="1" s="1"/>
  <c r="O23" i="15"/>
  <c r="O24" i="14"/>
  <c r="Q24" i="14" s="1"/>
  <c r="R24" i="14" s="1"/>
  <c r="S24" i="14" s="1"/>
  <c r="P23" i="15"/>
  <c r="Q23" i="15" s="1"/>
  <c r="R23" i="15" s="1"/>
  <c r="S23" i="15" s="1"/>
  <c r="O22" i="1"/>
  <c r="O23" i="1"/>
  <c r="I20" i="13"/>
  <c r="O23" i="14"/>
  <c r="P23" i="14"/>
  <c r="P23" i="18"/>
  <c r="O23" i="22"/>
  <c r="Q25" i="21"/>
  <c r="R25" i="21" s="1"/>
  <c r="S25" i="21" s="1"/>
  <c r="O24" i="22"/>
  <c r="Q24" i="22" s="1"/>
  <c r="R24" i="22" s="1"/>
  <c r="S24" i="22" s="1"/>
  <c r="O23" i="17"/>
  <c r="P23" i="22"/>
  <c r="O23" i="19"/>
  <c r="P23" i="17"/>
  <c r="O23" i="18"/>
  <c r="O24" i="15"/>
  <c r="Q24" i="15" s="1"/>
  <c r="R24" i="15" s="1"/>
  <c r="S24" i="15" s="1"/>
  <c r="O24" i="18"/>
  <c r="Q24" i="18" s="1"/>
  <c r="R24" i="18" s="1"/>
  <c r="S24" i="18" s="1"/>
  <c r="O24" i="19"/>
  <c r="Q24" i="19" s="1"/>
  <c r="R24" i="19" s="1"/>
  <c r="S24" i="19" s="1"/>
  <c r="P23" i="19"/>
  <c r="O24" i="17"/>
  <c r="Q24" i="17" s="1"/>
  <c r="R24" i="17" s="1"/>
  <c r="S24" i="17" s="1"/>
  <c r="E21" i="21"/>
  <c r="J22" i="21"/>
  <c r="N23" i="21"/>
  <c r="P23" i="21" s="1"/>
  <c r="M23" i="21"/>
  <c r="O23" i="21" s="1"/>
  <c r="M24" i="21"/>
  <c r="O24" i="21" s="1"/>
  <c r="Q24" i="21" s="1"/>
  <c r="R24" i="21" s="1"/>
  <c r="S24" i="21" s="1"/>
  <c r="J20" i="22"/>
  <c r="E19" i="22"/>
  <c r="M21" i="22"/>
  <c r="N21" i="22"/>
  <c r="M22" i="19"/>
  <c r="J20" i="19"/>
  <c r="E19" i="19"/>
  <c r="K21" i="19"/>
  <c r="L21" i="19" s="1"/>
  <c r="M21" i="19" s="1"/>
  <c r="N21" i="18"/>
  <c r="M21" i="18"/>
  <c r="J20" i="18"/>
  <c r="K20" i="18" s="1"/>
  <c r="L20" i="18" s="1"/>
  <c r="E19" i="18"/>
  <c r="J21" i="17"/>
  <c r="E20" i="17"/>
  <c r="N22" i="17"/>
  <c r="M22" i="17"/>
  <c r="J19" i="15"/>
  <c r="E18" i="15"/>
  <c r="N20" i="15"/>
  <c r="M20" i="15"/>
  <c r="J21" i="14"/>
  <c r="K21" i="14"/>
  <c r="L21" i="14" s="1"/>
  <c r="E20" i="14"/>
  <c r="K22" i="14"/>
  <c r="L22" i="14" s="1"/>
  <c r="M22" i="14" s="1"/>
  <c r="N21" i="1"/>
  <c r="Q21" i="1" s="1"/>
  <c r="M21" i="1"/>
  <c r="P21" i="1" s="1"/>
  <c r="R21" i="1" s="1"/>
  <c r="S21" i="1" s="1"/>
  <c r="T21" i="1" s="1"/>
  <c r="J20" i="1"/>
  <c r="K20" i="1" s="1"/>
  <c r="L20" i="1" s="1"/>
  <c r="E19" i="1"/>
  <c r="O22" i="15" l="1"/>
  <c r="P22" i="15"/>
  <c r="O21" i="1"/>
  <c r="I19" i="13"/>
  <c r="Q23" i="18"/>
  <c r="R23" i="18" s="1"/>
  <c r="S23" i="18" s="1"/>
  <c r="Q23" i="14"/>
  <c r="R23" i="14" s="1"/>
  <c r="S23" i="14" s="1"/>
  <c r="Q23" i="22"/>
  <c r="R23" i="22" s="1"/>
  <c r="S23" i="22" s="1"/>
  <c r="Q22" i="15"/>
  <c r="R22" i="15" s="1"/>
  <c r="S22" i="15" s="1"/>
  <c r="P22" i="19"/>
  <c r="Q23" i="19"/>
  <c r="R23" i="19" s="1"/>
  <c r="S23" i="19" s="1"/>
  <c r="O22" i="14"/>
  <c r="O22" i="17"/>
  <c r="P22" i="18"/>
  <c r="P22" i="22"/>
  <c r="O22" i="19"/>
  <c r="O22" i="18"/>
  <c r="O22" i="22"/>
  <c r="P22" i="17"/>
  <c r="Q23" i="21"/>
  <c r="R23" i="21" s="1"/>
  <c r="S23" i="21" s="1"/>
  <c r="Q23" i="17"/>
  <c r="R23" i="17" s="1"/>
  <c r="S23" i="17" s="1"/>
  <c r="J21" i="21"/>
  <c r="E20" i="21"/>
  <c r="K22" i="21"/>
  <c r="L22" i="21" s="1"/>
  <c r="M22" i="21" s="1"/>
  <c r="O22" i="21" s="1"/>
  <c r="J19" i="22"/>
  <c r="E18" i="22"/>
  <c r="K20" i="22"/>
  <c r="L20" i="22" s="1"/>
  <c r="N20" i="22" s="1"/>
  <c r="N21" i="19"/>
  <c r="J19" i="19"/>
  <c r="E18" i="19"/>
  <c r="K20" i="19"/>
  <c r="L20" i="19" s="1"/>
  <c r="N20" i="19" s="1"/>
  <c r="J19" i="18"/>
  <c r="E18" i="18"/>
  <c r="N20" i="18"/>
  <c r="M20" i="18"/>
  <c r="J20" i="17"/>
  <c r="E19" i="17"/>
  <c r="K20" i="17"/>
  <c r="L20" i="17" s="1"/>
  <c r="K21" i="17"/>
  <c r="L21" i="17" s="1"/>
  <c r="N21" i="17" s="1"/>
  <c r="J18" i="15"/>
  <c r="E17" i="15"/>
  <c r="K19" i="15"/>
  <c r="L19" i="15" s="1"/>
  <c r="N19" i="15" s="1"/>
  <c r="J20" i="14"/>
  <c r="E19" i="14"/>
  <c r="N21" i="14"/>
  <c r="M21" i="14"/>
  <c r="N22" i="14"/>
  <c r="P22" i="14" s="1"/>
  <c r="M20" i="1"/>
  <c r="P20" i="1" s="1"/>
  <c r="N20" i="1"/>
  <c r="Q20" i="1" s="1"/>
  <c r="J19" i="1"/>
  <c r="K19" i="1" s="1"/>
  <c r="L19" i="1" s="1"/>
  <c r="E18" i="1"/>
  <c r="R20" i="1" l="1"/>
  <c r="S20" i="1" s="1"/>
  <c r="T20" i="1" s="1"/>
  <c r="O21" i="15"/>
  <c r="P21" i="15"/>
  <c r="O20" i="1"/>
  <c r="I18" i="13"/>
  <c r="Q22" i="17"/>
  <c r="R22" i="17" s="1"/>
  <c r="S22" i="17" s="1"/>
  <c r="O21" i="14"/>
  <c r="Q22" i="14"/>
  <c r="R22" i="14" s="1"/>
  <c r="S22" i="14" s="1"/>
  <c r="Q22" i="19"/>
  <c r="R22" i="19" s="1"/>
  <c r="S22" i="19" s="1"/>
  <c r="P21" i="17"/>
  <c r="P21" i="19"/>
  <c r="Q22" i="18"/>
  <c r="R22" i="18" s="1"/>
  <c r="S22" i="18" s="1"/>
  <c r="Q22" i="22"/>
  <c r="R22" i="22" s="1"/>
  <c r="S22" i="22" s="1"/>
  <c r="P21" i="18"/>
  <c r="P21" i="14"/>
  <c r="O21" i="22"/>
  <c r="O21" i="19"/>
  <c r="P21" i="22"/>
  <c r="O21" i="18"/>
  <c r="Q21" i="15"/>
  <c r="R21" i="15" s="1"/>
  <c r="S21" i="15" s="1"/>
  <c r="N22" i="21"/>
  <c r="P22" i="21" s="1"/>
  <c r="Q22" i="21" s="1"/>
  <c r="R22" i="21" s="1"/>
  <c r="S22" i="21" s="1"/>
  <c r="J20" i="21"/>
  <c r="K20" i="21" s="1"/>
  <c r="L20" i="21" s="1"/>
  <c r="E19" i="21"/>
  <c r="K21" i="21"/>
  <c r="L21" i="21" s="1"/>
  <c r="M21" i="21" s="1"/>
  <c r="O21" i="21" s="1"/>
  <c r="M20" i="22"/>
  <c r="J18" i="22"/>
  <c r="E17" i="22"/>
  <c r="K18" i="22"/>
  <c r="L18" i="22" s="1"/>
  <c r="K19" i="22"/>
  <c r="L19" i="22" s="1"/>
  <c r="M19" i="22" s="1"/>
  <c r="E17" i="19"/>
  <c r="J18" i="19"/>
  <c r="K18" i="19" s="1"/>
  <c r="L18" i="19" s="1"/>
  <c r="M20" i="19"/>
  <c r="K19" i="19"/>
  <c r="L19" i="19" s="1"/>
  <c r="N19" i="19" s="1"/>
  <c r="J18" i="18"/>
  <c r="K18" i="18" s="1"/>
  <c r="L18" i="18" s="1"/>
  <c r="E17" i="18"/>
  <c r="K19" i="18"/>
  <c r="L19" i="18" s="1"/>
  <c r="M19" i="18" s="1"/>
  <c r="J19" i="17"/>
  <c r="K19" i="17"/>
  <c r="L19" i="17" s="1"/>
  <c r="E18" i="17"/>
  <c r="N20" i="17"/>
  <c r="M20" i="17"/>
  <c r="M21" i="17"/>
  <c r="O21" i="17" s="1"/>
  <c r="Q21" i="17" s="1"/>
  <c r="R21" i="17" s="1"/>
  <c r="S21" i="17" s="1"/>
  <c r="J17" i="15"/>
  <c r="E16" i="15"/>
  <c r="K18" i="15"/>
  <c r="L18" i="15" s="1"/>
  <c r="M18" i="15" s="1"/>
  <c r="M19" i="15"/>
  <c r="J19" i="14"/>
  <c r="K19" i="14"/>
  <c r="L19" i="14" s="1"/>
  <c r="E18" i="14"/>
  <c r="K20" i="14"/>
  <c r="L20" i="14" s="1"/>
  <c r="N20" i="14" s="1"/>
  <c r="J18" i="1"/>
  <c r="E17" i="1"/>
  <c r="N19" i="1"/>
  <c r="Q19" i="1" s="1"/>
  <c r="M19" i="1"/>
  <c r="P19" i="1" s="1"/>
  <c r="R19" i="1" s="1"/>
  <c r="S19" i="1" s="1"/>
  <c r="T19" i="1" s="1"/>
  <c r="Q21" i="14" l="1"/>
  <c r="R21" i="14" s="1"/>
  <c r="S21" i="14" s="1"/>
  <c r="O20" i="15"/>
  <c r="P20" i="15"/>
  <c r="O19" i="1"/>
  <c r="I17" i="13"/>
  <c r="Q21" i="19"/>
  <c r="R21" i="19" s="1"/>
  <c r="S21" i="19" s="1"/>
  <c r="Q21" i="18"/>
  <c r="R21" i="18" s="1"/>
  <c r="S21" i="18" s="1"/>
  <c r="P20" i="14"/>
  <c r="O20" i="18"/>
  <c r="Q21" i="22"/>
  <c r="R21" i="22" s="1"/>
  <c r="S21" i="22" s="1"/>
  <c r="P20" i="18"/>
  <c r="O20" i="17"/>
  <c r="O20" i="22"/>
  <c r="P20" i="17"/>
  <c r="O20" i="19"/>
  <c r="P20" i="22"/>
  <c r="P20" i="19"/>
  <c r="N21" i="21"/>
  <c r="P21" i="21" s="1"/>
  <c r="Q21" i="21" s="1"/>
  <c r="R21" i="21" s="1"/>
  <c r="S21" i="21" s="1"/>
  <c r="N20" i="21"/>
  <c r="P20" i="21" s="1"/>
  <c r="M20" i="21"/>
  <c r="O20" i="21" s="1"/>
  <c r="J19" i="21"/>
  <c r="E18" i="21"/>
  <c r="N19" i="22"/>
  <c r="J17" i="22"/>
  <c r="E16" i="22"/>
  <c r="K17" i="22"/>
  <c r="L17" i="22" s="1"/>
  <c r="M18" i="22"/>
  <c r="N18" i="22"/>
  <c r="M18" i="19"/>
  <c r="N18" i="19"/>
  <c r="K17" i="19"/>
  <c r="L17" i="19" s="1"/>
  <c r="J17" i="19"/>
  <c r="E16" i="19"/>
  <c r="M19" i="19"/>
  <c r="N19" i="18"/>
  <c r="J17" i="18"/>
  <c r="E16" i="18"/>
  <c r="N18" i="18"/>
  <c r="M18" i="18"/>
  <c r="J18" i="17"/>
  <c r="K18" i="17"/>
  <c r="L18" i="17" s="1"/>
  <c r="E17" i="17"/>
  <c r="N19" i="17"/>
  <c r="M19" i="17"/>
  <c r="N18" i="15"/>
  <c r="J16" i="15"/>
  <c r="E15" i="15"/>
  <c r="K17" i="15"/>
  <c r="L17" i="15" s="1"/>
  <c r="M17" i="15" s="1"/>
  <c r="M20" i="14"/>
  <c r="O20" i="14" s="1"/>
  <c r="K18" i="14"/>
  <c r="L18" i="14" s="1"/>
  <c r="J18" i="14"/>
  <c r="E17" i="14"/>
  <c r="N19" i="14"/>
  <c r="M19" i="14"/>
  <c r="J17" i="1"/>
  <c r="K17" i="1" s="1"/>
  <c r="L17" i="1" s="1"/>
  <c r="E16" i="1"/>
  <c r="K18" i="1"/>
  <c r="L18" i="1" s="1"/>
  <c r="N18" i="1" s="1"/>
  <c r="Q18" i="1" s="1"/>
  <c r="Q20" i="15" l="1"/>
  <c r="R20" i="15" s="1"/>
  <c r="S20" i="15" s="1"/>
  <c r="P19" i="15"/>
  <c r="I16" i="13"/>
  <c r="Q20" i="21"/>
  <c r="R20" i="21" s="1"/>
  <c r="S20" i="21" s="1"/>
  <c r="Q20" i="14"/>
  <c r="R20" i="14" s="1"/>
  <c r="S20" i="14" s="1"/>
  <c r="Q20" i="22"/>
  <c r="R20" i="22" s="1"/>
  <c r="S20" i="22" s="1"/>
  <c r="Q20" i="18"/>
  <c r="R20" i="18" s="1"/>
  <c r="S20" i="18" s="1"/>
  <c r="P19" i="14"/>
  <c r="P19" i="19"/>
  <c r="P19" i="17"/>
  <c r="Q20" i="17"/>
  <c r="R20" i="17" s="1"/>
  <c r="S20" i="17" s="1"/>
  <c r="P19" i="18"/>
  <c r="P19" i="22"/>
  <c r="Q20" i="19"/>
  <c r="R20" i="19" s="1"/>
  <c r="S20" i="19" s="1"/>
  <c r="E17" i="21"/>
  <c r="J18" i="21"/>
  <c r="K19" i="21"/>
  <c r="L19" i="21" s="1"/>
  <c r="N19" i="21" s="1"/>
  <c r="P19" i="21" s="1"/>
  <c r="J16" i="22"/>
  <c r="E15" i="22"/>
  <c r="M17" i="22"/>
  <c r="N17" i="22"/>
  <c r="J16" i="19"/>
  <c r="E15" i="19"/>
  <c r="M17" i="19"/>
  <c r="N17" i="19"/>
  <c r="J16" i="18"/>
  <c r="K16" i="18"/>
  <c r="L16" i="18" s="1"/>
  <c r="E15" i="18"/>
  <c r="K17" i="18"/>
  <c r="L17" i="18" s="1"/>
  <c r="N17" i="18" s="1"/>
  <c r="J17" i="17"/>
  <c r="E16" i="17"/>
  <c r="N18" i="17"/>
  <c r="M18" i="17"/>
  <c r="J15" i="15"/>
  <c r="E14" i="15"/>
  <c r="N17" i="15"/>
  <c r="K16" i="15"/>
  <c r="L16" i="15" s="1"/>
  <c r="N16" i="15" s="1"/>
  <c r="J17" i="14"/>
  <c r="K17" i="14"/>
  <c r="L17" i="14" s="1"/>
  <c r="E16" i="14"/>
  <c r="M18" i="14"/>
  <c r="N18" i="14"/>
  <c r="M18" i="1"/>
  <c r="P18" i="1" s="1"/>
  <c r="R18" i="1" s="1"/>
  <c r="S18" i="1" s="1"/>
  <c r="T18" i="1" s="1"/>
  <c r="N17" i="1"/>
  <c r="Q17" i="1" s="1"/>
  <c r="M17" i="1"/>
  <c r="P17" i="1" s="1"/>
  <c r="R17" i="1" s="1"/>
  <c r="S17" i="1" s="1"/>
  <c r="T17" i="1" s="1"/>
  <c r="J16" i="1"/>
  <c r="K16" i="1" s="1"/>
  <c r="L16" i="1" s="1"/>
  <c r="E15" i="1"/>
  <c r="O18" i="15" l="1"/>
  <c r="O19" i="17"/>
  <c r="P18" i="18"/>
  <c r="O17" i="1"/>
  <c r="O18" i="1"/>
  <c r="I15" i="13"/>
  <c r="Q19" i="17"/>
  <c r="R19" i="17" s="1"/>
  <c r="S19" i="17" s="1"/>
  <c r="O18" i="18"/>
  <c r="O18" i="22"/>
  <c r="O19" i="19"/>
  <c r="Q19" i="19" s="1"/>
  <c r="R19" i="19" s="1"/>
  <c r="S19" i="19" s="1"/>
  <c r="P18" i="14"/>
  <c r="P18" i="19"/>
  <c r="O18" i="17"/>
  <c r="O18" i="14"/>
  <c r="O19" i="14"/>
  <c r="Q19" i="14" s="1"/>
  <c r="R19" i="14" s="1"/>
  <c r="S19" i="14" s="1"/>
  <c r="P18" i="17"/>
  <c r="P18" i="15"/>
  <c r="P18" i="22"/>
  <c r="O19" i="15"/>
  <c r="Q19" i="15" s="1"/>
  <c r="R19" i="15" s="1"/>
  <c r="S19" i="15" s="1"/>
  <c r="O19" i="18"/>
  <c r="Q19" i="18" s="1"/>
  <c r="R19" i="18" s="1"/>
  <c r="S19" i="18" s="1"/>
  <c r="O19" i="22"/>
  <c r="Q19" i="22" s="1"/>
  <c r="R19" i="22" s="1"/>
  <c r="S19" i="22" s="1"/>
  <c r="O18" i="19"/>
  <c r="J17" i="21"/>
  <c r="E16" i="21"/>
  <c r="K18" i="21"/>
  <c r="L18" i="21" s="1"/>
  <c r="M18" i="21" s="1"/>
  <c r="O18" i="21" s="1"/>
  <c r="M19" i="21"/>
  <c r="O19" i="21" s="1"/>
  <c r="Q19" i="21" s="1"/>
  <c r="R19" i="21" s="1"/>
  <c r="S19" i="21" s="1"/>
  <c r="J15" i="22"/>
  <c r="E14" i="22"/>
  <c r="K16" i="22"/>
  <c r="L16" i="22" s="1"/>
  <c r="N16" i="22" s="1"/>
  <c r="J15" i="19"/>
  <c r="K15" i="19"/>
  <c r="L15" i="19" s="1"/>
  <c r="E14" i="19"/>
  <c r="K16" i="19"/>
  <c r="L16" i="19" s="1"/>
  <c r="N16" i="19" s="1"/>
  <c r="M17" i="18"/>
  <c r="E14" i="18"/>
  <c r="J15" i="18"/>
  <c r="N16" i="18"/>
  <c r="M16" i="18"/>
  <c r="J16" i="17"/>
  <c r="E15" i="17"/>
  <c r="K16" i="17"/>
  <c r="L16" i="17" s="1"/>
  <c r="K17" i="17"/>
  <c r="L17" i="17" s="1"/>
  <c r="N17" i="17" s="1"/>
  <c r="J14" i="15"/>
  <c r="E13" i="15"/>
  <c r="M16" i="15"/>
  <c r="K15" i="15"/>
  <c r="L15" i="15" s="1"/>
  <c r="M15" i="15" s="1"/>
  <c r="E15" i="14"/>
  <c r="K16" i="14"/>
  <c r="L16" i="14" s="1"/>
  <c r="J16" i="14"/>
  <c r="N17" i="14"/>
  <c r="M17" i="14"/>
  <c r="J15" i="1"/>
  <c r="E14" i="1"/>
  <c r="M16" i="1"/>
  <c r="P16" i="1" s="1"/>
  <c r="N16" i="1"/>
  <c r="Q16" i="1" s="1"/>
  <c r="R16" i="1" l="1"/>
  <c r="S16" i="1" s="1"/>
  <c r="T16" i="1" s="1"/>
  <c r="Q18" i="15"/>
  <c r="R18" i="15" s="1"/>
  <c r="S18" i="15" s="1"/>
  <c r="O17" i="15"/>
  <c r="Q18" i="18"/>
  <c r="R18" i="18" s="1"/>
  <c r="S18" i="18" s="1"/>
  <c r="P17" i="18"/>
  <c r="O16" i="1"/>
  <c r="Q18" i="22"/>
  <c r="R18" i="22" s="1"/>
  <c r="S18" i="22" s="1"/>
  <c r="Q18" i="19"/>
  <c r="R18" i="19" s="1"/>
  <c r="S18" i="19" s="1"/>
  <c r="I14" i="13"/>
  <c r="Q18" i="14"/>
  <c r="R18" i="14" s="1"/>
  <c r="S18" i="14" s="1"/>
  <c r="Q18" i="17"/>
  <c r="R18" i="17" s="1"/>
  <c r="S18" i="17" s="1"/>
  <c r="O17" i="18"/>
  <c r="O17" i="22"/>
  <c r="P17" i="19"/>
  <c r="P17" i="17"/>
  <c r="P17" i="14"/>
  <c r="P17" i="22"/>
  <c r="O17" i="19"/>
  <c r="P17" i="15"/>
  <c r="Q17" i="15" s="1"/>
  <c r="R17" i="15" s="1"/>
  <c r="S17" i="15" s="1"/>
  <c r="O17" i="14"/>
  <c r="J16" i="21"/>
  <c r="K16" i="21" s="1"/>
  <c r="L16" i="21" s="1"/>
  <c r="E15" i="21"/>
  <c r="K17" i="21"/>
  <c r="L17" i="21" s="1"/>
  <c r="M17" i="21" s="1"/>
  <c r="O17" i="21" s="1"/>
  <c r="N18" i="21"/>
  <c r="P18" i="21" s="1"/>
  <c r="Q18" i="21" s="1"/>
  <c r="R18" i="21" s="1"/>
  <c r="S18" i="21" s="1"/>
  <c r="M16" i="22"/>
  <c r="J14" i="22"/>
  <c r="E13" i="22"/>
  <c r="K15" i="22"/>
  <c r="L15" i="22" s="1"/>
  <c r="N15" i="22" s="1"/>
  <c r="J14" i="19"/>
  <c r="E13" i="19"/>
  <c r="M15" i="19"/>
  <c r="N15" i="19"/>
  <c r="M16" i="19"/>
  <c r="J14" i="18"/>
  <c r="E13" i="18"/>
  <c r="K15" i="18"/>
  <c r="L15" i="18" s="1"/>
  <c r="N15" i="18" s="1"/>
  <c r="J15" i="17"/>
  <c r="E14" i="17"/>
  <c r="K15" i="17"/>
  <c r="L15" i="17" s="1"/>
  <c r="M17" i="17"/>
  <c r="O17" i="17" s="1"/>
  <c r="N16" i="17"/>
  <c r="M16" i="17"/>
  <c r="N15" i="15"/>
  <c r="J13" i="15"/>
  <c r="E12" i="15"/>
  <c r="K14" i="15"/>
  <c r="L14" i="15" s="1"/>
  <c r="M14" i="15" s="1"/>
  <c r="M16" i="14"/>
  <c r="N16" i="14"/>
  <c r="J15" i="14"/>
  <c r="K15" i="14" s="1"/>
  <c r="L15" i="14" s="1"/>
  <c r="E14" i="14"/>
  <c r="J14" i="1"/>
  <c r="K14" i="1" s="1"/>
  <c r="L14" i="1" s="1"/>
  <c r="E13" i="1"/>
  <c r="K15" i="1"/>
  <c r="L15" i="1" s="1"/>
  <c r="N15" i="1" s="1"/>
  <c r="Q15" i="1" s="1"/>
  <c r="Q17" i="18" l="1"/>
  <c r="R17" i="18" s="1"/>
  <c r="S17" i="18" s="1"/>
  <c r="P16" i="15"/>
  <c r="Q17" i="17"/>
  <c r="R17" i="17" s="1"/>
  <c r="S17" i="17" s="1"/>
  <c r="I13" i="13"/>
  <c r="Q17" i="19"/>
  <c r="R17" i="19" s="1"/>
  <c r="S17" i="19" s="1"/>
  <c r="Q17" i="14"/>
  <c r="R17" i="14" s="1"/>
  <c r="S17" i="14" s="1"/>
  <c r="P16" i="22"/>
  <c r="P16" i="17"/>
  <c r="P16" i="18"/>
  <c r="Q17" i="22"/>
  <c r="R17" i="22" s="1"/>
  <c r="S17" i="22" s="1"/>
  <c r="P16" i="19"/>
  <c r="P16" i="14"/>
  <c r="J15" i="21"/>
  <c r="E14" i="21"/>
  <c r="K15" i="21"/>
  <c r="L15" i="21" s="1"/>
  <c r="N16" i="21"/>
  <c r="P16" i="21" s="1"/>
  <c r="M16" i="21"/>
  <c r="N17" i="21"/>
  <c r="P17" i="21" s="1"/>
  <c r="Q17" i="21" s="1"/>
  <c r="R17" i="21" s="1"/>
  <c r="S17" i="21" s="1"/>
  <c r="M15" i="22"/>
  <c r="E12" i="22"/>
  <c r="J13" i="22"/>
  <c r="K13" i="22" s="1"/>
  <c r="L13" i="22" s="1"/>
  <c r="K14" i="22"/>
  <c r="L14" i="22" s="1"/>
  <c r="N14" i="22" s="1"/>
  <c r="J13" i="19"/>
  <c r="E12" i="19"/>
  <c r="K14" i="19"/>
  <c r="L14" i="19" s="1"/>
  <c r="M14" i="19" s="1"/>
  <c r="E12" i="18"/>
  <c r="J13" i="18"/>
  <c r="M15" i="18"/>
  <c r="K14" i="18"/>
  <c r="L14" i="18" s="1"/>
  <c r="N14" i="18" s="1"/>
  <c r="J14" i="17"/>
  <c r="E13" i="17"/>
  <c r="K14" i="17"/>
  <c r="L14" i="17" s="1"/>
  <c r="N15" i="17"/>
  <c r="M15" i="17"/>
  <c r="J12" i="15"/>
  <c r="K12" i="15"/>
  <c r="L12" i="15" s="1"/>
  <c r="E11" i="15"/>
  <c r="K13" i="15"/>
  <c r="L13" i="15" s="1"/>
  <c r="N13" i="15" s="1"/>
  <c r="N14" i="15"/>
  <c r="J14" i="14"/>
  <c r="E13" i="14"/>
  <c r="N15" i="14"/>
  <c r="M15" i="14"/>
  <c r="J13" i="1"/>
  <c r="K13" i="1" s="1"/>
  <c r="L13" i="1" s="1"/>
  <c r="E12" i="1"/>
  <c r="N14" i="1"/>
  <c r="Q14" i="1" s="1"/>
  <c r="M14" i="1"/>
  <c r="P14" i="1" s="1"/>
  <c r="R14" i="1" s="1"/>
  <c r="S14" i="1" s="1"/>
  <c r="T14" i="1" s="1"/>
  <c r="M15" i="1"/>
  <c r="P15" i="1" s="1"/>
  <c r="R15" i="1" s="1"/>
  <c r="S15" i="1" s="1"/>
  <c r="T15" i="1" s="1"/>
  <c r="O15" i="15" l="1"/>
  <c r="O16" i="22"/>
  <c r="P15" i="22"/>
  <c r="O14" i="1"/>
  <c r="O15" i="1"/>
  <c r="I12" i="13"/>
  <c r="P15" i="14"/>
  <c r="Q16" i="22"/>
  <c r="R16" i="22" s="1"/>
  <c r="S16" i="22" s="1"/>
  <c r="O15" i="14"/>
  <c r="O15" i="22"/>
  <c r="O15" i="17"/>
  <c r="P15" i="17"/>
  <c r="Q15" i="17" s="1"/>
  <c r="R15" i="17" s="1"/>
  <c r="S15" i="17" s="1"/>
  <c r="O16" i="18"/>
  <c r="Q16" i="18" s="1"/>
  <c r="R16" i="18" s="1"/>
  <c r="S16" i="18" s="1"/>
  <c r="O16" i="15"/>
  <c r="Q16" i="15" s="1"/>
  <c r="R16" i="15" s="1"/>
  <c r="S16" i="15" s="1"/>
  <c r="O16" i="19"/>
  <c r="Q16" i="19" s="1"/>
  <c r="R16" i="19" s="1"/>
  <c r="S16" i="19" s="1"/>
  <c r="O16" i="21"/>
  <c r="Q16" i="21" s="1"/>
  <c r="R16" i="21" s="1"/>
  <c r="S16" i="21" s="1"/>
  <c r="O15" i="19"/>
  <c r="P15" i="19"/>
  <c r="O16" i="17"/>
  <c r="Q16" i="17" s="1"/>
  <c r="R16" i="17" s="1"/>
  <c r="S16" i="17" s="1"/>
  <c r="P15" i="15"/>
  <c r="Q15" i="15" s="1"/>
  <c r="R15" i="15" s="1"/>
  <c r="S15" i="15" s="1"/>
  <c r="O16" i="14"/>
  <c r="Q16" i="14" s="1"/>
  <c r="R16" i="14" s="1"/>
  <c r="S16" i="14" s="1"/>
  <c r="O15" i="18"/>
  <c r="P15" i="18"/>
  <c r="K14" i="21"/>
  <c r="L14" i="21" s="1"/>
  <c r="E13" i="21"/>
  <c r="J14" i="21"/>
  <c r="N15" i="21"/>
  <c r="P15" i="21" s="1"/>
  <c r="M15" i="21"/>
  <c r="O15" i="21" s="1"/>
  <c r="J12" i="22"/>
  <c r="E11" i="22"/>
  <c r="M14" i="22"/>
  <c r="M13" i="22"/>
  <c r="N13" i="22"/>
  <c r="J12" i="19"/>
  <c r="K12" i="19" s="1"/>
  <c r="L12" i="19" s="1"/>
  <c r="E11" i="19"/>
  <c r="K13" i="19"/>
  <c r="L13" i="19" s="1"/>
  <c r="M13" i="19" s="1"/>
  <c r="N14" i="19"/>
  <c r="M14" i="18"/>
  <c r="K13" i="18"/>
  <c r="L13" i="18" s="1"/>
  <c r="N13" i="18" s="1"/>
  <c r="J12" i="18"/>
  <c r="K12" i="18"/>
  <c r="L12" i="18" s="1"/>
  <c r="E11" i="18"/>
  <c r="J13" i="17"/>
  <c r="E12" i="17"/>
  <c r="N14" i="17"/>
  <c r="M14" i="17"/>
  <c r="M13" i="15"/>
  <c r="J11" i="15"/>
  <c r="E10" i="15"/>
  <c r="M12" i="15"/>
  <c r="N12" i="15"/>
  <c r="J13" i="14"/>
  <c r="K13" i="14"/>
  <c r="L13" i="14" s="1"/>
  <c r="E12" i="14"/>
  <c r="K14" i="14"/>
  <c r="L14" i="14" s="1"/>
  <c r="N14" i="14" s="1"/>
  <c r="J12" i="1"/>
  <c r="K12" i="1" s="1"/>
  <c r="L12" i="1" s="1"/>
  <c r="E11" i="1"/>
  <c r="N13" i="1"/>
  <c r="Q13" i="1" s="1"/>
  <c r="M13" i="1"/>
  <c r="P13" i="1" s="1"/>
  <c r="R13" i="1" s="1"/>
  <c r="S13" i="1" s="1"/>
  <c r="T13" i="1" s="1"/>
  <c r="Q15" i="22" l="1"/>
  <c r="R15" i="22" s="1"/>
  <c r="S15" i="22" s="1"/>
  <c r="O14" i="15"/>
  <c r="P14" i="18"/>
  <c r="O13" i="1"/>
  <c r="I11" i="13"/>
  <c r="Q15" i="14"/>
  <c r="R15" i="14" s="1"/>
  <c r="S15" i="14" s="1"/>
  <c r="Q15" i="18"/>
  <c r="R15" i="18" s="1"/>
  <c r="S15" i="18" s="1"/>
  <c r="Q15" i="21"/>
  <c r="R15" i="21" s="1"/>
  <c r="S15" i="21" s="1"/>
  <c r="O14" i="17"/>
  <c r="P14" i="17"/>
  <c r="P14" i="19"/>
  <c r="P14" i="15"/>
  <c r="Q14" i="15" s="1"/>
  <c r="R14" i="15" s="1"/>
  <c r="S14" i="15" s="1"/>
  <c r="O14" i="19"/>
  <c r="Q15" i="19"/>
  <c r="R15" i="19" s="1"/>
  <c r="S15" i="19" s="1"/>
  <c r="O14" i="18"/>
  <c r="Q14" i="18" s="1"/>
  <c r="R14" i="18" s="1"/>
  <c r="S14" i="18" s="1"/>
  <c r="P14" i="22"/>
  <c r="P14" i="14"/>
  <c r="O14" i="22"/>
  <c r="M14" i="21"/>
  <c r="O14" i="21" s="1"/>
  <c r="N14" i="21"/>
  <c r="P14" i="21" s="1"/>
  <c r="J13" i="21"/>
  <c r="K13" i="21" s="1"/>
  <c r="L13" i="21" s="1"/>
  <c r="E12" i="21"/>
  <c r="J11" i="22"/>
  <c r="E10" i="22"/>
  <c r="K12" i="22"/>
  <c r="L12" i="22" s="1"/>
  <c r="N12" i="22" s="1"/>
  <c r="J11" i="19"/>
  <c r="K11" i="19" s="1"/>
  <c r="L11" i="19" s="1"/>
  <c r="E10" i="19"/>
  <c r="N13" i="19"/>
  <c r="M12" i="19"/>
  <c r="N12" i="19"/>
  <c r="M12" i="18"/>
  <c r="N12" i="18"/>
  <c r="J11" i="18"/>
  <c r="K11" i="18" s="1"/>
  <c r="L11" i="18" s="1"/>
  <c r="E10" i="18"/>
  <c r="M13" i="18"/>
  <c r="J12" i="17"/>
  <c r="E11" i="17"/>
  <c r="K12" i="17"/>
  <c r="L12" i="17" s="1"/>
  <c r="K13" i="17"/>
  <c r="L13" i="17" s="1"/>
  <c r="N13" i="17" s="1"/>
  <c r="J10" i="15"/>
  <c r="E9" i="15"/>
  <c r="K11" i="15"/>
  <c r="L11" i="15" s="1"/>
  <c r="M11" i="15" s="1"/>
  <c r="M14" i="14"/>
  <c r="O14" i="14" s="1"/>
  <c r="K12" i="14"/>
  <c r="L12" i="14" s="1"/>
  <c r="E11" i="14"/>
  <c r="J12" i="14"/>
  <c r="M13" i="14"/>
  <c r="N13" i="14"/>
  <c r="J11" i="1"/>
  <c r="K11" i="1" s="1"/>
  <c r="L11" i="1" s="1"/>
  <c r="E10" i="1"/>
  <c r="M12" i="1"/>
  <c r="P12" i="1" s="1"/>
  <c r="N12" i="1"/>
  <c r="Q12" i="1" s="1"/>
  <c r="R12" i="1" l="1"/>
  <c r="S12" i="1" s="1"/>
  <c r="T12" i="1" s="1"/>
  <c r="O13" i="22"/>
  <c r="P13" i="15"/>
  <c r="O12" i="1"/>
  <c r="I10" i="13"/>
  <c r="Q14" i="22"/>
  <c r="R14" i="22" s="1"/>
  <c r="S14" i="22" s="1"/>
  <c r="O13" i="15"/>
  <c r="Q13" i="15" s="1"/>
  <c r="R13" i="15" s="1"/>
  <c r="S13" i="15" s="1"/>
  <c r="P13" i="14"/>
  <c r="O13" i="14"/>
  <c r="Q14" i="17"/>
  <c r="R14" i="17" s="1"/>
  <c r="S14" i="17" s="1"/>
  <c r="O13" i="19"/>
  <c r="P13" i="18"/>
  <c r="P13" i="17"/>
  <c r="P13" i="22"/>
  <c r="Q13" i="22" s="1"/>
  <c r="R13" i="22" s="1"/>
  <c r="S13" i="22" s="1"/>
  <c r="Q14" i="14"/>
  <c r="R14" i="14" s="1"/>
  <c r="S14" i="14" s="1"/>
  <c r="P13" i="19"/>
  <c r="Q14" i="19"/>
  <c r="R14" i="19" s="1"/>
  <c r="S14" i="19" s="1"/>
  <c r="O13" i="18"/>
  <c r="M13" i="21"/>
  <c r="O13" i="21" s="1"/>
  <c r="N13" i="21"/>
  <c r="P13" i="21" s="1"/>
  <c r="K12" i="21"/>
  <c r="L12" i="21" s="1"/>
  <c r="J12" i="21"/>
  <c r="E11" i="21"/>
  <c r="Q14" i="21"/>
  <c r="R14" i="21" s="1"/>
  <c r="S14" i="21" s="1"/>
  <c r="J10" i="22"/>
  <c r="K10" i="22" s="1"/>
  <c r="L10" i="22" s="1"/>
  <c r="E9" i="22"/>
  <c r="M12" i="22"/>
  <c r="K11" i="22"/>
  <c r="L11" i="22" s="1"/>
  <c r="N11" i="22" s="1"/>
  <c r="J10" i="19"/>
  <c r="K10" i="19"/>
  <c r="L10" i="19" s="1"/>
  <c r="E9" i="19"/>
  <c r="M11" i="19"/>
  <c r="N11" i="19"/>
  <c r="J10" i="18"/>
  <c r="K10" i="18" s="1"/>
  <c r="L10" i="18" s="1"/>
  <c r="E9" i="18"/>
  <c r="N11" i="18"/>
  <c r="M11" i="18"/>
  <c r="J11" i="17"/>
  <c r="E10" i="17"/>
  <c r="K11" i="17"/>
  <c r="L11" i="17" s="1"/>
  <c r="M12" i="17"/>
  <c r="N12" i="17"/>
  <c r="M13" i="17"/>
  <c r="O13" i="17" s="1"/>
  <c r="N11" i="15"/>
  <c r="K10" i="15"/>
  <c r="L10" i="15" s="1"/>
  <c r="M10" i="15" s="1"/>
  <c r="J9" i="15"/>
  <c r="K9" i="15" s="1"/>
  <c r="L9" i="15" s="1"/>
  <c r="E8" i="15"/>
  <c r="M12" i="14"/>
  <c r="N12" i="14"/>
  <c r="J11" i="14"/>
  <c r="E10" i="14"/>
  <c r="E9" i="1"/>
  <c r="J10" i="1"/>
  <c r="N11" i="1"/>
  <c r="Q11" i="1" s="1"/>
  <c r="M11" i="1"/>
  <c r="P11" i="1" s="1"/>
  <c r="R11" i="1" s="1"/>
  <c r="S11" i="1" s="1"/>
  <c r="T11" i="1" s="1"/>
  <c r="O12" i="15" l="1"/>
  <c r="P12" i="15"/>
  <c r="O11" i="1"/>
  <c r="I9" i="13"/>
  <c r="Q13" i="14"/>
  <c r="R13" i="14" s="1"/>
  <c r="S13" i="14" s="1"/>
  <c r="Q13" i="21"/>
  <c r="R13" i="21" s="1"/>
  <c r="S13" i="21" s="1"/>
  <c r="Q13" i="18"/>
  <c r="R13" i="18" s="1"/>
  <c r="S13" i="18" s="1"/>
  <c r="O12" i="14"/>
  <c r="O12" i="17"/>
  <c r="Q13" i="19"/>
  <c r="R13" i="19" s="1"/>
  <c r="S13" i="19" s="1"/>
  <c r="O12" i="22"/>
  <c r="P12" i="19"/>
  <c r="P12" i="18"/>
  <c r="Q13" i="17"/>
  <c r="R13" i="17" s="1"/>
  <c r="S13" i="17" s="1"/>
  <c r="O12" i="19"/>
  <c r="P12" i="22"/>
  <c r="P12" i="14"/>
  <c r="P12" i="17"/>
  <c r="O12" i="18"/>
  <c r="J11" i="21"/>
  <c r="E10" i="21"/>
  <c r="N12" i="21"/>
  <c r="P12" i="21" s="1"/>
  <c r="M12" i="21"/>
  <c r="O12" i="21" s="1"/>
  <c r="M11" i="22"/>
  <c r="J9" i="22"/>
  <c r="E8" i="22"/>
  <c r="N10" i="22"/>
  <c r="M10" i="22"/>
  <c r="J9" i="19"/>
  <c r="E8" i="19"/>
  <c r="M10" i="19"/>
  <c r="N10" i="19"/>
  <c r="J9" i="18"/>
  <c r="E8" i="18"/>
  <c r="N10" i="18"/>
  <c r="M10" i="18"/>
  <c r="E9" i="17"/>
  <c r="J10" i="17"/>
  <c r="K10" i="17" s="1"/>
  <c r="L10" i="17" s="1"/>
  <c r="N11" i="17"/>
  <c r="M11" i="17"/>
  <c r="J8" i="15"/>
  <c r="E7" i="15"/>
  <c r="N9" i="15"/>
  <c r="M9" i="15"/>
  <c r="N10" i="15"/>
  <c r="J10" i="14"/>
  <c r="E9" i="14"/>
  <c r="K11" i="14"/>
  <c r="L11" i="14" s="1"/>
  <c r="N11" i="14" s="1"/>
  <c r="J9" i="1"/>
  <c r="K9" i="1" s="1"/>
  <c r="L9" i="1" s="1"/>
  <c r="E8" i="1"/>
  <c r="K10" i="1"/>
  <c r="L10" i="1" s="1"/>
  <c r="N10" i="1" s="1"/>
  <c r="Q10" i="1" s="1"/>
  <c r="Q12" i="15" l="1"/>
  <c r="R12" i="15" s="1"/>
  <c r="S12" i="15" s="1"/>
  <c r="P11" i="22"/>
  <c r="I8" i="13"/>
  <c r="Q12" i="17"/>
  <c r="R12" i="17" s="1"/>
  <c r="S12" i="17" s="1"/>
  <c r="Q12" i="14"/>
  <c r="R12" i="14" s="1"/>
  <c r="S12" i="14" s="1"/>
  <c r="Q12" i="22"/>
  <c r="R12" i="22" s="1"/>
  <c r="S12" i="22" s="1"/>
  <c r="Q12" i="21"/>
  <c r="R12" i="21" s="1"/>
  <c r="S12" i="21" s="1"/>
  <c r="Q12" i="19"/>
  <c r="R12" i="19" s="1"/>
  <c r="S12" i="19" s="1"/>
  <c r="P11" i="17"/>
  <c r="P11" i="19"/>
  <c r="P11" i="15"/>
  <c r="P11" i="18"/>
  <c r="Q12" i="18"/>
  <c r="R12" i="18" s="1"/>
  <c r="S12" i="18" s="1"/>
  <c r="P11" i="14"/>
  <c r="J10" i="21"/>
  <c r="E9" i="21"/>
  <c r="K11" i="21"/>
  <c r="L11" i="21" s="1"/>
  <c r="M11" i="21" s="1"/>
  <c r="J8" i="22"/>
  <c r="E7" i="22"/>
  <c r="K9" i="22"/>
  <c r="L9" i="22" s="1"/>
  <c r="M9" i="22" s="1"/>
  <c r="J8" i="19"/>
  <c r="K8" i="19"/>
  <c r="L8" i="19" s="1"/>
  <c r="E7" i="19"/>
  <c r="K9" i="19"/>
  <c r="L9" i="19" s="1"/>
  <c r="N9" i="19" s="1"/>
  <c r="K9" i="18"/>
  <c r="L9" i="18" s="1"/>
  <c r="N9" i="18" s="1"/>
  <c r="J8" i="18"/>
  <c r="K8" i="18" s="1"/>
  <c r="L8" i="18" s="1"/>
  <c r="E7" i="18"/>
  <c r="N10" i="17"/>
  <c r="M10" i="17"/>
  <c r="J9" i="17"/>
  <c r="K9" i="17" s="1"/>
  <c r="L9" i="17" s="1"/>
  <c r="E8" i="17"/>
  <c r="J7" i="15"/>
  <c r="E6" i="15"/>
  <c r="K8" i="15"/>
  <c r="L8" i="15" s="1"/>
  <c r="M8" i="15" s="1"/>
  <c r="J9" i="14"/>
  <c r="K9" i="14"/>
  <c r="L9" i="14" s="1"/>
  <c r="E8" i="14"/>
  <c r="K10" i="14"/>
  <c r="L10" i="14" s="1"/>
  <c r="M10" i="14" s="1"/>
  <c r="M11" i="14"/>
  <c r="M10" i="1"/>
  <c r="P10" i="1" s="1"/>
  <c r="R10" i="1" s="1"/>
  <c r="S10" i="1" s="1"/>
  <c r="T10" i="1" s="1"/>
  <c r="J8" i="1"/>
  <c r="E7" i="1"/>
  <c r="N9" i="1"/>
  <c r="Q9" i="1" s="1"/>
  <c r="M9" i="1"/>
  <c r="P9" i="1" s="1"/>
  <c r="R9" i="1" s="1"/>
  <c r="S9" i="1" s="1"/>
  <c r="T9" i="1" s="1"/>
  <c r="O10" i="1" l="1"/>
  <c r="O10" i="15"/>
  <c r="P10" i="19"/>
  <c r="O9" i="1"/>
  <c r="I7" i="13"/>
  <c r="P10" i="22"/>
  <c r="P10" i="18"/>
  <c r="P10" i="15"/>
  <c r="Q10" i="15" s="1"/>
  <c r="R10" i="15" s="1"/>
  <c r="S10" i="15" s="1"/>
  <c r="O11" i="21"/>
  <c r="O10" i="19"/>
  <c r="O10" i="18"/>
  <c r="O11" i="15"/>
  <c r="Q11" i="15" s="1"/>
  <c r="R11" i="15" s="1"/>
  <c r="S11" i="15" s="1"/>
  <c r="O11" i="19"/>
  <c r="Q11" i="19" s="1"/>
  <c r="R11" i="19" s="1"/>
  <c r="S11" i="19" s="1"/>
  <c r="O11" i="18"/>
  <c r="Q11" i="18" s="1"/>
  <c r="R11" i="18" s="1"/>
  <c r="S11" i="18" s="1"/>
  <c r="O10" i="17"/>
  <c r="O11" i="17"/>
  <c r="Q11" i="17" s="1"/>
  <c r="R11" i="17" s="1"/>
  <c r="S11" i="17" s="1"/>
  <c r="O11" i="22"/>
  <c r="Q11" i="22" s="1"/>
  <c r="R11" i="22" s="1"/>
  <c r="S11" i="22" s="1"/>
  <c r="O11" i="14"/>
  <c r="Q11" i="14" s="1"/>
  <c r="R11" i="14" s="1"/>
  <c r="S11" i="14" s="1"/>
  <c r="O10" i="14"/>
  <c r="P10" i="17"/>
  <c r="O10" i="22"/>
  <c r="N11" i="21"/>
  <c r="P11" i="21" s="1"/>
  <c r="J9" i="21"/>
  <c r="E8" i="21"/>
  <c r="K10" i="21"/>
  <c r="L10" i="21" s="1"/>
  <c r="M10" i="21" s="1"/>
  <c r="O10" i="21" s="1"/>
  <c r="N9" i="22"/>
  <c r="J7" i="22"/>
  <c r="E6" i="22"/>
  <c r="K8" i="22"/>
  <c r="L8" i="22" s="1"/>
  <c r="M8" i="22" s="1"/>
  <c r="N8" i="19"/>
  <c r="M8" i="19"/>
  <c r="J7" i="19"/>
  <c r="K7" i="19"/>
  <c r="L7" i="19" s="1"/>
  <c r="E6" i="19"/>
  <c r="M9" i="19"/>
  <c r="J7" i="18"/>
  <c r="E6" i="18"/>
  <c r="M8" i="18"/>
  <c r="N8" i="18"/>
  <c r="M9" i="18"/>
  <c r="J8" i="17"/>
  <c r="E7" i="17"/>
  <c r="K8" i="17"/>
  <c r="L8" i="17" s="1"/>
  <c r="N9" i="17"/>
  <c r="M9" i="17"/>
  <c r="N8" i="15"/>
  <c r="J6" i="15"/>
  <c r="K6" i="15" s="1"/>
  <c r="L6" i="15" s="1"/>
  <c r="E5" i="15"/>
  <c r="K7" i="15"/>
  <c r="L7" i="15" s="1"/>
  <c r="M7" i="15" s="1"/>
  <c r="N10" i="14"/>
  <c r="P10" i="14" s="1"/>
  <c r="E7" i="14"/>
  <c r="J8" i="14"/>
  <c r="K8" i="14"/>
  <c r="L8" i="14" s="1"/>
  <c r="N9" i="14"/>
  <c r="M9" i="14"/>
  <c r="J7" i="1"/>
  <c r="E6" i="1"/>
  <c r="K8" i="1"/>
  <c r="L8" i="1" s="1"/>
  <c r="M8" i="1" s="1"/>
  <c r="P8" i="1" s="1"/>
  <c r="O9" i="15" l="1"/>
  <c r="Q10" i="19"/>
  <c r="R10" i="19" s="1"/>
  <c r="S10" i="19" s="1"/>
  <c r="I6" i="13"/>
  <c r="Q10" i="18"/>
  <c r="R10" i="18" s="1"/>
  <c r="S10" i="18" s="1"/>
  <c r="Q10" i="22"/>
  <c r="R10" i="22" s="1"/>
  <c r="S10" i="22" s="1"/>
  <c r="Q10" i="14"/>
  <c r="R10" i="14" s="1"/>
  <c r="S10" i="14" s="1"/>
  <c r="Q11" i="21"/>
  <c r="R11" i="21" s="1"/>
  <c r="S11" i="21" s="1"/>
  <c r="Q10" i="17"/>
  <c r="R10" i="17" s="1"/>
  <c r="S10" i="17" s="1"/>
  <c r="O9" i="18"/>
  <c r="O9" i="22"/>
  <c r="O9" i="14"/>
  <c r="O9" i="17"/>
  <c r="O9" i="19"/>
  <c r="N10" i="21"/>
  <c r="P10" i="21" s="1"/>
  <c r="Q10" i="21" s="1"/>
  <c r="R10" i="21" s="1"/>
  <c r="S10" i="21" s="1"/>
  <c r="J8" i="21"/>
  <c r="K8" i="21"/>
  <c r="L8" i="21" s="1"/>
  <c r="E7" i="21"/>
  <c r="K9" i="21"/>
  <c r="L9" i="21" s="1"/>
  <c r="N9" i="21" s="1"/>
  <c r="N8" i="22"/>
  <c r="E5" i="22"/>
  <c r="J6" i="22"/>
  <c r="K7" i="22"/>
  <c r="L7" i="22" s="1"/>
  <c r="N7" i="22" s="1"/>
  <c r="J6" i="19"/>
  <c r="E5" i="19"/>
  <c r="K6" i="19"/>
  <c r="L6" i="19" s="1"/>
  <c r="N7" i="19"/>
  <c r="M7" i="19"/>
  <c r="J6" i="18"/>
  <c r="K6" i="18"/>
  <c r="L6" i="18" s="1"/>
  <c r="E5" i="18"/>
  <c r="N7" i="18"/>
  <c r="K7" i="18"/>
  <c r="L7" i="18" s="1"/>
  <c r="M7" i="18" s="1"/>
  <c r="J7" i="17"/>
  <c r="K7" i="17"/>
  <c r="L7" i="17" s="1"/>
  <c r="E6" i="17"/>
  <c r="N8" i="17"/>
  <c r="M8" i="17"/>
  <c r="J5" i="15"/>
  <c r="K5" i="15"/>
  <c r="L5" i="15" s="1"/>
  <c r="E4" i="15"/>
  <c r="N7" i="15"/>
  <c r="M6" i="15"/>
  <c r="N6" i="15"/>
  <c r="J7" i="14"/>
  <c r="E6" i="14"/>
  <c r="M8" i="14"/>
  <c r="N8" i="14"/>
  <c r="J6" i="1"/>
  <c r="E5" i="1"/>
  <c r="K7" i="1"/>
  <c r="L7" i="1" s="1"/>
  <c r="M7" i="1" s="1"/>
  <c r="P7" i="1" s="1"/>
  <c r="N8" i="1"/>
  <c r="Q8" i="1" s="1"/>
  <c r="R8" i="1" s="1"/>
  <c r="S8" i="1" s="1"/>
  <c r="T8" i="1" s="1"/>
  <c r="O8" i="1" l="1"/>
  <c r="O8" i="15"/>
  <c r="I5" i="13"/>
  <c r="O8" i="18"/>
  <c r="P9" i="15"/>
  <c r="Q9" i="15" s="1"/>
  <c r="R9" i="15" s="1"/>
  <c r="S9" i="15" s="1"/>
  <c r="P9" i="19"/>
  <c r="Q9" i="19" s="1"/>
  <c r="R9" i="19" s="1"/>
  <c r="S9" i="19" s="1"/>
  <c r="P9" i="18"/>
  <c r="Q9" i="18" s="1"/>
  <c r="R9" i="18" s="1"/>
  <c r="S9" i="18" s="1"/>
  <c r="O8" i="22"/>
  <c r="O8" i="19"/>
  <c r="P9" i="21"/>
  <c r="P9" i="14"/>
  <c r="Q9" i="14" s="1"/>
  <c r="R9" i="14" s="1"/>
  <c r="S9" i="14" s="1"/>
  <c r="P9" i="17"/>
  <c r="Q9" i="17" s="1"/>
  <c r="R9" i="17" s="1"/>
  <c r="S9" i="17" s="1"/>
  <c r="O8" i="17"/>
  <c r="O8" i="14"/>
  <c r="P9" i="22"/>
  <c r="Q9" i="22" s="1"/>
  <c r="R9" i="22" s="1"/>
  <c r="S9" i="22" s="1"/>
  <c r="M9" i="21"/>
  <c r="O9" i="21" s="1"/>
  <c r="J7" i="21"/>
  <c r="K7" i="21"/>
  <c r="L7" i="21" s="1"/>
  <c r="E6" i="21"/>
  <c r="N8" i="21"/>
  <c r="M8" i="21"/>
  <c r="O8" i="21" s="1"/>
  <c r="J5" i="22"/>
  <c r="E4" i="22"/>
  <c r="M7" i="22"/>
  <c r="K6" i="22"/>
  <c r="L6" i="22" s="1"/>
  <c r="N6" i="22" s="1"/>
  <c r="J5" i="19"/>
  <c r="E4" i="19"/>
  <c r="M6" i="19"/>
  <c r="N6" i="19"/>
  <c r="N6" i="18"/>
  <c r="M6" i="18"/>
  <c r="J5" i="18"/>
  <c r="E4" i="18"/>
  <c r="K6" i="17"/>
  <c r="L6" i="17" s="1"/>
  <c r="J6" i="17"/>
  <c r="E5" i="17"/>
  <c r="N7" i="17"/>
  <c r="M7" i="17"/>
  <c r="E3" i="15"/>
  <c r="J4" i="15"/>
  <c r="M5" i="15"/>
  <c r="N5" i="15"/>
  <c r="J6" i="14"/>
  <c r="E5" i="14"/>
  <c r="K7" i="14"/>
  <c r="L7" i="14" s="1"/>
  <c r="N7" i="14" s="1"/>
  <c r="N7" i="1"/>
  <c r="Q7" i="1" s="1"/>
  <c r="R7" i="1" s="1"/>
  <c r="S7" i="1" s="1"/>
  <c r="T7" i="1" s="1"/>
  <c r="K6" i="1"/>
  <c r="L6" i="1" s="1"/>
  <c r="N6" i="1" s="1"/>
  <c r="Q6" i="1" s="1"/>
  <c r="J5" i="1"/>
  <c r="K5" i="1" s="1"/>
  <c r="L5" i="1" s="1"/>
  <c r="E4" i="1"/>
  <c r="P8" i="22" l="1"/>
  <c r="O7" i="1"/>
  <c r="P7" i="19"/>
  <c r="I4" i="13"/>
  <c r="Q8" i="22"/>
  <c r="R8" i="22" s="1"/>
  <c r="S8" i="22" s="1"/>
  <c r="Q9" i="21"/>
  <c r="R9" i="21" s="1"/>
  <c r="S9" i="21" s="1"/>
  <c r="P7" i="15"/>
  <c r="P8" i="19"/>
  <c r="Q8" i="19" s="1"/>
  <c r="R8" i="19" s="1"/>
  <c r="S8" i="19" s="1"/>
  <c r="P8" i="18"/>
  <c r="Q8" i="18" s="1"/>
  <c r="R8" i="18" s="1"/>
  <c r="S8" i="18" s="1"/>
  <c r="P8" i="15"/>
  <c r="Q8" i="15" s="1"/>
  <c r="R8" i="15" s="1"/>
  <c r="S8" i="15" s="1"/>
  <c r="P7" i="18"/>
  <c r="P8" i="14"/>
  <c r="Q8" i="14" s="1"/>
  <c r="R8" i="14" s="1"/>
  <c r="S8" i="14" s="1"/>
  <c r="P8" i="17"/>
  <c r="Q8" i="17" s="1"/>
  <c r="R8" i="17" s="1"/>
  <c r="S8" i="17" s="1"/>
  <c r="P7" i="14"/>
  <c r="P7" i="17"/>
  <c r="P7" i="22"/>
  <c r="P8" i="21"/>
  <c r="Q8" i="21" s="1"/>
  <c r="R8" i="21" s="1"/>
  <c r="S8" i="21" s="1"/>
  <c r="J6" i="21"/>
  <c r="K6" i="21"/>
  <c r="L6" i="21" s="1"/>
  <c r="E5" i="21"/>
  <c r="N7" i="21"/>
  <c r="P7" i="21" s="1"/>
  <c r="M7" i="21"/>
  <c r="M6" i="22"/>
  <c r="J4" i="22"/>
  <c r="E3" i="22"/>
  <c r="K5" i="22"/>
  <c r="L5" i="22" s="1"/>
  <c r="N5" i="22" s="1"/>
  <c r="J4" i="19"/>
  <c r="K4" i="19"/>
  <c r="L4" i="19" s="1"/>
  <c r="E3" i="19"/>
  <c r="K5" i="19"/>
  <c r="L5" i="19" s="1"/>
  <c r="N5" i="19" s="1"/>
  <c r="J4" i="18"/>
  <c r="E3" i="18"/>
  <c r="K5" i="18"/>
  <c r="L5" i="18" s="1"/>
  <c r="N5" i="18" s="1"/>
  <c r="J5" i="17"/>
  <c r="E4" i="17"/>
  <c r="N6" i="17"/>
  <c r="M6" i="17"/>
  <c r="M4" i="15"/>
  <c r="J3" i="15"/>
  <c r="K3" i="15"/>
  <c r="L3" i="15" s="1"/>
  <c r="K4" i="15"/>
  <c r="L4" i="15" s="1"/>
  <c r="N4" i="15" s="1"/>
  <c r="M7" i="14"/>
  <c r="E4" i="14"/>
  <c r="J5" i="14"/>
  <c r="K6" i="14"/>
  <c r="L6" i="14" s="1"/>
  <c r="M6" i="14" s="1"/>
  <c r="N5" i="1"/>
  <c r="Q5" i="1" s="1"/>
  <c r="M5" i="1"/>
  <c r="P5" i="1" s="1"/>
  <c r="R5" i="1" s="1"/>
  <c r="S5" i="1" s="1"/>
  <c r="T5" i="1" s="1"/>
  <c r="M6" i="1"/>
  <c r="J4" i="1"/>
  <c r="K4" i="1" s="1"/>
  <c r="L4" i="1" s="1"/>
  <c r="E3" i="1"/>
  <c r="F53" i="28"/>
  <c r="H53" i="28" s="1"/>
  <c r="J53" i="28" s="1"/>
  <c r="F51" i="28"/>
  <c r="H51" i="28" s="1"/>
  <c r="J51" i="28" s="1"/>
  <c r="F49" i="28"/>
  <c r="H49" i="28" s="1"/>
  <c r="J49" i="28" s="1"/>
  <c r="F47" i="28"/>
  <c r="H47" i="28" s="1"/>
  <c r="J47" i="28" s="1"/>
  <c r="F45" i="28"/>
  <c r="H45" i="28" s="1"/>
  <c r="J45" i="28" s="1"/>
  <c r="F43" i="28"/>
  <c r="H43" i="28" s="1"/>
  <c r="J43" i="28" s="1"/>
  <c r="F41" i="28"/>
  <c r="H41" i="28" s="1"/>
  <c r="J41" i="28" s="1"/>
  <c r="F37" i="28"/>
  <c r="H37" i="28" s="1"/>
  <c r="J37" i="28" s="1"/>
  <c r="F33" i="28"/>
  <c r="H33" i="28" s="1"/>
  <c r="J33" i="28" s="1"/>
  <c r="F29" i="28"/>
  <c r="H29" i="28" s="1"/>
  <c r="J29" i="28" s="1"/>
  <c r="F27" i="28"/>
  <c r="H27" i="28" s="1"/>
  <c r="J27" i="28" s="1"/>
  <c r="F25" i="28"/>
  <c r="H25" i="28" s="1"/>
  <c r="J25" i="28" s="1"/>
  <c r="F23" i="28"/>
  <c r="H23" i="28" s="1"/>
  <c r="J23" i="28" s="1"/>
  <c r="F21" i="28"/>
  <c r="H21" i="28" s="1"/>
  <c r="J21" i="28" s="1"/>
  <c r="F17" i="28"/>
  <c r="H17" i="28" s="1"/>
  <c r="J17" i="28" s="1"/>
  <c r="F13" i="28"/>
  <c r="H13" i="28" s="1"/>
  <c r="J13" i="28" s="1"/>
  <c r="F11" i="28"/>
  <c r="H11" i="28" s="1"/>
  <c r="J11" i="28" s="1"/>
  <c r="F9" i="28"/>
  <c r="H9" i="28" s="1"/>
  <c r="J9" i="28" s="1"/>
  <c r="F7" i="28"/>
  <c r="H7" i="28" s="1"/>
  <c r="J7" i="28" s="1"/>
  <c r="F5" i="28"/>
  <c r="H5" i="28" s="1"/>
  <c r="J5" i="28" s="1"/>
  <c r="F3" i="28"/>
  <c r="H3" i="28" s="1"/>
  <c r="J3" i="28" s="1"/>
  <c r="M54" i="28"/>
  <c r="L54" i="28"/>
  <c r="N54" i="28" s="1"/>
  <c r="G54" i="28"/>
  <c r="I54" i="28" s="1"/>
  <c r="K54" i="28" s="1"/>
  <c r="M53" i="28" s="1"/>
  <c r="F54" i="28"/>
  <c r="H54" i="28" s="1"/>
  <c r="J54" i="28" s="1"/>
  <c r="L53" i="28" s="1"/>
  <c r="G53" i="28"/>
  <c r="I53" i="28" s="1"/>
  <c r="K53" i="28" s="1"/>
  <c r="G52" i="28"/>
  <c r="I52" i="28" s="1"/>
  <c r="K52" i="28" s="1"/>
  <c r="F52" i="28"/>
  <c r="H52" i="28" s="1"/>
  <c r="J52" i="28" s="1"/>
  <c r="G51" i="28"/>
  <c r="I51" i="28" s="1"/>
  <c r="K51" i="28" s="1"/>
  <c r="G50" i="28"/>
  <c r="I50" i="28" s="1"/>
  <c r="K50" i="28" s="1"/>
  <c r="F50" i="28"/>
  <c r="H50" i="28" s="1"/>
  <c r="J50" i="28" s="1"/>
  <c r="G49" i="28"/>
  <c r="I49" i="28" s="1"/>
  <c r="K49" i="28" s="1"/>
  <c r="G48" i="28"/>
  <c r="I48" i="28" s="1"/>
  <c r="K48" i="28" s="1"/>
  <c r="F48" i="28"/>
  <c r="H48" i="28" s="1"/>
  <c r="J48" i="28" s="1"/>
  <c r="G47" i="28"/>
  <c r="I47" i="28" s="1"/>
  <c r="K47" i="28" s="1"/>
  <c r="G46" i="28"/>
  <c r="I46" i="28" s="1"/>
  <c r="K46" i="28" s="1"/>
  <c r="F46" i="28"/>
  <c r="H46" i="28" s="1"/>
  <c r="J46" i="28" s="1"/>
  <c r="G45" i="28"/>
  <c r="I45" i="28" s="1"/>
  <c r="K45" i="28" s="1"/>
  <c r="I44" i="28"/>
  <c r="K44" i="28" s="1"/>
  <c r="G44" i="28"/>
  <c r="F44" i="28"/>
  <c r="H44" i="28" s="1"/>
  <c r="J44" i="28" s="1"/>
  <c r="G43" i="28"/>
  <c r="I43" i="28" s="1"/>
  <c r="K43" i="28" s="1"/>
  <c r="G42" i="28"/>
  <c r="I42" i="28" s="1"/>
  <c r="K42" i="28" s="1"/>
  <c r="F42" i="28"/>
  <c r="H42" i="28" s="1"/>
  <c r="J42" i="28" s="1"/>
  <c r="G41" i="28"/>
  <c r="I41" i="28" s="1"/>
  <c r="K41" i="28" s="1"/>
  <c r="I40" i="28"/>
  <c r="K40" i="28" s="1"/>
  <c r="G40" i="28"/>
  <c r="F40" i="28"/>
  <c r="H40" i="28" s="1"/>
  <c r="J40" i="28" s="1"/>
  <c r="I39" i="28"/>
  <c r="K39" i="28" s="1"/>
  <c r="G39" i="28"/>
  <c r="F39" i="28"/>
  <c r="H39" i="28" s="1"/>
  <c r="J39" i="28" s="1"/>
  <c r="H38" i="28"/>
  <c r="J38" i="28" s="1"/>
  <c r="G38" i="28"/>
  <c r="I38" i="28" s="1"/>
  <c r="K38" i="28" s="1"/>
  <c r="F38" i="28"/>
  <c r="G37" i="28"/>
  <c r="I37" i="28" s="1"/>
  <c r="K37" i="28" s="1"/>
  <c r="G36" i="28"/>
  <c r="I36" i="28" s="1"/>
  <c r="K36" i="28" s="1"/>
  <c r="F36" i="28"/>
  <c r="H36" i="28" s="1"/>
  <c r="J36" i="28" s="1"/>
  <c r="G35" i="28"/>
  <c r="I35" i="28" s="1"/>
  <c r="K35" i="28" s="1"/>
  <c r="F35" i="28"/>
  <c r="H35" i="28" s="1"/>
  <c r="J35" i="28" s="1"/>
  <c r="G34" i="28"/>
  <c r="I34" i="28" s="1"/>
  <c r="K34" i="28" s="1"/>
  <c r="F34" i="28"/>
  <c r="H34" i="28" s="1"/>
  <c r="J34" i="28" s="1"/>
  <c r="G33" i="28"/>
  <c r="I33" i="28" s="1"/>
  <c r="K33" i="28" s="1"/>
  <c r="G32" i="28"/>
  <c r="I32" i="28" s="1"/>
  <c r="K32" i="28" s="1"/>
  <c r="F32" i="28"/>
  <c r="H32" i="28" s="1"/>
  <c r="J32" i="28" s="1"/>
  <c r="G31" i="28"/>
  <c r="I31" i="28" s="1"/>
  <c r="K31" i="28" s="1"/>
  <c r="F31" i="28"/>
  <c r="H31" i="28" s="1"/>
  <c r="J31" i="28" s="1"/>
  <c r="J30" i="28"/>
  <c r="G30" i="28"/>
  <c r="I30" i="28" s="1"/>
  <c r="K30" i="28" s="1"/>
  <c r="F30" i="28"/>
  <c r="H30" i="28" s="1"/>
  <c r="G29" i="28"/>
  <c r="I29" i="28" s="1"/>
  <c r="K29" i="28" s="1"/>
  <c r="I28" i="28"/>
  <c r="K28" i="28" s="1"/>
  <c r="G28" i="28"/>
  <c r="F28" i="28"/>
  <c r="H28" i="28" s="1"/>
  <c r="J28" i="28" s="1"/>
  <c r="G27" i="28"/>
  <c r="I27" i="28" s="1"/>
  <c r="K27" i="28" s="1"/>
  <c r="H26" i="28"/>
  <c r="J26" i="28" s="1"/>
  <c r="G26" i="28"/>
  <c r="I26" i="28" s="1"/>
  <c r="K26" i="28" s="1"/>
  <c r="F26" i="28"/>
  <c r="G25" i="28"/>
  <c r="I25" i="28" s="1"/>
  <c r="K25" i="28" s="1"/>
  <c r="G24" i="28"/>
  <c r="I24" i="28" s="1"/>
  <c r="K24" i="28" s="1"/>
  <c r="F24" i="28"/>
  <c r="H24" i="28" s="1"/>
  <c r="J24" i="28" s="1"/>
  <c r="G23" i="28"/>
  <c r="I23" i="28" s="1"/>
  <c r="K23" i="28" s="1"/>
  <c r="H22" i="28"/>
  <c r="J22" i="28" s="1"/>
  <c r="G22" i="28"/>
  <c r="I22" i="28" s="1"/>
  <c r="K22" i="28" s="1"/>
  <c r="F22" i="28"/>
  <c r="G21" i="28"/>
  <c r="I21" i="28" s="1"/>
  <c r="K21" i="28" s="1"/>
  <c r="G20" i="28"/>
  <c r="I20" i="28" s="1"/>
  <c r="K20" i="28" s="1"/>
  <c r="F20" i="28"/>
  <c r="H20" i="28" s="1"/>
  <c r="J20" i="28" s="1"/>
  <c r="G19" i="28"/>
  <c r="I19" i="28" s="1"/>
  <c r="K19" i="28" s="1"/>
  <c r="F19" i="28"/>
  <c r="H19" i="28" s="1"/>
  <c r="J19" i="28" s="1"/>
  <c r="G18" i="28"/>
  <c r="I18" i="28" s="1"/>
  <c r="K18" i="28" s="1"/>
  <c r="F18" i="28"/>
  <c r="H18" i="28" s="1"/>
  <c r="J18" i="28" s="1"/>
  <c r="G17" i="28"/>
  <c r="I17" i="28" s="1"/>
  <c r="K17" i="28" s="1"/>
  <c r="G16" i="28"/>
  <c r="I16" i="28" s="1"/>
  <c r="K16" i="28" s="1"/>
  <c r="F16" i="28"/>
  <c r="H16" i="28" s="1"/>
  <c r="J16" i="28" s="1"/>
  <c r="G15" i="28"/>
  <c r="I15" i="28" s="1"/>
  <c r="K15" i="28" s="1"/>
  <c r="F15" i="28"/>
  <c r="H15" i="28" s="1"/>
  <c r="J15" i="28" s="1"/>
  <c r="J14" i="28"/>
  <c r="G14" i="28"/>
  <c r="I14" i="28" s="1"/>
  <c r="K14" i="28" s="1"/>
  <c r="F14" i="28"/>
  <c r="H14" i="28" s="1"/>
  <c r="G13" i="28"/>
  <c r="I13" i="28" s="1"/>
  <c r="K13" i="28" s="1"/>
  <c r="G12" i="28"/>
  <c r="I12" i="28" s="1"/>
  <c r="K12" i="28" s="1"/>
  <c r="F12" i="28"/>
  <c r="H12" i="28" s="1"/>
  <c r="J12" i="28" s="1"/>
  <c r="G11" i="28"/>
  <c r="I11" i="28" s="1"/>
  <c r="K11" i="28" s="1"/>
  <c r="G10" i="28"/>
  <c r="I10" i="28" s="1"/>
  <c r="K10" i="28" s="1"/>
  <c r="F10" i="28"/>
  <c r="H10" i="28" s="1"/>
  <c r="J10" i="28" s="1"/>
  <c r="G9" i="28"/>
  <c r="I9" i="28" s="1"/>
  <c r="K9" i="28" s="1"/>
  <c r="G8" i="28"/>
  <c r="I8" i="28" s="1"/>
  <c r="K8" i="28" s="1"/>
  <c r="F8" i="28"/>
  <c r="H8" i="28" s="1"/>
  <c r="J8" i="28" s="1"/>
  <c r="G7" i="28"/>
  <c r="I7" i="28" s="1"/>
  <c r="K7" i="28" s="1"/>
  <c r="G6" i="28"/>
  <c r="I6" i="28" s="1"/>
  <c r="K6" i="28" s="1"/>
  <c r="F6" i="28"/>
  <c r="H6" i="28" s="1"/>
  <c r="J6" i="28" s="1"/>
  <c r="G5" i="28"/>
  <c r="I5" i="28" s="1"/>
  <c r="K5" i="28" s="1"/>
  <c r="G4" i="28"/>
  <c r="I4" i="28" s="1"/>
  <c r="K4" i="28" s="1"/>
  <c r="F4" i="28"/>
  <c r="H4" i="28" s="1"/>
  <c r="J4" i="28" s="1"/>
  <c r="G3" i="28"/>
  <c r="I3" i="28" s="1"/>
  <c r="K3" i="28" s="1"/>
  <c r="M54" i="27"/>
  <c r="L54" i="27"/>
  <c r="H54" i="27"/>
  <c r="J54" i="27" s="1"/>
  <c r="L53" i="27" s="1"/>
  <c r="G54" i="27"/>
  <c r="I54" i="27" s="1"/>
  <c r="K54" i="27" s="1"/>
  <c r="M53" i="27" s="1"/>
  <c r="F54" i="27"/>
  <c r="G53" i="27"/>
  <c r="I53" i="27" s="1"/>
  <c r="K53" i="27" s="1"/>
  <c r="F53" i="27"/>
  <c r="H53" i="27" s="1"/>
  <c r="J53" i="27" s="1"/>
  <c r="G52" i="27"/>
  <c r="I52" i="27" s="1"/>
  <c r="K52" i="27" s="1"/>
  <c r="F52" i="27"/>
  <c r="H52" i="27" s="1"/>
  <c r="J52" i="27" s="1"/>
  <c r="G51" i="27"/>
  <c r="I51" i="27" s="1"/>
  <c r="K51" i="27" s="1"/>
  <c r="F51" i="27"/>
  <c r="H51" i="27" s="1"/>
  <c r="J51" i="27" s="1"/>
  <c r="G50" i="27"/>
  <c r="I50" i="27" s="1"/>
  <c r="K50" i="27" s="1"/>
  <c r="F50" i="27"/>
  <c r="H50" i="27" s="1"/>
  <c r="J50" i="27" s="1"/>
  <c r="G49" i="27"/>
  <c r="I49" i="27" s="1"/>
  <c r="K49" i="27" s="1"/>
  <c r="F49" i="27"/>
  <c r="H49" i="27" s="1"/>
  <c r="J49" i="27" s="1"/>
  <c r="J48" i="27"/>
  <c r="G48" i="27"/>
  <c r="I48" i="27" s="1"/>
  <c r="K48" i="27" s="1"/>
  <c r="F48" i="27"/>
  <c r="H48" i="27" s="1"/>
  <c r="G47" i="27"/>
  <c r="I47" i="27" s="1"/>
  <c r="K47" i="27" s="1"/>
  <c r="F47" i="27"/>
  <c r="H47" i="27" s="1"/>
  <c r="J47" i="27" s="1"/>
  <c r="G46" i="27"/>
  <c r="I46" i="27" s="1"/>
  <c r="K46" i="27" s="1"/>
  <c r="F46" i="27"/>
  <c r="H46" i="27" s="1"/>
  <c r="J46" i="27" s="1"/>
  <c r="G45" i="27"/>
  <c r="I45" i="27" s="1"/>
  <c r="K45" i="27" s="1"/>
  <c r="F45" i="27"/>
  <c r="H45" i="27" s="1"/>
  <c r="J45" i="27" s="1"/>
  <c r="G44" i="27"/>
  <c r="I44" i="27" s="1"/>
  <c r="K44" i="27" s="1"/>
  <c r="F44" i="27"/>
  <c r="H44" i="27" s="1"/>
  <c r="J44" i="27" s="1"/>
  <c r="I43" i="27"/>
  <c r="K43" i="27" s="1"/>
  <c r="G43" i="27"/>
  <c r="F43" i="27"/>
  <c r="H43" i="27" s="1"/>
  <c r="J43" i="27" s="1"/>
  <c r="H42" i="27"/>
  <c r="J42" i="27" s="1"/>
  <c r="G42" i="27"/>
  <c r="I42" i="27" s="1"/>
  <c r="K42" i="27" s="1"/>
  <c r="F42" i="27"/>
  <c r="G41" i="27"/>
  <c r="I41" i="27" s="1"/>
  <c r="K41" i="27" s="1"/>
  <c r="F41" i="27"/>
  <c r="H41" i="27" s="1"/>
  <c r="J41" i="27" s="1"/>
  <c r="G40" i="27"/>
  <c r="I40" i="27" s="1"/>
  <c r="K40" i="27" s="1"/>
  <c r="F40" i="27"/>
  <c r="H40" i="27" s="1"/>
  <c r="J40" i="27" s="1"/>
  <c r="G39" i="27"/>
  <c r="I39" i="27" s="1"/>
  <c r="K39" i="27" s="1"/>
  <c r="F39" i="27"/>
  <c r="H39" i="27" s="1"/>
  <c r="J39" i="27" s="1"/>
  <c r="G38" i="27"/>
  <c r="I38" i="27" s="1"/>
  <c r="K38" i="27" s="1"/>
  <c r="F38" i="27"/>
  <c r="H38" i="27" s="1"/>
  <c r="J38" i="27" s="1"/>
  <c r="H37" i="27"/>
  <c r="J37" i="27" s="1"/>
  <c r="G37" i="27"/>
  <c r="I37" i="27" s="1"/>
  <c r="K37" i="27" s="1"/>
  <c r="F37" i="27"/>
  <c r="G36" i="27"/>
  <c r="I36" i="27" s="1"/>
  <c r="K36" i="27" s="1"/>
  <c r="F36" i="27"/>
  <c r="H36" i="27" s="1"/>
  <c r="J36" i="27" s="1"/>
  <c r="G35" i="27"/>
  <c r="I35" i="27" s="1"/>
  <c r="K35" i="27" s="1"/>
  <c r="F35" i="27"/>
  <c r="H35" i="27" s="1"/>
  <c r="J35" i="27" s="1"/>
  <c r="G34" i="27"/>
  <c r="I34" i="27" s="1"/>
  <c r="K34" i="27" s="1"/>
  <c r="F34" i="27"/>
  <c r="H34" i="27" s="1"/>
  <c r="J34" i="27" s="1"/>
  <c r="G33" i="27"/>
  <c r="I33" i="27" s="1"/>
  <c r="K33" i="27" s="1"/>
  <c r="F33" i="27"/>
  <c r="H33" i="27" s="1"/>
  <c r="J33" i="27" s="1"/>
  <c r="G32" i="27"/>
  <c r="I32" i="27" s="1"/>
  <c r="K32" i="27" s="1"/>
  <c r="F32" i="27"/>
  <c r="H32" i="27" s="1"/>
  <c r="J32" i="27" s="1"/>
  <c r="G31" i="27"/>
  <c r="I31" i="27" s="1"/>
  <c r="K31" i="27" s="1"/>
  <c r="F31" i="27"/>
  <c r="H31" i="27" s="1"/>
  <c r="J31" i="27" s="1"/>
  <c r="I30" i="27"/>
  <c r="K30" i="27" s="1"/>
  <c r="G30" i="27"/>
  <c r="F30" i="27"/>
  <c r="H30" i="27" s="1"/>
  <c r="J30" i="27" s="1"/>
  <c r="G29" i="27"/>
  <c r="I29" i="27" s="1"/>
  <c r="K29" i="27" s="1"/>
  <c r="F29" i="27"/>
  <c r="H29" i="27" s="1"/>
  <c r="J29" i="27" s="1"/>
  <c r="G28" i="27"/>
  <c r="I28" i="27" s="1"/>
  <c r="K28" i="27" s="1"/>
  <c r="F28" i="27"/>
  <c r="H28" i="27" s="1"/>
  <c r="J28" i="27" s="1"/>
  <c r="I27" i="27"/>
  <c r="K27" i="27" s="1"/>
  <c r="G27" i="27"/>
  <c r="F27" i="27"/>
  <c r="H27" i="27" s="1"/>
  <c r="J27" i="27" s="1"/>
  <c r="G26" i="27"/>
  <c r="I26" i="27" s="1"/>
  <c r="K26" i="27" s="1"/>
  <c r="F26" i="27"/>
  <c r="H26" i="27" s="1"/>
  <c r="J26" i="27" s="1"/>
  <c r="G25" i="27"/>
  <c r="I25" i="27" s="1"/>
  <c r="K25" i="27" s="1"/>
  <c r="F25" i="27"/>
  <c r="H25" i="27" s="1"/>
  <c r="J25" i="27" s="1"/>
  <c r="G24" i="27"/>
  <c r="I24" i="27" s="1"/>
  <c r="K24" i="27" s="1"/>
  <c r="F24" i="27"/>
  <c r="H24" i="27" s="1"/>
  <c r="J24" i="27" s="1"/>
  <c r="G23" i="27"/>
  <c r="I23" i="27" s="1"/>
  <c r="K23" i="27" s="1"/>
  <c r="F23" i="27"/>
  <c r="H23" i="27" s="1"/>
  <c r="J23" i="27" s="1"/>
  <c r="I22" i="27"/>
  <c r="K22" i="27" s="1"/>
  <c r="G22" i="27"/>
  <c r="F22" i="27"/>
  <c r="H22" i="27" s="1"/>
  <c r="J22" i="27" s="1"/>
  <c r="H21" i="27"/>
  <c r="J21" i="27" s="1"/>
  <c r="G21" i="27"/>
  <c r="I21" i="27" s="1"/>
  <c r="K21" i="27" s="1"/>
  <c r="F21" i="27"/>
  <c r="G20" i="27"/>
  <c r="I20" i="27" s="1"/>
  <c r="K20" i="27" s="1"/>
  <c r="F20" i="27"/>
  <c r="H20" i="27" s="1"/>
  <c r="J20" i="27" s="1"/>
  <c r="I19" i="27"/>
  <c r="K19" i="27" s="1"/>
  <c r="G19" i="27"/>
  <c r="F19" i="27"/>
  <c r="H19" i="27" s="1"/>
  <c r="J19" i="27" s="1"/>
  <c r="I18" i="27"/>
  <c r="K18" i="27" s="1"/>
  <c r="G18" i="27"/>
  <c r="F18" i="27"/>
  <c r="H18" i="27" s="1"/>
  <c r="J18" i="27" s="1"/>
  <c r="H17" i="27"/>
  <c r="J17" i="27" s="1"/>
  <c r="G17" i="27"/>
  <c r="I17" i="27" s="1"/>
  <c r="K17" i="27" s="1"/>
  <c r="F17" i="27"/>
  <c r="G16" i="27"/>
  <c r="I16" i="27" s="1"/>
  <c r="K16" i="27" s="1"/>
  <c r="F16" i="27"/>
  <c r="H16" i="27" s="1"/>
  <c r="J16" i="27" s="1"/>
  <c r="I15" i="27"/>
  <c r="K15" i="27" s="1"/>
  <c r="G15" i="27"/>
  <c r="F15" i="27"/>
  <c r="H15" i="27" s="1"/>
  <c r="J15" i="27" s="1"/>
  <c r="I14" i="27"/>
  <c r="K14" i="27" s="1"/>
  <c r="G14" i="27"/>
  <c r="F14" i="27"/>
  <c r="H14" i="27" s="1"/>
  <c r="J14" i="27" s="1"/>
  <c r="G13" i="27"/>
  <c r="I13" i="27" s="1"/>
  <c r="K13" i="27" s="1"/>
  <c r="F13" i="27"/>
  <c r="H13" i="27" s="1"/>
  <c r="J13" i="27" s="1"/>
  <c r="G12" i="27"/>
  <c r="I12" i="27" s="1"/>
  <c r="K12" i="27" s="1"/>
  <c r="F12" i="27"/>
  <c r="H12" i="27" s="1"/>
  <c r="J12" i="27" s="1"/>
  <c r="I11" i="27"/>
  <c r="K11" i="27" s="1"/>
  <c r="G11" i="27"/>
  <c r="F11" i="27"/>
  <c r="H11" i="27" s="1"/>
  <c r="J11" i="27" s="1"/>
  <c r="G10" i="27"/>
  <c r="I10" i="27" s="1"/>
  <c r="K10" i="27" s="1"/>
  <c r="F10" i="27"/>
  <c r="H10" i="27" s="1"/>
  <c r="J10" i="27" s="1"/>
  <c r="G9" i="27"/>
  <c r="I9" i="27" s="1"/>
  <c r="K9" i="27" s="1"/>
  <c r="F9" i="27"/>
  <c r="H9" i="27" s="1"/>
  <c r="J9" i="27" s="1"/>
  <c r="G8" i="27"/>
  <c r="I8" i="27" s="1"/>
  <c r="K8" i="27" s="1"/>
  <c r="F8" i="27"/>
  <c r="H8" i="27" s="1"/>
  <c r="J8" i="27" s="1"/>
  <c r="G7" i="27"/>
  <c r="I7" i="27" s="1"/>
  <c r="K7" i="27" s="1"/>
  <c r="F7" i="27"/>
  <c r="H7" i="27" s="1"/>
  <c r="J7" i="27" s="1"/>
  <c r="I6" i="27"/>
  <c r="K6" i="27" s="1"/>
  <c r="G6" i="27"/>
  <c r="F6" i="27"/>
  <c r="H6" i="27" s="1"/>
  <c r="J6" i="27" s="1"/>
  <c r="H5" i="27"/>
  <c r="J5" i="27" s="1"/>
  <c r="G5" i="27"/>
  <c r="I5" i="27" s="1"/>
  <c r="K5" i="27" s="1"/>
  <c r="F5" i="27"/>
  <c r="G4" i="27"/>
  <c r="I4" i="27" s="1"/>
  <c r="K4" i="27" s="1"/>
  <c r="F4" i="27"/>
  <c r="H4" i="27" s="1"/>
  <c r="J4" i="27" s="1"/>
  <c r="I3" i="27"/>
  <c r="K3" i="27" s="1"/>
  <c r="G3" i="27"/>
  <c r="F3" i="27"/>
  <c r="H3" i="27" s="1"/>
  <c r="J3" i="27" s="1"/>
  <c r="G49" i="25"/>
  <c r="I49" i="25" s="1"/>
  <c r="K49" i="25" s="1"/>
  <c r="F49" i="25"/>
  <c r="H49" i="25" s="1"/>
  <c r="J49" i="25" s="1"/>
  <c r="G44" i="25"/>
  <c r="I44" i="25" s="1"/>
  <c r="K44" i="25" s="1"/>
  <c r="G43" i="25"/>
  <c r="I43" i="25" s="1"/>
  <c r="K43" i="25" s="1"/>
  <c r="F43" i="25"/>
  <c r="H43" i="25" s="1"/>
  <c r="J43" i="25" s="1"/>
  <c r="G38" i="25"/>
  <c r="I38" i="25" s="1"/>
  <c r="K38" i="25" s="1"/>
  <c r="G37" i="25"/>
  <c r="I37" i="25" s="1"/>
  <c r="K37" i="25" s="1"/>
  <c r="F37" i="25"/>
  <c r="H37" i="25" s="1"/>
  <c r="J37" i="25" s="1"/>
  <c r="G32" i="25"/>
  <c r="I32" i="25" s="1"/>
  <c r="K32" i="25" s="1"/>
  <c r="G31" i="25"/>
  <c r="I31" i="25" s="1"/>
  <c r="K31" i="25" s="1"/>
  <c r="F31" i="25"/>
  <c r="H31" i="25" s="1"/>
  <c r="J31" i="25" s="1"/>
  <c r="G26" i="25"/>
  <c r="I26" i="25" s="1"/>
  <c r="K26" i="25" s="1"/>
  <c r="F25" i="25"/>
  <c r="H25" i="25" s="1"/>
  <c r="J25" i="25" s="1"/>
  <c r="G19" i="25"/>
  <c r="I19" i="25" s="1"/>
  <c r="K19" i="25" s="1"/>
  <c r="F19" i="25"/>
  <c r="H19" i="25" s="1"/>
  <c r="J19" i="25" s="1"/>
  <c r="G14" i="25"/>
  <c r="I14" i="25" s="1"/>
  <c r="K14" i="25" s="1"/>
  <c r="G13" i="25"/>
  <c r="I13" i="25" s="1"/>
  <c r="K13" i="25" s="1"/>
  <c r="F13" i="25"/>
  <c r="H13" i="25" s="1"/>
  <c r="J13" i="25" s="1"/>
  <c r="G8" i="25"/>
  <c r="I8" i="25" s="1"/>
  <c r="K8" i="25" s="1"/>
  <c r="G7" i="25"/>
  <c r="I7" i="25" s="1"/>
  <c r="K7" i="25" s="1"/>
  <c r="F7" i="25"/>
  <c r="H7" i="25" s="1"/>
  <c r="J7" i="25" s="1"/>
  <c r="M54" i="26"/>
  <c r="L54" i="26"/>
  <c r="N54" i="26" s="1"/>
  <c r="H54" i="26"/>
  <c r="J54" i="26" s="1"/>
  <c r="L53" i="26" s="1"/>
  <c r="G54" i="26"/>
  <c r="I54" i="26" s="1"/>
  <c r="K54" i="26" s="1"/>
  <c r="M53" i="26" s="1"/>
  <c r="F54" i="26"/>
  <c r="G53" i="26"/>
  <c r="I53" i="26" s="1"/>
  <c r="K53" i="26" s="1"/>
  <c r="F53" i="26"/>
  <c r="H53" i="26" s="1"/>
  <c r="J53" i="26" s="1"/>
  <c r="G52" i="26"/>
  <c r="I52" i="26" s="1"/>
  <c r="K52" i="26" s="1"/>
  <c r="F52" i="26"/>
  <c r="H52" i="26" s="1"/>
  <c r="J52" i="26" s="1"/>
  <c r="G51" i="26"/>
  <c r="I51" i="26" s="1"/>
  <c r="K51" i="26" s="1"/>
  <c r="F51" i="26"/>
  <c r="H51" i="26" s="1"/>
  <c r="J51" i="26" s="1"/>
  <c r="G50" i="26"/>
  <c r="I50" i="26" s="1"/>
  <c r="K50" i="26" s="1"/>
  <c r="F50" i="26"/>
  <c r="H50" i="26" s="1"/>
  <c r="J50" i="26" s="1"/>
  <c r="H49" i="26"/>
  <c r="J49" i="26" s="1"/>
  <c r="G49" i="26"/>
  <c r="I49" i="26" s="1"/>
  <c r="K49" i="26" s="1"/>
  <c r="F49" i="26"/>
  <c r="G48" i="26"/>
  <c r="I48" i="26" s="1"/>
  <c r="K48" i="26" s="1"/>
  <c r="F48" i="26"/>
  <c r="H48" i="26" s="1"/>
  <c r="J48" i="26" s="1"/>
  <c r="G47" i="26"/>
  <c r="I47" i="26" s="1"/>
  <c r="K47" i="26" s="1"/>
  <c r="F47" i="26"/>
  <c r="H47" i="26" s="1"/>
  <c r="J47" i="26" s="1"/>
  <c r="G46" i="26"/>
  <c r="I46" i="26" s="1"/>
  <c r="K46" i="26" s="1"/>
  <c r="F46" i="26"/>
  <c r="H46" i="26" s="1"/>
  <c r="J46" i="26" s="1"/>
  <c r="G45" i="26"/>
  <c r="I45" i="26" s="1"/>
  <c r="K45" i="26" s="1"/>
  <c r="F45" i="26"/>
  <c r="H45" i="26" s="1"/>
  <c r="J45" i="26" s="1"/>
  <c r="G44" i="26"/>
  <c r="I44" i="26" s="1"/>
  <c r="K44" i="26" s="1"/>
  <c r="F44" i="26"/>
  <c r="H44" i="26" s="1"/>
  <c r="J44" i="26" s="1"/>
  <c r="G43" i="26"/>
  <c r="I43" i="26" s="1"/>
  <c r="K43" i="26" s="1"/>
  <c r="F43" i="26"/>
  <c r="H43" i="26" s="1"/>
  <c r="J43" i="26" s="1"/>
  <c r="G42" i="26"/>
  <c r="I42" i="26" s="1"/>
  <c r="K42" i="26" s="1"/>
  <c r="F42" i="26"/>
  <c r="H42" i="26" s="1"/>
  <c r="J42" i="26" s="1"/>
  <c r="G41" i="26"/>
  <c r="I41" i="26" s="1"/>
  <c r="K41" i="26" s="1"/>
  <c r="F41" i="26"/>
  <c r="H41" i="26" s="1"/>
  <c r="J41" i="26" s="1"/>
  <c r="G40" i="26"/>
  <c r="I40" i="26" s="1"/>
  <c r="K40" i="26" s="1"/>
  <c r="F40" i="26"/>
  <c r="H40" i="26" s="1"/>
  <c r="J40" i="26" s="1"/>
  <c r="G39" i="26"/>
  <c r="I39" i="26" s="1"/>
  <c r="K39" i="26" s="1"/>
  <c r="F39" i="26"/>
  <c r="H39" i="26" s="1"/>
  <c r="J39" i="26" s="1"/>
  <c r="G38" i="26"/>
  <c r="I38" i="26" s="1"/>
  <c r="K38" i="26" s="1"/>
  <c r="F38" i="26"/>
  <c r="H38" i="26" s="1"/>
  <c r="J38" i="26" s="1"/>
  <c r="G37" i="26"/>
  <c r="I37" i="26" s="1"/>
  <c r="K37" i="26" s="1"/>
  <c r="F37" i="26"/>
  <c r="H37" i="26" s="1"/>
  <c r="J37" i="26" s="1"/>
  <c r="G36" i="26"/>
  <c r="I36" i="26" s="1"/>
  <c r="K36" i="26" s="1"/>
  <c r="F36" i="26"/>
  <c r="H36" i="26" s="1"/>
  <c r="J36" i="26" s="1"/>
  <c r="G35" i="26"/>
  <c r="I35" i="26" s="1"/>
  <c r="K35" i="26" s="1"/>
  <c r="F35" i="26"/>
  <c r="H35" i="26" s="1"/>
  <c r="J35" i="26" s="1"/>
  <c r="G34" i="26"/>
  <c r="I34" i="26" s="1"/>
  <c r="K34" i="26" s="1"/>
  <c r="F34" i="26"/>
  <c r="H34" i="26" s="1"/>
  <c r="J34" i="26" s="1"/>
  <c r="G33" i="26"/>
  <c r="I33" i="26" s="1"/>
  <c r="K33" i="26" s="1"/>
  <c r="F33" i="26"/>
  <c r="H33" i="26" s="1"/>
  <c r="J33" i="26" s="1"/>
  <c r="G32" i="26"/>
  <c r="I32" i="26" s="1"/>
  <c r="K32" i="26" s="1"/>
  <c r="F32" i="26"/>
  <c r="H32" i="26" s="1"/>
  <c r="J32" i="26" s="1"/>
  <c r="G31" i="26"/>
  <c r="I31" i="26" s="1"/>
  <c r="K31" i="26" s="1"/>
  <c r="F31" i="26"/>
  <c r="H31" i="26" s="1"/>
  <c r="J31" i="26" s="1"/>
  <c r="G30" i="26"/>
  <c r="I30" i="26" s="1"/>
  <c r="K30" i="26" s="1"/>
  <c r="F30" i="26"/>
  <c r="H30" i="26" s="1"/>
  <c r="J30" i="26" s="1"/>
  <c r="G29" i="26"/>
  <c r="I29" i="26" s="1"/>
  <c r="K29" i="26" s="1"/>
  <c r="F29" i="26"/>
  <c r="H29" i="26" s="1"/>
  <c r="J29" i="26" s="1"/>
  <c r="G28" i="26"/>
  <c r="I28" i="26" s="1"/>
  <c r="K28" i="26" s="1"/>
  <c r="F28" i="26"/>
  <c r="H28" i="26" s="1"/>
  <c r="J28" i="26" s="1"/>
  <c r="G27" i="26"/>
  <c r="I27" i="26" s="1"/>
  <c r="K27" i="26" s="1"/>
  <c r="F27" i="26"/>
  <c r="H27" i="26" s="1"/>
  <c r="J27" i="26" s="1"/>
  <c r="G26" i="26"/>
  <c r="I26" i="26" s="1"/>
  <c r="K26" i="26" s="1"/>
  <c r="F26" i="26"/>
  <c r="H26" i="26" s="1"/>
  <c r="J26" i="26" s="1"/>
  <c r="G25" i="26"/>
  <c r="I25" i="26" s="1"/>
  <c r="K25" i="26" s="1"/>
  <c r="F25" i="26"/>
  <c r="H25" i="26" s="1"/>
  <c r="J25" i="26" s="1"/>
  <c r="G24" i="26"/>
  <c r="I24" i="26" s="1"/>
  <c r="K24" i="26" s="1"/>
  <c r="F24" i="26"/>
  <c r="H24" i="26" s="1"/>
  <c r="J24" i="26" s="1"/>
  <c r="G23" i="26"/>
  <c r="I23" i="26" s="1"/>
  <c r="K23" i="26" s="1"/>
  <c r="F23" i="26"/>
  <c r="H23" i="26" s="1"/>
  <c r="J23" i="26" s="1"/>
  <c r="G22" i="26"/>
  <c r="I22" i="26" s="1"/>
  <c r="K22" i="26" s="1"/>
  <c r="F22" i="26"/>
  <c r="H22" i="26" s="1"/>
  <c r="J22" i="26" s="1"/>
  <c r="G21" i="26"/>
  <c r="I21" i="26" s="1"/>
  <c r="K21" i="26" s="1"/>
  <c r="F21" i="26"/>
  <c r="H21" i="26" s="1"/>
  <c r="J21" i="26" s="1"/>
  <c r="G20" i="26"/>
  <c r="I20" i="26" s="1"/>
  <c r="K20" i="26" s="1"/>
  <c r="F20" i="26"/>
  <c r="H20" i="26" s="1"/>
  <c r="J20" i="26" s="1"/>
  <c r="G19" i="26"/>
  <c r="I19" i="26" s="1"/>
  <c r="K19" i="26" s="1"/>
  <c r="F19" i="26"/>
  <c r="H19" i="26" s="1"/>
  <c r="J19" i="26" s="1"/>
  <c r="G18" i="26"/>
  <c r="I18" i="26" s="1"/>
  <c r="K18" i="26" s="1"/>
  <c r="F18" i="26"/>
  <c r="H18" i="26" s="1"/>
  <c r="J18" i="26" s="1"/>
  <c r="I17" i="26"/>
  <c r="K17" i="26" s="1"/>
  <c r="G17" i="26"/>
  <c r="F17" i="26"/>
  <c r="H17" i="26" s="1"/>
  <c r="J17" i="26" s="1"/>
  <c r="I16" i="26"/>
  <c r="K16" i="26" s="1"/>
  <c r="G16" i="26"/>
  <c r="F16" i="26"/>
  <c r="H16" i="26" s="1"/>
  <c r="J16" i="26" s="1"/>
  <c r="G15" i="26"/>
  <c r="I15" i="26" s="1"/>
  <c r="K15" i="26" s="1"/>
  <c r="F15" i="26"/>
  <c r="H15" i="26" s="1"/>
  <c r="J15" i="26" s="1"/>
  <c r="G14" i="26"/>
  <c r="I14" i="26" s="1"/>
  <c r="K14" i="26" s="1"/>
  <c r="F14" i="26"/>
  <c r="H14" i="26" s="1"/>
  <c r="J14" i="26" s="1"/>
  <c r="H13" i="26"/>
  <c r="J13" i="26" s="1"/>
  <c r="G13" i="26"/>
  <c r="I13" i="26" s="1"/>
  <c r="K13" i="26" s="1"/>
  <c r="F13" i="26"/>
  <c r="G12" i="26"/>
  <c r="I12" i="26" s="1"/>
  <c r="K12" i="26" s="1"/>
  <c r="F12" i="26"/>
  <c r="H12" i="26" s="1"/>
  <c r="J12" i="26" s="1"/>
  <c r="G11" i="26"/>
  <c r="I11" i="26" s="1"/>
  <c r="K11" i="26" s="1"/>
  <c r="F11" i="26"/>
  <c r="H11" i="26" s="1"/>
  <c r="J11" i="26" s="1"/>
  <c r="G10" i="26"/>
  <c r="I10" i="26" s="1"/>
  <c r="K10" i="26" s="1"/>
  <c r="F10" i="26"/>
  <c r="H10" i="26" s="1"/>
  <c r="J10" i="26" s="1"/>
  <c r="G9" i="26"/>
  <c r="I9" i="26" s="1"/>
  <c r="K9" i="26" s="1"/>
  <c r="F9" i="26"/>
  <c r="H9" i="26" s="1"/>
  <c r="J9" i="26" s="1"/>
  <c r="G8" i="26"/>
  <c r="I8" i="26" s="1"/>
  <c r="K8" i="26" s="1"/>
  <c r="F8" i="26"/>
  <c r="H8" i="26" s="1"/>
  <c r="J8" i="26" s="1"/>
  <c r="G7" i="26"/>
  <c r="I7" i="26" s="1"/>
  <c r="K7" i="26" s="1"/>
  <c r="F7" i="26"/>
  <c r="H7" i="26" s="1"/>
  <c r="J7" i="26" s="1"/>
  <c r="G6" i="26"/>
  <c r="I6" i="26" s="1"/>
  <c r="K6" i="26" s="1"/>
  <c r="F6" i="26"/>
  <c r="H6" i="26" s="1"/>
  <c r="J6" i="26" s="1"/>
  <c r="G5" i="26"/>
  <c r="I5" i="26" s="1"/>
  <c r="K5" i="26" s="1"/>
  <c r="F5" i="26"/>
  <c r="H5" i="26" s="1"/>
  <c r="J5" i="26" s="1"/>
  <c r="G4" i="26"/>
  <c r="I4" i="26" s="1"/>
  <c r="K4" i="26" s="1"/>
  <c r="F4" i="26"/>
  <c r="H4" i="26" s="1"/>
  <c r="J4" i="26" s="1"/>
  <c r="G3" i="26"/>
  <c r="I3" i="26" s="1"/>
  <c r="K3" i="26" s="1"/>
  <c r="F3" i="26"/>
  <c r="H3" i="26" s="1"/>
  <c r="J3" i="26" s="1"/>
  <c r="M54" i="25"/>
  <c r="L54" i="25"/>
  <c r="N54" i="25" s="1"/>
  <c r="G54" i="25"/>
  <c r="I54" i="25" s="1"/>
  <c r="K54" i="25" s="1"/>
  <c r="M53" i="25" s="1"/>
  <c r="F54" i="25"/>
  <c r="H54" i="25" s="1"/>
  <c r="J54" i="25" s="1"/>
  <c r="L53" i="25" s="1"/>
  <c r="G53" i="25"/>
  <c r="I53" i="25" s="1"/>
  <c r="K53" i="25" s="1"/>
  <c r="F53" i="25"/>
  <c r="H53" i="25" s="1"/>
  <c r="J53" i="25" s="1"/>
  <c r="G52" i="25"/>
  <c r="I52" i="25" s="1"/>
  <c r="K52" i="25" s="1"/>
  <c r="F52" i="25"/>
  <c r="H52" i="25" s="1"/>
  <c r="J52" i="25" s="1"/>
  <c r="G51" i="25"/>
  <c r="I51" i="25" s="1"/>
  <c r="K51" i="25" s="1"/>
  <c r="F51" i="25"/>
  <c r="H51" i="25" s="1"/>
  <c r="J51" i="25" s="1"/>
  <c r="G50" i="25"/>
  <c r="I50" i="25" s="1"/>
  <c r="K50" i="25" s="1"/>
  <c r="F50" i="25"/>
  <c r="H50" i="25" s="1"/>
  <c r="J50" i="25" s="1"/>
  <c r="G48" i="25"/>
  <c r="I48" i="25" s="1"/>
  <c r="K48" i="25" s="1"/>
  <c r="F48" i="25"/>
  <c r="H48" i="25" s="1"/>
  <c r="J48" i="25" s="1"/>
  <c r="G47" i="25"/>
  <c r="I47" i="25" s="1"/>
  <c r="K47" i="25" s="1"/>
  <c r="F47" i="25"/>
  <c r="H47" i="25" s="1"/>
  <c r="J47" i="25" s="1"/>
  <c r="G46" i="25"/>
  <c r="I46" i="25" s="1"/>
  <c r="K46" i="25" s="1"/>
  <c r="F46" i="25"/>
  <c r="H46" i="25" s="1"/>
  <c r="J46" i="25" s="1"/>
  <c r="G45" i="25"/>
  <c r="I45" i="25" s="1"/>
  <c r="K45" i="25" s="1"/>
  <c r="F45" i="25"/>
  <c r="H45" i="25" s="1"/>
  <c r="J45" i="25" s="1"/>
  <c r="F44" i="25"/>
  <c r="H44" i="25" s="1"/>
  <c r="J44" i="25" s="1"/>
  <c r="G42" i="25"/>
  <c r="I42" i="25" s="1"/>
  <c r="K42" i="25" s="1"/>
  <c r="F42" i="25"/>
  <c r="H42" i="25" s="1"/>
  <c r="J42" i="25" s="1"/>
  <c r="G41" i="25"/>
  <c r="I41" i="25" s="1"/>
  <c r="K41" i="25" s="1"/>
  <c r="F41" i="25"/>
  <c r="H41" i="25" s="1"/>
  <c r="J41" i="25" s="1"/>
  <c r="G40" i="25"/>
  <c r="I40" i="25" s="1"/>
  <c r="K40" i="25" s="1"/>
  <c r="F40" i="25"/>
  <c r="H40" i="25" s="1"/>
  <c r="J40" i="25" s="1"/>
  <c r="G39" i="25"/>
  <c r="I39" i="25" s="1"/>
  <c r="K39" i="25" s="1"/>
  <c r="F39" i="25"/>
  <c r="H39" i="25" s="1"/>
  <c r="J39" i="25" s="1"/>
  <c r="F38" i="25"/>
  <c r="H38" i="25" s="1"/>
  <c r="J38" i="25" s="1"/>
  <c r="G36" i="25"/>
  <c r="I36" i="25" s="1"/>
  <c r="K36" i="25" s="1"/>
  <c r="F36" i="25"/>
  <c r="H36" i="25" s="1"/>
  <c r="J36" i="25" s="1"/>
  <c r="G35" i="25"/>
  <c r="I35" i="25" s="1"/>
  <c r="K35" i="25" s="1"/>
  <c r="F35" i="25"/>
  <c r="H35" i="25" s="1"/>
  <c r="J35" i="25" s="1"/>
  <c r="G34" i="25"/>
  <c r="I34" i="25" s="1"/>
  <c r="K34" i="25" s="1"/>
  <c r="F34" i="25"/>
  <c r="H34" i="25" s="1"/>
  <c r="J34" i="25" s="1"/>
  <c r="G33" i="25"/>
  <c r="I33" i="25" s="1"/>
  <c r="K33" i="25" s="1"/>
  <c r="F33" i="25"/>
  <c r="H33" i="25" s="1"/>
  <c r="J33" i="25" s="1"/>
  <c r="F32" i="25"/>
  <c r="H32" i="25" s="1"/>
  <c r="J32" i="25" s="1"/>
  <c r="G30" i="25"/>
  <c r="I30" i="25" s="1"/>
  <c r="K30" i="25" s="1"/>
  <c r="F30" i="25"/>
  <c r="H30" i="25" s="1"/>
  <c r="J30" i="25" s="1"/>
  <c r="G29" i="25"/>
  <c r="I29" i="25" s="1"/>
  <c r="K29" i="25" s="1"/>
  <c r="F29" i="25"/>
  <c r="H29" i="25" s="1"/>
  <c r="J29" i="25" s="1"/>
  <c r="G28" i="25"/>
  <c r="I28" i="25" s="1"/>
  <c r="K28" i="25" s="1"/>
  <c r="F28" i="25"/>
  <c r="H28" i="25" s="1"/>
  <c r="J28" i="25" s="1"/>
  <c r="G27" i="25"/>
  <c r="I27" i="25" s="1"/>
  <c r="K27" i="25" s="1"/>
  <c r="F27" i="25"/>
  <c r="H27" i="25" s="1"/>
  <c r="J27" i="25" s="1"/>
  <c r="F26" i="25"/>
  <c r="H26" i="25" s="1"/>
  <c r="J26" i="25" s="1"/>
  <c r="G25" i="25"/>
  <c r="I25" i="25" s="1"/>
  <c r="K25" i="25" s="1"/>
  <c r="G24" i="25"/>
  <c r="I24" i="25" s="1"/>
  <c r="K24" i="25" s="1"/>
  <c r="F24" i="25"/>
  <c r="H24" i="25" s="1"/>
  <c r="J24" i="25" s="1"/>
  <c r="I23" i="25"/>
  <c r="K23" i="25" s="1"/>
  <c r="H23" i="25"/>
  <c r="J23" i="25" s="1"/>
  <c r="G23" i="25"/>
  <c r="F23" i="25"/>
  <c r="G22" i="25"/>
  <c r="I22" i="25" s="1"/>
  <c r="K22" i="25" s="1"/>
  <c r="F22" i="25"/>
  <c r="H22" i="25" s="1"/>
  <c r="J22" i="25" s="1"/>
  <c r="G21" i="25"/>
  <c r="I21" i="25" s="1"/>
  <c r="K21" i="25" s="1"/>
  <c r="F21" i="25"/>
  <c r="H21" i="25" s="1"/>
  <c r="J21" i="25" s="1"/>
  <c r="G20" i="25"/>
  <c r="I20" i="25" s="1"/>
  <c r="K20" i="25" s="1"/>
  <c r="F20" i="25"/>
  <c r="H20" i="25" s="1"/>
  <c r="J20" i="25" s="1"/>
  <c r="G18" i="25"/>
  <c r="I18" i="25" s="1"/>
  <c r="K18" i="25" s="1"/>
  <c r="F18" i="25"/>
  <c r="H18" i="25" s="1"/>
  <c r="J18" i="25" s="1"/>
  <c r="G17" i="25"/>
  <c r="I17" i="25" s="1"/>
  <c r="K17" i="25" s="1"/>
  <c r="F17" i="25"/>
  <c r="H17" i="25" s="1"/>
  <c r="J17" i="25" s="1"/>
  <c r="G16" i="25"/>
  <c r="I16" i="25" s="1"/>
  <c r="K16" i="25" s="1"/>
  <c r="F16" i="25"/>
  <c r="H16" i="25" s="1"/>
  <c r="J16" i="25" s="1"/>
  <c r="G15" i="25"/>
  <c r="I15" i="25" s="1"/>
  <c r="K15" i="25" s="1"/>
  <c r="F15" i="25"/>
  <c r="H15" i="25" s="1"/>
  <c r="J15" i="25" s="1"/>
  <c r="F14" i="25"/>
  <c r="H14" i="25" s="1"/>
  <c r="J14" i="25" s="1"/>
  <c r="G12" i="25"/>
  <c r="I12" i="25" s="1"/>
  <c r="K12" i="25" s="1"/>
  <c r="F12" i="25"/>
  <c r="H12" i="25" s="1"/>
  <c r="J12" i="25" s="1"/>
  <c r="G11" i="25"/>
  <c r="I11" i="25" s="1"/>
  <c r="K11" i="25" s="1"/>
  <c r="F11" i="25"/>
  <c r="H11" i="25" s="1"/>
  <c r="J11" i="25" s="1"/>
  <c r="G10" i="25"/>
  <c r="I10" i="25" s="1"/>
  <c r="K10" i="25" s="1"/>
  <c r="F10" i="25"/>
  <c r="H10" i="25" s="1"/>
  <c r="J10" i="25" s="1"/>
  <c r="I9" i="25"/>
  <c r="K9" i="25" s="1"/>
  <c r="G9" i="25"/>
  <c r="F9" i="25"/>
  <c r="H9" i="25" s="1"/>
  <c r="J9" i="25" s="1"/>
  <c r="F8" i="25"/>
  <c r="H8" i="25" s="1"/>
  <c r="J8" i="25" s="1"/>
  <c r="G6" i="25"/>
  <c r="I6" i="25" s="1"/>
  <c r="K6" i="25" s="1"/>
  <c r="F6" i="25"/>
  <c r="H6" i="25" s="1"/>
  <c r="J6" i="25" s="1"/>
  <c r="G5" i="25"/>
  <c r="I5" i="25" s="1"/>
  <c r="K5" i="25" s="1"/>
  <c r="F5" i="25"/>
  <c r="H5" i="25" s="1"/>
  <c r="J5" i="25" s="1"/>
  <c r="G4" i="25"/>
  <c r="I4" i="25" s="1"/>
  <c r="K4" i="25" s="1"/>
  <c r="F4" i="25"/>
  <c r="H4" i="25" s="1"/>
  <c r="J4" i="25" s="1"/>
  <c r="G3" i="25"/>
  <c r="I3" i="25" s="1"/>
  <c r="K3" i="25" s="1"/>
  <c r="F3" i="25"/>
  <c r="H3" i="25" s="1"/>
  <c r="J3" i="25" s="1"/>
  <c r="O6" i="1" l="1"/>
  <c r="P6" i="1"/>
  <c r="R6" i="1" s="1"/>
  <c r="S6" i="1" s="1"/>
  <c r="T6" i="1" s="1"/>
  <c r="O7" i="17"/>
  <c r="O6" i="15"/>
  <c r="Q6" i="15" s="1"/>
  <c r="R6" i="15" s="1"/>
  <c r="S6" i="15" s="1"/>
  <c r="P6" i="15"/>
  <c r="O5" i="1"/>
  <c r="I3" i="13"/>
  <c r="Q7" i="17"/>
  <c r="R7" i="17" s="1"/>
  <c r="S7" i="17" s="1"/>
  <c r="P6" i="18"/>
  <c r="P6" i="19"/>
  <c r="P6" i="17"/>
  <c r="O6" i="14"/>
  <c r="O6" i="17"/>
  <c r="O6" i="22"/>
  <c r="O7" i="21"/>
  <c r="Q7" i="21" s="1"/>
  <c r="R7" i="21" s="1"/>
  <c r="S7" i="21" s="1"/>
  <c r="P6" i="22"/>
  <c r="O7" i="15"/>
  <c r="Q7" i="15" s="1"/>
  <c r="R7" i="15" s="1"/>
  <c r="S7" i="15" s="1"/>
  <c r="O7" i="18"/>
  <c r="Q7" i="18" s="1"/>
  <c r="R7" i="18" s="1"/>
  <c r="S7" i="18" s="1"/>
  <c r="O7" i="19"/>
  <c r="Q7" i="19" s="1"/>
  <c r="R7" i="19" s="1"/>
  <c r="S7" i="19" s="1"/>
  <c r="O6" i="19"/>
  <c r="O7" i="14"/>
  <c r="Q7" i="14" s="1"/>
  <c r="R7" i="14" s="1"/>
  <c r="S7" i="14" s="1"/>
  <c r="O6" i="18"/>
  <c r="O7" i="22"/>
  <c r="Q7" i="22" s="1"/>
  <c r="R7" i="22" s="1"/>
  <c r="S7" i="22" s="1"/>
  <c r="J5" i="21"/>
  <c r="E4" i="21"/>
  <c r="M6" i="21"/>
  <c r="O6" i="21" s="1"/>
  <c r="N6" i="21"/>
  <c r="P6" i="21" s="1"/>
  <c r="M5" i="22"/>
  <c r="J3" i="22"/>
  <c r="K4" i="22"/>
  <c r="L4" i="22" s="1"/>
  <c r="M4" i="22" s="1"/>
  <c r="M5" i="19"/>
  <c r="J3" i="19"/>
  <c r="K3" i="19" s="1"/>
  <c r="L3" i="19" s="1"/>
  <c r="N4" i="19"/>
  <c r="M4" i="19"/>
  <c r="M5" i="18"/>
  <c r="J3" i="18"/>
  <c r="K3" i="18"/>
  <c r="L3" i="18" s="1"/>
  <c r="K4" i="18"/>
  <c r="L4" i="18" s="1"/>
  <c r="N4" i="18" s="1"/>
  <c r="J4" i="17"/>
  <c r="E3" i="17"/>
  <c r="K4" i="17"/>
  <c r="L4" i="17" s="1"/>
  <c r="K5" i="17"/>
  <c r="L5" i="17" s="1"/>
  <c r="N5" i="17" s="1"/>
  <c r="N3" i="15"/>
  <c r="M3" i="15"/>
  <c r="K5" i="14"/>
  <c r="L5" i="14" s="1"/>
  <c r="N5" i="14" s="1"/>
  <c r="J4" i="14"/>
  <c r="E3" i="14"/>
  <c r="K4" i="14"/>
  <c r="L4" i="14" s="1"/>
  <c r="N6" i="14"/>
  <c r="P6" i="14" s="1"/>
  <c r="M4" i="1"/>
  <c r="P4" i="1" s="1"/>
  <c r="N4" i="1"/>
  <c r="Q4" i="1" s="1"/>
  <c r="J3" i="1"/>
  <c r="K3" i="1" s="1"/>
  <c r="L3" i="1" s="1"/>
  <c r="M52" i="28"/>
  <c r="L52" i="28"/>
  <c r="N52" i="28" s="1"/>
  <c r="N53" i="28"/>
  <c r="O53" i="28" s="1"/>
  <c r="P53" i="28" s="1"/>
  <c r="S54" i="28"/>
  <c r="R54" i="28"/>
  <c r="Q54" i="28"/>
  <c r="M51" i="28"/>
  <c r="M50" i="28" s="1"/>
  <c r="M49" i="28" s="1"/>
  <c r="M48" i="28" s="1"/>
  <c r="M47" i="28" s="1"/>
  <c r="M46" i="28" s="1"/>
  <c r="M45" i="28" s="1"/>
  <c r="M44" i="28" s="1"/>
  <c r="M43" i="28" s="1"/>
  <c r="M42" i="28" s="1"/>
  <c r="M41" i="28" s="1"/>
  <c r="M40" i="28" s="1"/>
  <c r="M39" i="28" s="1"/>
  <c r="M38" i="28" s="1"/>
  <c r="M37" i="28" s="1"/>
  <c r="M36" i="28" s="1"/>
  <c r="M35" i="28" s="1"/>
  <c r="M34" i="28" s="1"/>
  <c r="M33" i="28" s="1"/>
  <c r="M32" i="28" s="1"/>
  <c r="M31" i="28" s="1"/>
  <c r="M30" i="28" s="1"/>
  <c r="M29" i="28" s="1"/>
  <c r="M28" i="28" s="1"/>
  <c r="M27" i="28" s="1"/>
  <c r="M26" i="28" s="1"/>
  <c r="M25" i="28" s="1"/>
  <c r="M24" i="28" s="1"/>
  <c r="M23" i="28" s="1"/>
  <c r="M22" i="28" s="1"/>
  <c r="M21" i="28" s="1"/>
  <c r="M20" i="28" s="1"/>
  <c r="M19" i="28" s="1"/>
  <c r="M18" i="28" s="1"/>
  <c r="M17" i="28" s="1"/>
  <c r="M16" i="28" s="1"/>
  <c r="M15" i="28" s="1"/>
  <c r="M14" i="28" s="1"/>
  <c r="M13" i="28" s="1"/>
  <c r="M12" i="28" s="1"/>
  <c r="M11" i="28" s="1"/>
  <c r="M10" i="28" s="1"/>
  <c r="M9" i="28" s="1"/>
  <c r="M8" i="28" s="1"/>
  <c r="M7" i="28" s="1"/>
  <c r="M6" i="28" s="1"/>
  <c r="M5" i="28" s="1"/>
  <c r="M4" i="28" s="1"/>
  <c r="M3" i="28" s="1"/>
  <c r="M52" i="27"/>
  <c r="M51" i="27" s="1"/>
  <c r="M50" i="27" s="1"/>
  <c r="M49" i="27" s="1"/>
  <c r="M48" i="27" s="1"/>
  <c r="M47" i="27" s="1"/>
  <c r="M46" i="27" s="1"/>
  <c r="M45" i="27" s="1"/>
  <c r="M44" i="27" s="1"/>
  <c r="M43" i="27" s="1"/>
  <c r="M42" i="27" s="1"/>
  <c r="M41" i="27" s="1"/>
  <c r="M40" i="27" s="1"/>
  <c r="M39" i="27" s="1"/>
  <c r="M38" i="27" s="1"/>
  <c r="M37" i="27" s="1"/>
  <c r="M36" i="27" s="1"/>
  <c r="M35" i="27" s="1"/>
  <c r="M34" i="27" s="1"/>
  <c r="M33" i="27" s="1"/>
  <c r="M32" i="27" s="1"/>
  <c r="M31" i="27" s="1"/>
  <c r="M30" i="27" s="1"/>
  <c r="M29" i="27" s="1"/>
  <c r="M28" i="27" s="1"/>
  <c r="M27" i="27" s="1"/>
  <c r="M26" i="27" s="1"/>
  <c r="M25" i="27" s="1"/>
  <c r="M24" i="27" s="1"/>
  <c r="M23" i="27" s="1"/>
  <c r="M22" i="27" s="1"/>
  <c r="M21" i="27" s="1"/>
  <c r="M20" i="27" s="1"/>
  <c r="M19" i="27" s="1"/>
  <c r="M18" i="27" s="1"/>
  <c r="M17" i="27" s="1"/>
  <c r="M16" i="27" s="1"/>
  <c r="M15" i="27" s="1"/>
  <c r="M14" i="27" s="1"/>
  <c r="M13" i="27" s="1"/>
  <c r="M12" i="27" s="1"/>
  <c r="M11" i="27" s="1"/>
  <c r="M10" i="27" s="1"/>
  <c r="M9" i="27" s="1"/>
  <c r="M8" i="27" s="1"/>
  <c r="M7" i="27" s="1"/>
  <c r="M6" i="27" s="1"/>
  <c r="M5" i="27" s="1"/>
  <c r="M4" i="27" s="1"/>
  <c r="M3" i="27" s="1"/>
  <c r="N53" i="27"/>
  <c r="O53" i="27"/>
  <c r="P53" i="27" s="1"/>
  <c r="L52" i="27"/>
  <c r="L51" i="27" s="1"/>
  <c r="N54" i="27"/>
  <c r="L52" i="26"/>
  <c r="L51" i="26" s="1"/>
  <c r="L50" i="26" s="1"/>
  <c r="L49" i="26" s="1"/>
  <c r="M52" i="26"/>
  <c r="M51" i="26" s="1"/>
  <c r="M50" i="26" s="1"/>
  <c r="M49" i="26" s="1"/>
  <c r="M48" i="26" s="1"/>
  <c r="M47" i="26" s="1"/>
  <c r="M46" i="26" s="1"/>
  <c r="M45" i="26" s="1"/>
  <c r="M44" i="26" s="1"/>
  <c r="M43" i="26" s="1"/>
  <c r="M42" i="26" s="1"/>
  <c r="M41" i="26" s="1"/>
  <c r="M40" i="26" s="1"/>
  <c r="M39" i="26" s="1"/>
  <c r="M38" i="26" s="1"/>
  <c r="M37" i="26" s="1"/>
  <c r="M36" i="26" s="1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M18" i="26" s="1"/>
  <c r="M17" i="26" s="1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M5" i="26" s="1"/>
  <c r="M4" i="26" s="1"/>
  <c r="M3" i="26" s="1"/>
  <c r="N53" i="26"/>
  <c r="O53" i="26" s="1"/>
  <c r="P53" i="26" s="1"/>
  <c r="S54" i="26"/>
  <c r="R54" i="26"/>
  <c r="Q54" i="26"/>
  <c r="L52" i="25"/>
  <c r="L51" i="25" s="1"/>
  <c r="M52" i="25"/>
  <c r="M51" i="25" s="1"/>
  <c r="M50" i="25" s="1"/>
  <c r="M49" i="25" s="1"/>
  <c r="M48" i="25" s="1"/>
  <c r="M47" i="25" s="1"/>
  <c r="M46" i="25" s="1"/>
  <c r="M45" i="25" s="1"/>
  <c r="M44" i="25" s="1"/>
  <c r="M43" i="25" s="1"/>
  <c r="M42" i="25" s="1"/>
  <c r="M41" i="25" s="1"/>
  <c r="M40" i="25" s="1"/>
  <c r="M39" i="25" s="1"/>
  <c r="M38" i="25" s="1"/>
  <c r="M37" i="25" s="1"/>
  <c r="M36" i="25" s="1"/>
  <c r="M35" i="25" s="1"/>
  <c r="M34" i="25" s="1"/>
  <c r="M33" i="25" s="1"/>
  <c r="M32" i="25" s="1"/>
  <c r="M31" i="25" s="1"/>
  <c r="M30" i="25" s="1"/>
  <c r="M29" i="25" s="1"/>
  <c r="M28" i="25" s="1"/>
  <c r="M27" i="25" s="1"/>
  <c r="M26" i="25" s="1"/>
  <c r="M25" i="25" s="1"/>
  <c r="M24" i="25" s="1"/>
  <c r="M23" i="25" s="1"/>
  <c r="M22" i="25" s="1"/>
  <c r="M21" i="25" s="1"/>
  <c r="M20" i="25" s="1"/>
  <c r="M19" i="25" s="1"/>
  <c r="M18" i="25" s="1"/>
  <c r="M17" i="25" s="1"/>
  <c r="M16" i="25" s="1"/>
  <c r="M15" i="25" s="1"/>
  <c r="M14" i="25" s="1"/>
  <c r="M13" i="25" s="1"/>
  <c r="M12" i="25" s="1"/>
  <c r="M11" i="25" s="1"/>
  <c r="M10" i="25" s="1"/>
  <c r="M9" i="25" s="1"/>
  <c r="M8" i="25" s="1"/>
  <c r="M7" i="25" s="1"/>
  <c r="M6" i="25" s="1"/>
  <c r="M5" i="25" s="1"/>
  <c r="M4" i="25" s="1"/>
  <c r="M3" i="25" s="1"/>
  <c r="N53" i="25"/>
  <c r="O53" i="25" s="1"/>
  <c r="P53" i="25" s="1"/>
  <c r="S54" i="25"/>
  <c r="R54" i="25"/>
  <c r="Q54" i="25"/>
  <c r="R4" i="1" l="1"/>
  <c r="S4" i="1" s="1"/>
  <c r="T4" i="1" s="1"/>
  <c r="O5" i="15"/>
  <c r="P5" i="15"/>
  <c r="Q5" i="15" s="1"/>
  <c r="R5" i="15" s="1"/>
  <c r="S5" i="15" s="1"/>
  <c r="O4" i="1"/>
  <c r="Q6" i="18"/>
  <c r="R6" i="18" s="1"/>
  <c r="S6" i="18" s="1"/>
  <c r="Q6" i="17"/>
  <c r="R6" i="17" s="1"/>
  <c r="S6" i="17" s="1"/>
  <c r="Q6" i="14"/>
  <c r="R6" i="14" s="1"/>
  <c r="S6" i="14" s="1"/>
  <c r="Q6" i="19"/>
  <c r="R6" i="19" s="1"/>
  <c r="S6" i="19" s="1"/>
  <c r="Q6" i="21"/>
  <c r="R6" i="21" s="1"/>
  <c r="S6" i="21" s="1"/>
  <c r="O5" i="19"/>
  <c r="P5" i="22"/>
  <c r="O5" i="22"/>
  <c r="P5" i="18"/>
  <c r="P5" i="14"/>
  <c r="O5" i="18"/>
  <c r="Q6" i="22"/>
  <c r="R6" i="22" s="1"/>
  <c r="S6" i="22" s="1"/>
  <c r="P5" i="19"/>
  <c r="P5" i="17"/>
  <c r="J4" i="21"/>
  <c r="K4" i="21"/>
  <c r="L4" i="21" s="1"/>
  <c r="E3" i="21"/>
  <c r="K5" i="21"/>
  <c r="L5" i="21" s="1"/>
  <c r="N5" i="21" s="1"/>
  <c r="P5" i="21" s="1"/>
  <c r="N4" i="22"/>
  <c r="K3" i="22"/>
  <c r="L3" i="22" s="1"/>
  <c r="M3" i="22" s="1"/>
  <c r="N3" i="19"/>
  <c r="M3" i="19"/>
  <c r="M4" i="18"/>
  <c r="N3" i="18"/>
  <c r="M3" i="18"/>
  <c r="M5" i="17"/>
  <c r="O5" i="17" s="1"/>
  <c r="J3" i="17"/>
  <c r="K3" i="17" s="1"/>
  <c r="L3" i="17" s="1"/>
  <c r="N4" i="17"/>
  <c r="M4" i="17"/>
  <c r="J3" i="14"/>
  <c r="N4" i="14"/>
  <c r="M4" i="14"/>
  <c r="M5" i="14"/>
  <c r="O5" i="14" s="1"/>
  <c r="N3" i="1"/>
  <c r="Q3" i="1" s="1"/>
  <c r="M3" i="1"/>
  <c r="P3" i="1" s="1"/>
  <c r="R3" i="1" s="1"/>
  <c r="S3" i="1" s="1"/>
  <c r="T3" i="1" s="1"/>
  <c r="L51" i="28"/>
  <c r="L50" i="28" s="1"/>
  <c r="L49" i="28" s="1"/>
  <c r="L48" i="28" s="1"/>
  <c r="N48" i="28" s="1"/>
  <c r="Q53" i="28"/>
  <c r="S53" i="28"/>
  <c r="R53" i="28"/>
  <c r="N51" i="28"/>
  <c r="N50" i="28"/>
  <c r="O51" i="28"/>
  <c r="P51" i="28" s="1"/>
  <c r="N49" i="28"/>
  <c r="O49" i="28" s="1"/>
  <c r="P49" i="28" s="1"/>
  <c r="S52" i="28"/>
  <c r="O52" i="28"/>
  <c r="P52" i="28" s="1"/>
  <c r="R52" i="28" s="1"/>
  <c r="N51" i="27"/>
  <c r="L50" i="27"/>
  <c r="R54" i="27"/>
  <c r="Q54" i="27"/>
  <c r="S54" i="27"/>
  <c r="N52" i="27"/>
  <c r="Q53" i="27"/>
  <c r="R53" i="27"/>
  <c r="S53" i="27"/>
  <c r="N52" i="26"/>
  <c r="O52" i="26" s="1"/>
  <c r="P52" i="26" s="1"/>
  <c r="Q52" i="26" s="1"/>
  <c r="N49" i="26"/>
  <c r="L48" i="26"/>
  <c r="S52" i="26"/>
  <c r="R52" i="26"/>
  <c r="N51" i="26"/>
  <c r="N50" i="26"/>
  <c r="O50" i="26" s="1"/>
  <c r="P50" i="26" s="1"/>
  <c r="Q53" i="26"/>
  <c r="R53" i="26"/>
  <c r="S53" i="26"/>
  <c r="N51" i="25"/>
  <c r="L50" i="25"/>
  <c r="Q53" i="25"/>
  <c r="R53" i="25"/>
  <c r="S53" i="25"/>
  <c r="N52" i="25"/>
  <c r="O4" i="15" l="1"/>
  <c r="P4" i="15"/>
  <c r="O3" i="1"/>
  <c r="Q5" i="22"/>
  <c r="R5" i="22" s="1"/>
  <c r="S5" i="22" s="1"/>
  <c r="Q5" i="14"/>
  <c r="R5" i="14" s="1"/>
  <c r="S5" i="14" s="1"/>
  <c r="Q5" i="19"/>
  <c r="R5" i="19" s="1"/>
  <c r="S5" i="19" s="1"/>
  <c r="O4" i="22"/>
  <c r="O4" i="14"/>
  <c r="O4" i="18"/>
  <c r="O4" i="17"/>
  <c r="P4" i="17"/>
  <c r="Q5" i="18"/>
  <c r="R5" i="18" s="1"/>
  <c r="S5" i="18" s="1"/>
  <c r="P4" i="14"/>
  <c r="P4" i="18"/>
  <c r="P4" i="22"/>
  <c r="O4" i="19"/>
  <c r="Q5" i="17"/>
  <c r="R5" i="17" s="1"/>
  <c r="S5" i="17" s="1"/>
  <c r="P4" i="19"/>
  <c r="Q4" i="15"/>
  <c r="R4" i="15" s="1"/>
  <c r="S4" i="15" s="1"/>
  <c r="M5" i="21"/>
  <c r="O5" i="21" s="1"/>
  <c r="Q5" i="21" s="1"/>
  <c r="R5" i="21" s="1"/>
  <c r="S5" i="21" s="1"/>
  <c r="J3" i="21"/>
  <c r="K3" i="21"/>
  <c r="L3" i="21" s="1"/>
  <c r="N4" i="21"/>
  <c r="P4" i="21" s="1"/>
  <c r="M4" i="21"/>
  <c r="O4" i="21" s="1"/>
  <c r="N3" i="22"/>
  <c r="N3" i="17"/>
  <c r="M3" i="17"/>
  <c r="K3" i="14"/>
  <c r="L3" i="14" s="1"/>
  <c r="N3" i="14" s="1"/>
  <c r="P3" i="15"/>
  <c r="O3" i="18"/>
  <c r="L47" i="28"/>
  <c r="Q52" i="28"/>
  <c r="S51" i="28"/>
  <c r="R51" i="28"/>
  <c r="Q51" i="28"/>
  <c r="N47" i="28"/>
  <c r="O47" i="28" s="1"/>
  <c r="P47" i="28" s="1"/>
  <c r="L46" i="28"/>
  <c r="Q49" i="28"/>
  <c r="S49" i="28"/>
  <c r="R49" i="28"/>
  <c r="S48" i="28"/>
  <c r="S50" i="28"/>
  <c r="O50" i="28"/>
  <c r="P50" i="28" s="1"/>
  <c r="R50" i="28" s="1"/>
  <c r="O48" i="28"/>
  <c r="P48" i="28" s="1"/>
  <c r="Q48" i="28" s="1"/>
  <c r="S52" i="27"/>
  <c r="O52" i="27"/>
  <c r="P52" i="27" s="1"/>
  <c r="Q52" i="27" s="1"/>
  <c r="N50" i="27"/>
  <c r="O50" i="27" s="1"/>
  <c r="P50" i="27" s="1"/>
  <c r="L49" i="27"/>
  <c r="S51" i="27"/>
  <c r="O51" i="27"/>
  <c r="P51" i="27" s="1"/>
  <c r="R51" i="27" s="1"/>
  <c r="S51" i="26"/>
  <c r="O51" i="26"/>
  <c r="P51" i="26" s="1"/>
  <c r="R51" i="26" s="1"/>
  <c r="S50" i="26"/>
  <c r="R50" i="26"/>
  <c r="Q50" i="26"/>
  <c r="N48" i="26"/>
  <c r="O48" i="26" s="1"/>
  <c r="P48" i="26" s="1"/>
  <c r="L47" i="26"/>
  <c r="S49" i="26"/>
  <c r="O49" i="26"/>
  <c r="P49" i="26" s="1"/>
  <c r="Q49" i="26" s="1"/>
  <c r="S52" i="25"/>
  <c r="O52" i="25"/>
  <c r="P52" i="25" s="1"/>
  <c r="Q52" i="25" s="1"/>
  <c r="N50" i="25"/>
  <c r="O50" i="25" s="1"/>
  <c r="P50" i="25" s="1"/>
  <c r="L49" i="25"/>
  <c r="S51" i="25"/>
  <c r="O51" i="25"/>
  <c r="P51" i="25" s="1"/>
  <c r="R51" i="25" s="1"/>
  <c r="Q4" i="22" l="1"/>
  <c r="R4" i="22" s="1"/>
  <c r="S4" i="22" s="1"/>
  <c r="Q4" i="17"/>
  <c r="R4" i="17" s="1"/>
  <c r="S4" i="17" s="1"/>
  <c r="Q4" i="18"/>
  <c r="R4" i="18" s="1"/>
  <c r="S4" i="18" s="1"/>
  <c r="Q4" i="19"/>
  <c r="R4" i="19" s="1"/>
  <c r="S4" i="19" s="1"/>
  <c r="Q4" i="14"/>
  <c r="R4" i="14" s="1"/>
  <c r="S4" i="14" s="1"/>
  <c r="Q4" i="21"/>
  <c r="R4" i="21" s="1"/>
  <c r="S4" i="21" s="1"/>
  <c r="O3" i="19"/>
  <c r="P3" i="18"/>
  <c r="Q3" i="18" s="1"/>
  <c r="R3" i="18" s="1"/>
  <c r="S3" i="18" s="1"/>
  <c r="P3" i="22"/>
  <c r="P3" i="14"/>
  <c r="O3" i="17"/>
  <c r="P3" i="17"/>
  <c r="O3" i="15"/>
  <c r="Q3" i="15" s="1"/>
  <c r="R3" i="15" s="1"/>
  <c r="S3" i="15" s="1"/>
  <c r="P3" i="19"/>
  <c r="O3" i="22"/>
  <c r="N3" i="21"/>
  <c r="P3" i="21" s="1"/>
  <c r="M3" i="21"/>
  <c r="O3" i="21" s="1"/>
  <c r="M3" i="14"/>
  <c r="O3" i="14" s="1"/>
  <c r="R48" i="28"/>
  <c r="Q50" i="28"/>
  <c r="N46" i="28"/>
  <c r="O46" i="28" s="1"/>
  <c r="P46" i="28" s="1"/>
  <c r="L45" i="28"/>
  <c r="S47" i="28"/>
  <c r="R47" i="28"/>
  <c r="Q47" i="28"/>
  <c r="N49" i="27"/>
  <c r="O49" i="27" s="1"/>
  <c r="P49" i="27" s="1"/>
  <c r="L48" i="27"/>
  <c r="R52" i="27"/>
  <c r="Q51" i="27"/>
  <c r="R50" i="27"/>
  <c r="S50" i="27"/>
  <c r="Q50" i="27"/>
  <c r="N47" i="26"/>
  <c r="O47" i="26" s="1"/>
  <c r="P47" i="26" s="1"/>
  <c r="L46" i="26"/>
  <c r="R49" i="26"/>
  <c r="Q48" i="26"/>
  <c r="S48" i="26"/>
  <c r="R48" i="26"/>
  <c r="Q51" i="26"/>
  <c r="N49" i="25"/>
  <c r="O49" i="25" s="1"/>
  <c r="P49" i="25" s="1"/>
  <c r="L48" i="25"/>
  <c r="Q51" i="25"/>
  <c r="S50" i="25"/>
  <c r="R50" i="25"/>
  <c r="Q50" i="25"/>
  <c r="R52" i="25"/>
  <c r="Q3" i="19" l="1"/>
  <c r="R3" i="19" s="1"/>
  <c r="S3" i="19" s="1"/>
  <c r="Q3" i="21"/>
  <c r="R3" i="21" s="1"/>
  <c r="S3" i="21" s="1"/>
  <c r="Q3" i="14"/>
  <c r="R3" i="14" s="1"/>
  <c r="S3" i="14" s="1"/>
  <c r="Q3" i="17"/>
  <c r="R3" i="17" s="1"/>
  <c r="S3" i="17" s="1"/>
  <c r="Q3" i="22"/>
  <c r="R3" i="22" s="1"/>
  <c r="S3" i="22" s="1"/>
  <c r="R46" i="28"/>
  <c r="Q46" i="28"/>
  <c r="S46" i="28"/>
  <c r="N45" i="28"/>
  <c r="O45" i="28" s="1"/>
  <c r="P45" i="28" s="1"/>
  <c r="L44" i="28"/>
  <c r="N48" i="27"/>
  <c r="L47" i="27"/>
  <c r="Q49" i="27"/>
  <c r="R49" i="27"/>
  <c r="S49" i="27"/>
  <c r="L45" i="26"/>
  <c r="N46" i="26"/>
  <c r="O46" i="26" s="1"/>
  <c r="P46" i="26" s="1"/>
  <c r="S47" i="26"/>
  <c r="R47" i="26"/>
  <c r="Q47" i="26"/>
  <c r="N48" i="25"/>
  <c r="L47" i="25"/>
  <c r="S49" i="25"/>
  <c r="R49" i="25"/>
  <c r="Q49" i="25"/>
  <c r="N44" i="28" l="1"/>
  <c r="L43" i="28"/>
  <c r="Q45" i="28"/>
  <c r="S45" i="28"/>
  <c r="R45" i="28"/>
  <c r="N47" i="27"/>
  <c r="L46" i="27"/>
  <c r="S48" i="27"/>
  <c r="O48" i="27"/>
  <c r="P48" i="27" s="1"/>
  <c r="R48" i="27" s="1"/>
  <c r="N45" i="26"/>
  <c r="O45" i="26" s="1"/>
  <c r="P45" i="26" s="1"/>
  <c r="L44" i="26"/>
  <c r="R46" i="26"/>
  <c r="Q46" i="26"/>
  <c r="S46" i="26"/>
  <c r="S48" i="25"/>
  <c r="N47" i="25"/>
  <c r="O47" i="25" s="1"/>
  <c r="P47" i="25" s="1"/>
  <c r="L46" i="25"/>
  <c r="O48" i="25"/>
  <c r="P48" i="25" s="1"/>
  <c r="Q48" i="25" s="1"/>
  <c r="N43" i="28" l="1"/>
  <c r="L42" i="28"/>
  <c r="S44" i="28"/>
  <c r="O44" i="28"/>
  <c r="P44" i="28" s="1"/>
  <c r="R44" i="28" s="1"/>
  <c r="N46" i="27"/>
  <c r="O46" i="27" s="1"/>
  <c r="P46" i="27" s="1"/>
  <c r="L45" i="27"/>
  <c r="Q48" i="27"/>
  <c r="S47" i="27"/>
  <c r="O47" i="27"/>
  <c r="P47" i="27" s="1"/>
  <c r="R47" i="27" s="1"/>
  <c r="N44" i="26"/>
  <c r="L43" i="26"/>
  <c r="S45" i="26"/>
  <c r="R45" i="26"/>
  <c r="Q45" i="26"/>
  <c r="N46" i="25"/>
  <c r="O46" i="25" s="1"/>
  <c r="P46" i="25" s="1"/>
  <c r="L45" i="25"/>
  <c r="S47" i="25"/>
  <c r="R47" i="25"/>
  <c r="Q47" i="25"/>
  <c r="R48" i="25"/>
  <c r="N42" i="28" l="1"/>
  <c r="O42" i="28" s="1"/>
  <c r="P42" i="28" s="1"/>
  <c r="L41" i="28"/>
  <c r="S43" i="28"/>
  <c r="Q44" i="28"/>
  <c r="O43" i="28"/>
  <c r="P43" i="28" s="1"/>
  <c r="R43" i="28" s="1"/>
  <c r="Q47" i="27"/>
  <c r="N45" i="27"/>
  <c r="O45" i="27" s="1"/>
  <c r="P45" i="27" s="1"/>
  <c r="L44" i="27"/>
  <c r="R46" i="27"/>
  <c r="S46" i="27"/>
  <c r="Q46" i="27"/>
  <c r="S44" i="26"/>
  <c r="O44" i="26"/>
  <c r="P44" i="26" s="1"/>
  <c r="R44" i="26" s="1"/>
  <c r="N43" i="26"/>
  <c r="L42" i="26"/>
  <c r="N45" i="25"/>
  <c r="O45" i="25" s="1"/>
  <c r="P45" i="25" s="1"/>
  <c r="L44" i="25"/>
  <c r="R46" i="25"/>
  <c r="Q46" i="25"/>
  <c r="S46" i="25"/>
  <c r="N41" i="28" l="1"/>
  <c r="L40" i="28"/>
  <c r="Q43" i="28"/>
  <c r="R42" i="28"/>
  <c r="Q42" i="28"/>
  <c r="S42" i="28"/>
  <c r="N44" i="27"/>
  <c r="L43" i="27"/>
  <c r="Q45" i="27"/>
  <c r="R45" i="27"/>
  <c r="S45" i="27"/>
  <c r="N42" i="26"/>
  <c r="O42" i="26" s="1"/>
  <c r="P42" i="26" s="1"/>
  <c r="L41" i="26"/>
  <c r="S43" i="26"/>
  <c r="O43" i="26"/>
  <c r="P43" i="26" s="1"/>
  <c r="R43" i="26" s="1"/>
  <c r="Q44" i="26"/>
  <c r="N44" i="25"/>
  <c r="L43" i="25"/>
  <c r="S45" i="25"/>
  <c r="R45" i="25"/>
  <c r="Q45" i="25"/>
  <c r="N40" i="28" l="1"/>
  <c r="L39" i="28"/>
  <c r="S41" i="28"/>
  <c r="O41" i="28"/>
  <c r="P41" i="28" s="1"/>
  <c r="R41" i="28" s="1"/>
  <c r="N43" i="27"/>
  <c r="L42" i="27"/>
  <c r="S44" i="27"/>
  <c r="O44" i="27"/>
  <c r="P44" i="27" s="1"/>
  <c r="R44" i="27" s="1"/>
  <c r="Q43" i="26"/>
  <c r="N41" i="26"/>
  <c r="L40" i="26"/>
  <c r="S42" i="26"/>
  <c r="R42" i="26"/>
  <c r="Q42" i="26"/>
  <c r="S44" i="25"/>
  <c r="O44" i="25"/>
  <c r="P44" i="25" s="1"/>
  <c r="R44" i="25" s="1"/>
  <c r="N43" i="25"/>
  <c r="L42" i="25"/>
  <c r="Q41" i="28" l="1"/>
  <c r="N39" i="28"/>
  <c r="L38" i="28"/>
  <c r="S40" i="28"/>
  <c r="O40" i="28"/>
  <c r="P40" i="28" s="1"/>
  <c r="R40" i="28" s="1"/>
  <c r="Q44" i="27"/>
  <c r="N42" i="27"/>
  <c r="O42" i="27" s="1"/>
  <c r="P42" i="27" s="1"/>
  <c r="L41" i="27"/>
  <c r="S43" i="27"/>
  <c r="O43" i="27"/>
  <c r="P43" i="27" s="1"/>
  <c r="R43" i="27" s="1"/>
  <c r="L39" i="26"/>
  <c r="N40" i="26"/>
  <c r="S41" i="26"/>
  <c r="O41" i="26"/>
  <c r="P41" i="26" s="1"/>
  <c r="Q41" i="26" s="1"/>
  <c r="N42" i="25"/>
  <c r="L41" i="25"/>
  <c r="S43" i="25"/>
  <c r="O43" i="25"/>
  <c r="P43" i="25" s="1"/>
  <c r="R43" i="25" s="1"/>
  <c r="Q44" i="25"/>
  <c r="N38" i="28" l="1"/>
  <c r="O38" i="28" s="1"/>
  <c r="P38" i="28" s="1"/>
  <c r="L37" i="28"/>
  <c r="Q40" i="28"/>
  <c r="S39" i="28"/>
  <c r="O39" i="28"/>
  <c r="P39" i="28" s="1"/>
  <c r="R39" i="28" s="1"/>
  <c r="N41" i="27"/>
  <c r="O41" i="27" s="1"/>
  <c r="P41" i="27" s="1"/>
  <c r="L40" i="27"/>
  <c r="Q43" i="27"/>
  <c r="R42" i="27"/>
  <c r="S42" i="27"/>
  <c r="Q42" i="27"/>
  <c r="R41" i="26"/>
  <c r="S40" i="26"/>
  <c r="O40" i="26"/>
  <c r="P40" i="26" s="1"/>
  <c r="R40" i="26" s="1"/>
  <c r="N39" i="26"/>
  <c r="L38" i="26"/>
  <c r="Q43" i="25"/>
  <c r="N41" i="25"/>
  <c r="L40" i="25"/>
  <c r="S42" i="25"/>
  <c r="O42" i="25"/>
  <c r="P42" i="25" s="1"/>
  <c r="R42" i="25" s="1"/>
  <c r="Q39" i="28" l="1"/>
  <c r="N37" i="28"/>
  <c r="L36" i="28"/>
  <c r="R38" i="28"/>
  <c r="Q38" i="28"/>
  <c r="S38" i="28"/>
  <c r="N40" i="27"/>
  <c r="L39" i="27"/>
  <c r="Q41" i="27"/>
  <c r="R41" i="27"/>
  <c r="S41" i="27"/>
  <c r="N38" i="26"/>
  <c r="O38" i="26" s="1"/>
  <c r="P38" i="26" s="1"/>
  <c r="L37" i="26"/>
  <c r="S39" i="26"/>
  <c r="O39" i="26"/>
  <c r="P39" i="26" s="1"/>
  <c r="R39" i="26" s="1"/>
  <c r="Q40" i="26"/>
  <c r="Q42" i="25"/>
  <c r="N40" i="25"/>
  <c r="L39" i="25"/>
  <c r="S41" i="25"/>
  <c r="O41" i="25"/>
  <c r="P41" i="25" s="1"/>
  <c r="Q41" i="25" s="1"/>
  <c r="N36" i="28" l="1"/>
  <c r="O36" i="28" s="1"/>
  <c r="P36" i="28" s="1"/>
  <c r="L35" i="28"/>
  <c r="S37" i="28"/>
  <c r="O37" i="28"/>
  <c r="P37" i="28" s="1"/>
  <c r="R37" i="28" s="1"/>
  <c r="N39" i="27"/>
  <c r="L38" i="27"/>
  <c r="S40" i="27"/>
  <c r="O40" i="27"/>
  <c r="P40" i="27" s="1"/>
  <c r="Q40" i="27" s="1"/>
  <c r="Q39" i="26"/>
  <c r="N37" i="26"/>
  <c r="L36" i="26"/>
  <c r="S38" i="26"/>
  <c r="R38" i="26"/>
  <c r="Q38" i="26"/>
  <c r="R41" i="25"/>
  <c r="N39" i="25"/>
  <c r="L38" i="25"/>
  <c r="S40" i="25"/>
  <c r="O40" i="25"/>
  <c r="P40" i="25" s="1"/>
  <c r="Q40" i="25" s="1"/>
  <c r="Q37" i="28" l="1"/>
  <c r="N35" i="28"/>
  <c r="L34" i="28"/>
  <c r="S36" i="28"/>
  <c r="R36" i="28"/>
  <c r="Q36" i="28"/>
  <c r="N38" i="27"/>
  <c r="O38" i="27" s="1"/>
  <c r="P38" i="27" s="1"/>
  <c r="L37" i="27"/>
  <c r="S39" i="27"/>
  <c r="R40" i="27"/>
  <c r="O39" i="27"/>
  <c r="P39" i="27" s="1"/>
  <c r="R39" i="27" s="1"/>
  <c r="N36" i="26"/>
  <c r="L35" i="26"/>
  <c r="S37" i="26"/>
  <c r="O37" i="26"/>
  <c r="P37" i="26" s="1"/>
  <c r="R37" i="26" s="1"/>
  <c r="R40" i="25"/>
  <c r="N38" i="25"/>
  <c r="O38" i="25" s="1"/>
  <c r="P38" i="25" s="1"/>
  <c r="L37" i="25"/>
  <c r="S39" i="25"/>
  <c r="O39" i="25"/>
  <c r="P39" i="25" s="1"/>
  <c r="R39" i="25" s="1"/>
  <c r="N34" i="28" l="1"/>
  <c r="O34" i="28" s="1"/>
  <c r="P34" i="28" s="1"/>
  <c r="L33" i="28"/>
  <c r="S35" i="28"/>
  <c r="O35" i="28"/>
  <c r="P35" i="28" s="1"/>
  <c r="Q35" i="28" s="1"/>
  <c r="N37" i="27"/>
  <c r="O37" i="27" s="1"/>
  <c r="P37" i="27" s="1"/>
  <c r="L36" i="27"/>
  <c r="Q39" i="27"/>
  <c r="R38" i="27"/>
  <c r="S38" i="27"/>
  <c r="Q38" i="27"/>
  <c r="Q37" i="26"/>
  <c r="N35" i="26"/>
  <c r="L34" i="26"/>
  <c r="S36" i="26"/>
  <c r="O36" i="26"/>
  <c r="P36" i="26" s="1"/>
  <c r="Q36" i="26" s="1"/>
  <c r="Q39" i="25"/>
  <c r="N37" i="25"/>
  <c r="L36" i="25"/>
  <c r="S38" i="25"/>
  <c r="R38" i="25"/>
  <c r="Q38" i="25"/>
  <c r="R35" i="28" l="1"/>
  <c r="N33" i="28"/>
  <c r="O33" i="28" s="1"/>
  <c r="P33" i="28" s="1"/>
  <c r="L32" i="28"/>
  <c r="S34" i="28"/>
  <c r="Q34" i="28"/>
  <c r="R34" i="28"/>
  <c r="N36" i="27"/>
  <c r="L35" i="27"/>
  <c r="Q37" i="27"/>
  <c r="R37" i="27"/>
  <c r="S37" i="27"/>
  <c r="R36" i="26"/>
  <c r="L33" i="26"/>
  <c r="N34" i="26"/>
  <c r="O34" i="26" s="1"/>
  <c r="P34" i="26" s="1"/>
  <c r="S35" i="26"/>
  <c r="O35" i="26"/>
  <c r="P35" i="26" s="1"/>
  <c r="R35" i="26" s="1"/>
  <c r="N36" i="25"/>
  <c r="O36" i="25" s="1"/>
  <c r="P36" i="25" s="1"/>
  <c r="L35" i="25"/>
  <c r="S37" i="25"/>
  <c r="O37" i="25"/>
  <c r="P37" i="25" s="1"/>
  <c r="R37" i="25" s="1"/>
  <c r="R33" i="28" l="1"/>
  <c r="S33" i="28"/>
  <c r="Q33" i="28"/>
  <c r="N32" i="28"/>
  <c r="O32" i="28" s="1"/>
  <c r="P32" i="28" s="1"/>
  <c r="L31" i="28"/>
  <c r="N35" i="27"/>
  <c r="L34" i="27"/>
  <c r="S36" i="27"/>
  <c r="O36" i="27"/>
  <c r="P36" i="27" s="1"/>
  <c r="Q36" i="27" s="1"/>
  <c r="Q35" i="26"/>
  <c r="R34" i="26"/>
  <c r="Q34" i="26"/>
  <c r="S34" i="26"/>
  <c r="N33" i="26"/>
  <c r="O33" i="26" s="1"/>
  <c r="P33" i="26" s="1"/>
  <c r="L32" i="26"/>
  <c r="Q37" i="25"/>
  <c r="N35" i="25"/>
  <c r="L34" i="25"/>
  <c r="Q36" i="25"/>
  <c r="S36" i="25"/>
  <c r="R36" i="25"/>
  <c r="N31" i="28" l="1"/>
  <c r="O31" i="28" s="1"/>
  <c r="P31" i="28" s="1"/>
  <c r="L30" i="28"/>
  <c r="Q32" i="28"/>
  <c r="S32" i="28"/>
  <c r="R32" i="28"/>
  <c r="R36" i="27"/>
  <c r="N34" i="27"/>
  <c r="L33" i="27"/>
  <c r="S35" i="27"/>
  <c r="O35" i="27"/>
  <c r="P35" i="27" s="1"/>
  <c r="R35" i="27" s="1"/>
  <c r="N32" i="26"/>
  <c r="L31" i="26"/>
  <c r="S33" i="26"/>
  <c r="R33" i="26"/>
  <c r="Q33" i="26"/>
  <c r="N34" i="25"/>
  <c r="L33" i="25"/>
  <c r="S35" i="25"/>
  <c r="O35" i="25"/>
  <c r="P35" i="25" s="1"/>
  <c r="Q35" i="25" s="1"/>
  <c r="N30" i="28" l="1"/>
  <c r="O30" i="28" s="1"/>
  <c r="P30" i="28" s="1"/>
  <c r="L29" i="28"/>
  <c r="R31" i="28"/>
  <c r="S31" i="28"/>
  <c r="Q31" i="28"/>
  <c r="Q35" i="27"/>
  <c r="S34" i="27"/>
  <c r="O34" i="27"/>
  <c r="P34" i="27" s="1"/>
  <c r="R34" i="27" s="1"/>
  <c r="N33" i="27"/>
  <c r="L32" i="27"/>
  <c r="S32" i="26"/>
  <c r="N31" i="26"/>
  <c r="L30" i="26"/>
  <c r="O32" i="26"/>
  <c r="P32" i="26" s="1"/>
  <c r="Q32" i="26" s="1"/>
  <c r="N33" i="25"/>
  <c r="O33" i="25" s="1"/>
  <c r="P33" i="25" s="1"/>
  <c r="L32" i="25"/>
  <c r="S34" i="25"/>
  <c r="R35" i="25"/>
  <c r="O34" i="25"/>
  <c r="P34" i="25" s="1"/>
  <c r="R34" i="25" s="1"/>
  <c r="N29" i="28" l="1"/>
  <c r="L28" i="28"/>
  <c r="Q30" i="28"/>
  <c r="S30" i="28"/>
  <c r="R30" i="28"/>
  <c r="N32" i="27"/>
  <c r="O32" i="27" s="1"/>
  <c r="P32" i="27" s="1"/>
  <c r="L31" i="27"/>
  <c r="Q34" i="27"/>
  <c r="S33" i="27"/>
  <c r="O33" i="27"/>
  <c r="P33" i="27" s="1"/>
  <c r="R33" i="27" s="1"/>
  <c r="N30" i="26"/>
  <c r="L29" i="26"/>
  <c r="S31" i="26"/>
  <c r="R32" i="26"/>
  <c r="O31" i="26"/>
  <c r="P31" i="26" s="1"/>
  <c r="R31" i="26" s="1"/>
  <c r="Q34" i="25"/>
  <c r="N32" i="25"/>
  <c r="L31" i="25"/>
  <c r="S33" i="25"/>
  <c r="R33" i="25"/>
  <c r="Q33" i="25"/>
  <c r="N28" i="28" l="1"/>
  <c r="L27" i="28"/>
  <c r="S29" i="28"/>
  <c r="O29" i="28"/>
  <c r="P29" i="28" s="1"/>
  <c r="R29" i="28" s="1"/>
  <c r="Q33" i="27"/>
  <c r="N31" i="27"/>
  <c r="L30" i="27"/>
  <c r="R32" i="27"/>
  <c r="Q32" i="27"/>
  <c r="S32" i="27"/>
  <c r="S30" i="26"/>
  <c r="Q31" i="26"/>
  <c r="O30" i="26"/>
  <c r="P30" i="26" s="1"/>
  <c r="Q30" i="26" s="1"/>
  <c r="N29" i="26"/>
  <c r="O29" i="26" s="1"/>
  <c r="P29" i="26" s="1"/>
  <c r="L28" i="26"/>
  <c r="S32" i="25"/>
  <c r="N31" i="25"/>
  <c r="L30" i="25"/>
  <c r="O32" i="25"/>
  <c r="P32" i="25" s="1"/>
  <c r="R32" i="25" s="1"/>
  <c r="Q29" i="28" l="1"/>
  <c r="N27" i="28"/>
  <c r="O27" i="28" s="1"/>
  <c r="P27" i="28" s="1"/>
  <c r="L26" i="28"/>
  <c r="S28" i="28"/>
  <c r="O28" i="28"/>
  <c r="P28" i="28" s="1"/>
  <c r="R28" i="28" s="1"/>
  <c r="N30" i="27"/>
  <c r="L29" i="27"/>
  <c r="S31" i="27"/>
  <c r="O31" i="27"/>
  <c r="P31" i="27" s="1"/>
  <c r="R31" i="27" s="1"/>
  <c r="L27" i="26"/>
  <c r="N28" i="26"/>
  <c r="Q29" i="26"/>
  <c r="R29" i="26"/>
  <c r="S29" i="26"/>
  <c r="R30" i="26"/>
  <c r="S31" i="25"/>
  <c r="N30" i="25"/>
  <c r="L29" i="25"/>
  <c r="O31" i="25"/>
  <c r="P31" i="25" s="1"/>
  <c r="R31" i="25" s="1"/>
  <c r="Q32" i="25"/>
  <c r="Q28" i="28" l="1"/>
  <c r="N26" i="28"/>
  <c r="L25" i="28"/>
  <c r="R27" i="28"/>
  <c r="S27" i="28"/>
  <c r="Q27" i="28"/>
  <c r="Q31" i="27"/>
  <c r="N29" i="27"/>
  <c r="L28" i="27"/>
  <c r="S30" i="27"/>
  <c r="O30" i="27"/>
  <c r="P30" i="27" s="1"/>
  <c r="R30" i="27" s="1"/>
  <c r="N27" i="26"/>
  <c r="L26" i="26"/>
  <c r="S28" i="26"/>
  <c r="O28" i="26"/>
  <c r="P28" i="26" s="1"/>
  <c r="R28" i="26" s="1"/>
  <c r="S30" i="25"/>
  <c r="O30" i="25"/>
  <c r="P30" i="25" s="1"/>
  <c r="R30" i="25" s="1"/>
  <c r="N29" i="25"/>
  <c r="L28" i="25"/>
  <c r="Q31" i="25"/>
  <c r="N25" i="28" l="1"/>
  <c r="L24" i="28"/>
  <c r="S26" i="28"/>
  <c r="O26" i="28"/>
  <c r="P26" i="28" s="1"/>
  <c r="R26" i="28" s="1"/>
  <c r="N28" i="27"/>
  <c r="O28" i="27" s="1"/>
  <c r="P28" i="27" s="1"/>
  <c r="L27" i="27"/>
  <c r="Q30" i="27"/>
  <c r="S29" i="27"/>
  <c r="O29" i="27"/>
  <c r="P29" i="27" s="1"/>
  <c r="R29" i="27" s="1"/>
  <c r="Q28" i="26"/>
  <c r="N26" i="26"/>
  <c r="O26" i="26" s="1"/>
  <c r="P26" i="26" s="1"/>
  <c r="L25" i="26"/>
  <c r="S27" i="26"/>
  <c r="O27" i="26"/>
  <c r="P27" i="26" s="1"/>
  <c r="R27" i="26" s="1"/>
  <c r="N28" i="25"/>
  <c r="L27" i="25"/>
  <c r="S29" i="25"/>
  <c r="O29" i="25"/>
  <c r="P29" i="25" s="1"/>
  <c r="Q29" i="25" s="1"/>
  <c r="Q30" i="25"/>
  <c r="Q26" i="28" l="1"/>
  <c r="N24" i="28"/>
  <c r="L23" i="28"/>
  <c r="S25" i="28"/>
  <c r="O25" i="28"/>
  <c r="P25" i="28" s="1"/>
  <c r="R25" i="28" s="1"/>
  <c r="Q29" i="27"/>
  <c r="N27" i="27"/>
  <c r="L26" i="27"/>
  <c r="R28" i="27"/>
  <c r="Q28" i="27"/>
  <c r="S28" i="27"/>
  <c r="Q27" i="26"/>
  <c r="N25" i="26"/>
  <c r="L24" i="26"/>
  <c r="S26" i="26"/>
  <c r="R26" i="26"/>
  <c r="Q26" i="26"/>
  <c r="R29" i="25"/>
  <c r="N27" i="25"/>
  <c r="O27" i="25" s="1"/>
  <c r="P27" i="25" s="1"/>
  <c r="L26" i="25"/>
  <c r="S28" i="25"/>
  <c r="O28" i="25"/>
  <c r="P28" i="25" s="1"/>
  <c r="Q28" i="25" s="1"/>
  <c r="N23" i="28" l="1"/>
  <c r="O23" i="28" s="1"/>
  <c r="P23" i="28" s="1"/>
  <c r="L22" i="28"/>
  <c r="Q25" i="28"/>
  <c r="S24" i="28"/>
  <c r="O24" i="28"/>
  <c r="P24" i="28" s="1"/>
  <c r="R24" i="28" s="1"/>
  <c r="N26" i="27"/>
  <c r="L25" i="27"/>
  <c r="S27" i="27"/>
  <c r="O27" i="27"/>
  <c r="P27" i="27" s="1"/>
  <c r="R27" i="27" s="1"/>
  <c r="N24" i="26"/>
  <c r="L23" i="26"/>
  <c r="S25" i="26"/>
  <c r="O25" i="26"/>
  <c r="P25" i="26" s="1"/>
  <c r="R25" i="26" s="1"/>
  <c r="R28" i="25"/>
  <c r="N26" i="25"/>
  <c r="O26" i="25" s="1"/>
  <c r="P26" i="25" s="1"/>
  <c r="L25" i="25"/>
  <c r="S27" i="25"/>
  <c r="R27" i="25"/>
  <c r="Q27" i="25"/>
  <c r="Q24" i="28" l="1"/>
  <c r="N22" i="28"/>
  <c r="L21" i="28"/>
  <c r="R23" i="28"/>
  <c r="Q23" i="28"/>
  <c r="S23" i="28"/>
  <c r="Q27" i="27"/>
  <c r="N25" i="27"/>
  <c r="L24" i="27"/>
  <c r="S26" i="27"/>
  <c r="O26" i="27"/>
  <c r="P26" i="27" s="1"/>
  <c r="R26" i="27" s="1"/>
  <c r="Q25" i="26"/>
  <c r="N23" i="26"/>
  <c r="L22" i="26"/>
  <c r="S24" i="26"/>
  <c r="O24" i="26"/>
  <c r="P24" i="26" s="1"/>
  <c r="Q24" i="26" s="1"/>
  <c r="N25" i="25"/>
  <c r="L24" i="25"/>
  <c r="S26" i="25"/>
  <c r="R26" i="25"/>
  <c r="Q26" i="25"/>
  <c r="N21" i="28" l="1"/>
  <c r="L20" i="28"/>
  <c r="S22" i="28"/>
  <c r="O22" i="28"/>
  <c r="P22" i="28" s="1"/>
  <c r="R22" i="28" s="1"/>
  <c r="N24" i="27"/>
  <c r="O24" i="27" s="1"/>
  <c r="P24" i="27" s="1"/>
  <c r="L23" i="27"/>
  <c r="S25" i="27"/>
  <c r="Q26" i="27"/>
  <c r="O25" i="27"/>
  <c r="P25" i="27" s="1"/>
  <c r="R25" i="27" s="1"/>
  <c r="R24" i="26"/>
  <c r="S23" i="26"/>
  <c r="L21" i="26"/>
  <c r="N22" i="26"/>
  <c r="O22" i="26" s="1"/>
  <c r="P22" i="26" s="1"/>
  <c r="O23" i="26"/>
  <c r="P23" i="26" s="1"/>
  <c r="R23" i="26" s="1"/>
  <c r="S25" i="25"/>
  <c r="N24" i="25"/>
  <c r="L23" i="25"/>
  <c r="O25" i="25"/>
  <c r="P25" i="25" s="1"/>
  <c r="R25" i="25" s="1"/>
  <c r="Q22" i="28" l="1"/>
  <c r="N20" i="28"/>
  <c r="L19" i="28"/>
  <c r="S21" i="28"/>
  <c r="O21" i="28"/>
  <c r="P21" i="28" s="1"/>
  <c r="R21" i="28" s="1"/>
  <c r="N23" i="27"/>
  <c r="L22" i="27"/>
  <c r="Q25" i="27"/>
  <c r="R24" i="27"/>
  <c r="Q24" i="27"/>
  <c r="S24" i="27"/>
  <c r="R22" i="26"/>
  <c r="Q22" i="26"/>
  <c r="S22" i="26"/>
  <c r="N21" i="26"/>
  <c r="O21" i="26" s="1"/>
  <c r="P21" i="26" s="1"/>
  <c r="L20" i="26"/>
  <c r="Q23" i="26"/>
  <c r="S24" i="25"/>
  <c r="Q25" i="25"/>
  <c r="N23" i="25"/>
  <c r="O23" i="25" s="1"/>
  <c r="P23" i="25" s="1"/>
  <c r="L22" i="25"/>
  <c r="O24" i="25"/>
  <c r="P24" i="25" s="1"/>
  <c r="R24" i="25" s="1"/>
  <c r="N19" i="28" l="1"/>
  <c r="O19" i="28" s="1"/>
  <c r="P19" i="28" s="1"/>
  <c r="L18" i="28"/>
  <c r="Q21" i="28"/>
  <c r="S20" i="28"/>
  <c r="O20" i="28"/>
  <c r="P20" i="28" s="1"/>
  <c r="R20" i="28" s="1"/>
  <c r="N22" i="27"/>
  <c r="L21" i="27"/>
  <c r="S23" i="27"/>
  <c r="O23" i="27"/>
  <c r="P23" i="27" s="1"/>
  <c r="R23" i="27" s="1"/>
  <c r="N20" i="26"/>
  <c r="L19" i="26"/>
  <c r="S21" i="26"/>
  <c r="R21" i="26"/>
  <c r="Q21" i="26"/>
  <c r="N22" i="25"/>
  <c r="O22" i="25" s="1"/>
  <c r="P22" i="25" s="1"/>
  <c r="L21" i="25"/>
  <c r="S23" i="25"/>
  <c r="R23" i="25"/>
  <c r="Q23" i="25"/>
  <c r="Q24" i="25"/>
  <c r="Q20" i="28" l="1"/>
  <c r="N18" i="28"/>
  <c r="L17" i="28"/>
  <c r="R19" i="28"/>
  <c r="Q19" i="28"/>
  <c r="S19" i="28"/>
  <c r="Q23" i="27"/>
  <c r="N21" i="27"/>
  <c r="L20" i="27"/>
  <c r="S22" i="27"/>
  <c r="O22" i="27"/>
  <c r="P22" i="27" s="1"/>
  <c r="R22" i="27" s="1"/>
  <c r="S20" i="26"/>
  <c r="N19" i="26"/>
  <c r="L18" i="26"/>
  <c r="O20" i="26"/>
  <c r="P20" i="26" s="1"/>
  <c r="Q20" i="26" s="1"/>
  <c r="N21" i="25"/>
  <c r="L20" i="25"/>
  <c r="R22" i="25"/>
  <c r="Q22" i="25"/>
  <c r="S22" i="25"/>
  <c r="N17" i="28" l="1"/>
  <c r="L16" i="28"/>
  <c r="S18" i="28"/>
  <c r="O18" i="28"/>
  <c r="P18" i="28" s="1"/>
  <c r="R18" i="28" s="1"/>
  <c r="N20" i="27"/>
  <c r="O20" i="27" s="1"/>
  <c r="P20" i="27" s="1"/>
  <c r="L19" i="27"/>
  <c r="Q22" i="27"/>
  <c r="S21" i="27"/>
  <c r="O21" i="27"/>
  <c r="P21" i="27" s="1"/>
  <c r="R21" i="27" s="1"/>
  <c r="N18" i="26"/>
  <c r="O18" i="26" s="1"/>
  <c r="P18" i="26" s="1"/>
  <c r="L17" i="26"/>
  <c r="S19" i="26"/>
  <c r="R20" i="26"/>
  <c r="O19" i="26"/>
  <c r="P19" i="26" s="1"/>
  <c r="R19" i="26" s="1"/>
  <c r="S21" i="25"/>
  <c r="N20" i="25"/>
  <c r="L19" i="25"/>
  <c r="O21" i="25"/>
  <c r="P21" i="25" s="1"/>
  <c r="R21" i="25" s="1"/>
  <c r="Q18" i="28" l="1"/>
  <c r="N16" i="28"/>
  <c r="L15" i="28"/>
  <c r="S17" i="28"/>
  <c r="O17" i="28"/>
  <c r="P17" i="28" s="1"/>
  <c r="R17" i="28" s="1"/>
  <c r="Q21" i="27"/>
  <c r="N19" i="27"/>
  <c r="L18" i="27"/>
  <c r="R20" i="27"/>
  <c r="Q20" i="27"/>
  <c r="S20" i="27"/>
  <c r="Q19" i="26"/>
  <c r="N17" i="26"/>
  <c r="L16" i="26"/>
  <c r="S18" i="26"/>
  <c r="R18" i="26"/>
  <c r="Q18" i="26"/>
  <c r="S20" i="25"/>
  <c r="Q21" i="25"/>
  <c r="N19" i="25"/>
  <c r="O19" i="25" s="1"/>
  <c r="P19" i="25" s="1"/>
  <c r="L18" i="25"/>
  <c r="O20" i="25"/>
  <c r="P20" i="25" s="1"/>
  <c r="R20" i="25" s="1"/>
  <c r="N15" i="28" l="1"/>
  <c r="O15" i="28" s="1"/>
  <c r="P15" i="28" s="1"/>
  <c r="L14" i="28"/>
  <c r="Q17" i="28"/>
  <c r="S16" i="28"/>
  <c r="O16" i="28"/>
  <c r="P16" i="28" s="1"/>
  <c r="R16" i="28" s="1"/>
  <c r="N18" i="27"/>
  <c r="O18" i="27" s="1"/>
  <c r="P18" i="27" s="1"/>
  <c r="L17" i="27"/>
  <c r="S19" i="27"/>
  <c r="O19" i="27"/>
  <c r="P19" i="27" s="1"/>
  <c r="R19" i="27" s="1"/>
  <c r="S17" i="26"/>
  <c r="O17" i="26"/>
  <c r="P17" i="26" s="1"/>
  <c r="Q17" i="26" s="1"/>
  <c r="L15" i="26"/>
  <c r="N16" i="26"/>
  <c r="S19" i="25"/>
  <c r="R19" i="25"/>
  <c r="Q19" i="25"/>
  <c r="Q20" i="25"/>
  <c r="N18" i="25"/>
  <c r="L17" i="25"/>
  <c r="Q16" i="28" l="1"/>
  <c r="N14" i="28"/>
  <c r="L13" i="28"/>
  <c r="R15" i="28"/>
  <c r="Q15" i="28"/>
  <c r="S15" i="28"/>
  <c r="Q19" i="27"/>
  <c r="N17" i="27"/>
  <c r="L16" i="27"/>
  <c r="S18" i="27"/>
  <c r="R18" i="27"/>
  <c r="Q18" i="27"/>
  <c r="S16" i="26"/>
  <c r="O16" i="26"/>
  <c r="P16" i="26" s="1"/>
  <c r="R16" i="26" s="1"/>
  <c r="N15" i="26"/>
  <c r="L14" i="26"/>
  <c r="R17" i="26"/>
  <c r="N17" i="25"/>
  <c r="L16" i="25"/>
  <c r="S18" i="25"/>
  <c r="O18" i="25"/>
  <c r="P18" i="25" s="1"/>
  <c r="R18" i="25" s="1"/>
  <c r="N13" i="28" l="1"/>
  <c r="L12" i="28"/>
  <c r="S14" i="28"/>
  <c r="O14" i="28"/>
  <c r="P14" i="28" s="1"/>
  <c r="R14" i="28" s="1"/>
  <c r="N16" i="27"/>
  <c r="O16" i="27" s="1"/>
  <c r="P16" i="27" s="1"/>
  <c r="L15" i="27"/>
  <c r="S17" i="27"/>
  <c r="O17" i="27"/>
  <c r="P17" i="27" s="1"/>
  <c r="R17" i="27" s="1"/>
  <c r="S15" i="26"/>
  <c r="N14" i="26"/>
  <c r="O14" i="26" s="1"/>
  <c r="P14" i="26" s="1"/>
  <c r="L13" i="26"/>
  <c r="O15" i="26"/>
  <c r="P15" i="26" s="1"/>
  <c r="R15" i="26" s="1"/>
  <c r="Q16" i="26"/>
  <c r="Q18" i="25"/>
  <c r="N16" i="25"/>
  <c r="L15" i="25"/>
  <c r="S17" i="25"/>
  <c r="O17" i="25"/>
  <c r="P17" i="25" s="1"/>
  <c r="Q17" i="25" s="1"/>
  <c r="Q14" i="28" l="1"/>
  <c r="N12" i="28"/>
  <c r="L11" i="28"/>
  <c r="S13" i="28"/>
  <c r="O13" i="28"/>
  <c r="P13" i="28" s="1"/>
  <c r="R13" i="28" s="1"/>
  <c r="N15" i="27"/>
  <c r="L14" i="27"/>
  <c r="Q17" i="27"/>
  <c r="R16" i="27"/>
  <c r="Q16" i="27"/>
  <c r="S16" i="27"/>
  <c r="N13" i="26"/>
  <c r="L12" i="26"/>
  <c r="Q15" i="26"/>
  <c r="S14" i="26"/>
  <c r="R14" i="26"/>
  <c r="Q14" i="26"/>
  <c r="R17" i="25"/>
  <c r="N15" i="25"/>
  <c r="O15" i="25" s="1"/>
  <c r="P15" i="25" s="1"/>
  <c r="L14" i="25"/>
  <c r="S16" i="25"/>
  <c r="O16" i="25"/>
  <c r="P16" i="25" s="1"/>
  <c r="Q16" i="25" s="1"/>
  <c r="N11" i="28" l="1"/>
  <c r="O11" i="28" s="1"/>
  <c r="P11" i="28" s="1"/>
  <c r="L10" i="28"/>
  <c r="Q13" i="28"/>
  <c r="S12" i="28"/>
  <c r="O12" i="28"/>
  <c r="P12" i="28" s="1"/>
  <c r="R12" i="28" s="1"/>
  <c r="N14" i="27"/>
  <c r="L13" i="27"/>
  <c r="S15" i="27"/>
  <c r="O15" i="27"/>
  <c r="P15" i="27" s="1"/>
  <c r="R15" i="27" s="1"/>
  <c r="N12" i="26"/>
  <c r="L11" i="26"/>
  <c r="S13" i="26"/>
  <c r="O13" i="26"/>
  <c r="P13" i="26" s="1"/>
  <c r="R13" i="26" s="1"/>
  <c r="R16" i="25"/>
  <c r="N14" i="25"/>
  <c r="O14" i="25" s="1"/>
  <c r="P14" i="25" s="1"/>
  <c r="L13" i="25"/>
  <c r="S15" i="25"/>
  <c r="R15" i="25"/>
  <c r="Q15" i="25"/>
  <c r="Q12" i="28" l="1"/>
  <c r="N10" i="28"/>
  <c r="L9" i="28"/>
  <c r="R11" i="28"/>
  <c r="Q11" i="28"/>
  <c r="S11" i="28"/>
  <c r="Q15" i="27"/>
  <c r="N13" i="27"/>
  <c r="L12" i="27"/>
  <c r="S14" i="27"/>
  <c r="O14" i="27"/>
  <c r="P14" i="27" s="1"/>
  <c r="R14" i="27" s="1"/>
  <c r="Q13" i="26"/>
  <c r="N11" i="26"/>
  <c r="L10" i="26"/>
  <c r="S12" i="26"/>
  <c r="O12" i="26"/>
  <c r="P12" i="26" s="1"/>
  <c r="Q12" i="26" s="1"/>
  <c r="N13" i="25"/>
  <c r="L12" i="25"/>
  <c r="S14" i="25"/>
  <c r="R14" i="25"/>
  <c r="Q14" i="25"/>
  <c r="N9" i="28" l="1"/>
  <c r="O9" i="28" s="1"/>
  <c r="P9" i="28" s="1"/>
  <c r="L8" i="28"/>
  <c r="S10" i="28"/>
  <c r="O10" i="28"/>
  <c r="P10" i="28" s="1"/>
  <c r="R10" i="28" s="1"/>
  <c r="N12" i="27"/>
  <c r="O12" i="27" s="1"/>
  <c r="P12" i="27" s="1"/>
  <c r="L11" i="27"/>
  <c r="Q14" i="27"/>
  <c r="S13" i="27"/>
  <c r="O13" i="27"/>
  <c r="P13" i="27" s="1"/>
  <c r="R13" i="27" s="1"/>
  <c r="R12" i="26"/>
  <c r="L9" i="26"/>
  <c r="N10" i="26"/>
  <c r="S11" i="26"/>
  <c r="O11" i="26"/>
  <c r="P11" i="26" s="1"/>
  <c r="Q11" i="26" s="1"/>
  <c r="N12" i="25"/>
  <c r="L11" i="25"/>
  <c r="S13" i="25"/>
  <c r="O13" i="25"/>
  <c r="P13" i="25" s="1"/>
  <c r="Q13" i="25" s="1"/>
  <c r="Q10" i="28" l="1"/>
  <c r="N8" i="28"/>
  <c r="L7" i="28"/>
  <c r="R9" i="28"/>
  <c r="S9" i="28"/>
  <c r="Q9" i="28"/>
  <c r="Q13" i="27"/>
  <c r="N11" i="27"/>
  <c r="L10" i="27"/>
  <c r="R12" i="27"/>
  <c r="Q12" i="27"/>
  <c r="S12" i="27"/>
  <c r="R11" i="26"/>
  <c r="S10" i="26"/>
  <c r="O10" i="26"/>
  <c r="P10" i="26" s="1"/>
  <c r="R10" i="26" s="1"/>
  <c r="N9" i="26"/>
  <c r="L8" i="26"/>
  <c r="R13" i="25"/>
  <c r="N11" i="25"/>
  <c r="L10" i="25"/>
  <c r="S12" i="25"/>
  <c r="O12" i="25"/>
  <c r="P12" i="25" s="1"/>
  <c r="Q12" i="25" s="1"/>
  <c r="N7" i="28" l="1"/>
  <c r="O7" i="28"/>
  <c r="P7" i="28" s="1"/>
  <c r="L6" i="28"/>
  <c r="S8" i="28"/>
  <c r="O8" i="28"/>
  <c r="P8" i="28" s="1"/>
  <c r="Q8" i="28" s="1"/>
  <c r="N10" i="27"/>
  <c r="L9" i="27"/>
  <c r="S11" i="27"/>
  <c r="O11" i="27"/>
  <c r="P11" i="27" s="1"/>
  <c r="R11" i="27" s="1"/>
  <c r="N8" i="26"/>
  <c r="L7" i="26"/>
  <c r="Q10" i="26"/>
  <c r="S9" i="26"/>
  <c r="O9" i="26"/>
  <c r="P9" i="26" s="1"/>
  <c r="Q9" i="26" s="1"/>
  <c r="R12" i="25"/>
  <c r="S11" i="25"/>
  <c r="O11" i="25"/>
  <c r="P11" i="25" s="1"/>
  <c r="R11" i="25" s="1"/>
  <c r="N10" i="25"/>
  <c r="O10" i="25" s="1"/>
  <c r="P10" i="25" s="1"/>
  <c r="L9" i="25"/>
  <c r="R8" i="28" l="1"/>
  <c r="N6" i="28"/>
  <c r="L5" i="28"/>
  <c r="R7" i="28"/>
  <c r="S7" i="28"/>
  <c r="Q7" i="28"/>
  <c r="Q11" i="27"/>
  <c r="N9" i="27"/>
  <c r="L8" i="27"/>
  <c r="S10" i="27"/>
  <c r="O10" i="27"/>
  <c r="P10" i="27" s="1"/>
  <c r="R10" i="27" s="1"/>
  <c r="R9" i="26"/>
  <c r="N7" i="26"/>
  <c r="L6" i="26"/>
  <c r="S8" i="26"/>
  <c r="O8" i="26"/>
  <c r="P8" i="26" s="1"/>
  <c r="Q8" i="26" s="1"/>
  <c r="N9" i="25"/>
  <c r="L8" i="25"/>
  <c r="Q11" i="25"/>
  <c r="R10" i="25"/>
  <c r="Q10" i="25"/>
  <c r="S10" i="25"/>
  <c r="S6" i="28" l="1"/>
  <c r="O6" i="28"/>
  <c r="P6" i="28" s="1"/>
  <c r="Q6" i="28" s="1"/>
  <c r="N5" i="28"/>
  <c r="O5" i="28" s="1"/>
  <c r="P5" i="28" s="1"/>
  <c r="L4" i="28"/>
  <c r="N8" i="27"/>
  <c r="O8" i="27" s="1"/>
  <c r="P8" i="27" s="1"/>
  <c r="L7" i="27"/>
  <c r="Q10" i="27"/>
  <c r="S9" i="27"/>
  <c r="O9" i="27"/>
  <c r="P9" i="27" s="1"/>
  <c r="R9" i="27" s="1"/>
  <c r="R8" i="26"/>
  <c r="S7" i="26"/>
  <c r="O7" i="26"/>
  <c r="P7" i="26" s="1"/>
  <c r="Q7" i="26" s="1"/>
  <c r="N6" i="26"/>
  <c r="O6" i="26" s="1"/>
  <c r="P6" i="26" s="1"/>
  <c r="L5" i="26"/>
  <c r="N8" i="25"/>
  <c r="L7" i="25"/>
  <c r="S9" i="25"/>
  <c r="O9" i="25"/>
  <c r="P9" i="25" s="1"/>
  <c r="R9" i="25" s="1"/>
  <c r="N4" i="28" l="1"/>
  <c r="L3" i="28"/>
  <c r="R6" i="28"/>
  <c r="R5" i="28"/>
  <c r="S5" i="28"/>
  <c r="Q5" i="28"/>
  <c r="Q9" i="27"/>
  <c r="N7" i="27"/>
  <c r="L6" i="27"/>
  <c r="R8" i="27"/>
  <c r="Q8" i="27"/>
  <c r="S8" i="27"/>
  <c r="N5" i="26"/>
  <c r="L4" i="26"/>
  <c r="R7" i="26"/>
  <c r="S6" i="26"/>
  <c r="R6" i="26"/>
  <c r="Q6" i="26"/>
  <c r="Q9" i="25"/>
  <c r="N7" i="25"/>
  <c r="L6" i="25"/>
  <c r="S8" i="25"/>
  <c r="O8" i="25"/>
  <c r="P8" i="25" s="1"/>
  <c r="R8" i="25" s="1"/>
  <c r="N3" i="28" l="1"/>
  <c r="S4" i="28"/>
  <c r="O4" i="28"/>
  <c r="P4" i="28" s="1"/>
  <c r="R4" i="28" s="1"/>
  <c r="N6" i="27"/>
  <c r="L5" i="27"/>
  <c r="S7" i="27"/>
  <c r="O7" i="27"/>
  <c r="P7" i="27" s="1"/>
  <c r="R7" i="27" s="1"/>
  <c r="L3" i="26"/>
  <c r="N4" i="26"/>
  <c r="S5" i="26"/>
  <c r="O5" i="26"/>
  <c r="P5" i="26" s="1"/>
  <c r="Q5" i="26" s="1"/>
  <c r="Q8" i="25"/>
  <c r="N6" i="25"/>
  <c r="L5" i="25"/>
  <c r="S7" i="25"/>
  <c r="O7" i="25"/>
  <c r="P7" i="25" s="1"/>
  <c r="Q7" i="25" s="1"/>
  <c r="S3" i="28" l="1"/>
  <c r="Q4" i="28"/>
  <c r="O3" i="28"/>
  <c r="P3" i="28" s="1"/>
  <c r="R3" i="28" s="1"/>
  <c r="Q7" i="27"/>
  <c r="N5" i="27"/>
  <c r="L4" i="27"/>
  <c r="S6" i="27"/>
  <c r="O6" i="27"/>
  <c r="P6" i="27" s="1"/>
  <c r="R6" i="27" s="1"/>
  <c r="R5" i="26"/>
  <c r="S4" i="26"/>
  <c r="O4" i="26"/>
  <c r="P4" i="26" s="1"/>
  <c r="R4" i="26" s="1"/>
  <c r="N3" i="26"/>
  <c r="R7" i="25"/>
  <c r="N5" i="25"/>
  <c r="L4" i="25"/>
  <c r="S6" i="25"/>
  <c r="O6" i="25"/>
  <c r="P6" i="25" s="1"/>
  <c r="Q6" i="25" s="1"/>
  <c r="Q3" i="28" l="1"/>
  <c r="N4" i="27"/>
  <c r="O4" i="27" s="1"/>
  <c r="P4" i="27" s="1"/>
  <c r="L3" i="27"/>
  <c r="Q6" i="27"/>
  <c r="S5" i="27"/>
  <c r="O5" i="27"/>
  <c r="P5" i="27" s="1"/>
  <c r="R5" i="27" s="1"/>
  <c r="Q4" i="26"/>
  <c r="S3" i="26"/>
  <c r="O3" i="26"/>
  <c r="P3" i="26" s="1"/>
  <c r="R3" i="26" s="1"/>
  <c r="R6" i="25"/>
  <c r="S5" i="25"/>
  <c r="O5" i="25"/>
  <c r="P5" i="25" s="1"/>
  <c r="R5" i="25" s="1"/>
  <c r="N4" i="25"/>
  <c r="O4" i="25" s="1"/>
  <c r="P4" i="25" s="1"/>
  <c r="L3" i="25"/>
  <c r="N3" i="27" l="1"/>
  <c r="Q5" i="27"/>
  <c r="R4" i="27"/>
  <c r="Q4" i="27"/>
  <c r="S4" i="27"/>
  <c r="Q3" i="26"/>
  <c r="S4" i="25"/>
  <c r="R4" i="25"/>
  <c r="Q4" i="25"/>
  <c r="Q5" i="25"/>
  <c r="N3" i="25"/>
  <c r="S3" i="27" l="1"/>
  <c r="O3" i="27"/>
  <c r="P3" i="27" s="1"/>
  <c r="Q3" i="27" s="1"/>
  <c r="S3" i="25"/>
  <c r="O3" i="25"/>
  <c r="P3" i="25" s="1"/>
  <c r="R3" i="25" s="1"/>
  <c r="R3" i="27" l="1"/>
  <c r="Q3" i="25"/>
  <c r="M10" i="23" l="1"/>
  <c r="N10" i="23" s="1"/>
  <c r="M12" i="23"/>
  <c r="N12" i="23" s="1"/>
  <c r="M11" i="23"/>
  <c r="N11" i="23" s="1"/>
  <c r="M9" i="23"/>
  <c r="N9" i="23" s="1"/>
  <c r="M8" i="23"/>
  <c r="N8" i="23" s="1"/>
  <c r="M54" i="24"/>
  <c r="L54" i="24"/>
  <c r="N54" i="24" s="1"/>
  <c r="G54" i="24"/>
  <c r="I54" i="24" s="1"/>
  <c r="K54" i="24" s="1"/>
  <c r="M53" i="24" s="1"/>
  <c r="M52" i="24" s="1"/>
  <c r="F54" i="24"/>
  <c r="H54" i="24" s="1"/>
  <c r="J54" i="24" s="1"/>
  <c r="L53" i="24" s="1"/>
  <c r="G53" i="24"/>
  <c r="I53" i="24" s="1"/>
  <c r="K53" i="24" s="1"/>
  <c r="F53" i="24"/>
  <c r="H53" i="24" s="1"/>
  <c r="J53" i="24" s="1"/>
  <c r="G52" i="24"/>
  <c r="I52" i="24" s="1"/>
  <c r="K52" i="24" s="1"/>
  <c r="F52" i="24"/>
  <c r="H52" i="24" s="1"/>
  <c r="J52" i="24" s="1"/>
  <c r="G51" i="24"/>
  <c r="I51" i="24" s="1"/>
  <c r="K51" i="24" s="1"/>
  <c r="F51" i="24"/>
  <c r="H51" i="24" s="1"/>
  <c r="J51" i="24" s="1"/>
  <c r="G50" i="24"/>
  <c r="I50" i="24" s="1"/>
  <c r="K50" i="24" s="1"/>
  <c r="F50" i="24"/>
  <c r="H50" i="24" s="1"/>
  <c r="J50" i="24" s="1"/>
  <c r="G49" i="24"/>
  <c r="I49" i="24" s="1"/>
  <c r="K49" i="24" s="1"/>
  <c r="F49" i="24"/>
  <c r="H49" i="24" s="1"/>
  <c r="J49" i="24" s="1"/>
  <c r="G48" i="24"/>
  <c r="I48" i="24" s="1"/>
  <c r="K48" i="24" s="1"/>
  <c r="F48" i="24"/>
  <c r="H48" i="24" s="1"/>
  <c r="J48" i="24" s="1"/>
  <c r="G47" i="24"/>
  <c r="I47" i="24" s="1"/>
  <c r="K47" i="24" s="1"/>
  <c r="F47" i="24"/>
  <c r="H47" i="24" s="1"/>
  <c r="J47" i="24" s="1"/>
  <c r="G46" i="24"/>
  <c r="I46" i="24" s="1"/>
  <c r="K46" i="24" s="1"/>
  <c r="F46" i="24"/>
  <c r="H46" i="24" s="1"/>
  <c r="J46" i="24" s="1"/>
  <c r="G45" i="24"/>
  <c r="I45" i="24" s="1"/>
  <c r="K45" i="24" s="1"/>
  <c r="F45" i="24"/>
  <c r="H45" i="24" s="1"/>
  <c r="J45" i="24" s="1"/>
  <c r="G44" i="24"/>
  <c r="I44" i="24" s="1"/>
  <c r="K44" i="24" s="1"/>
  <c r="F44" i="24"/>
  <c r="H44" i="24" s="1"/>
  <c r="J44" i="24" s="1"/>
  <c r="G43" i="24"/>
  <c r="I43" i="24" s="1"/>
  <c r="K43" i="24" s="1"/>
  <c r="F43" i="24"/>
  <c r="H43" i="24" s="1"/>
  <c r="J43" i="24" s="1"/>
  <c r="G42" i="24"/>
  <c r="I42" i="24" s="1"/>
  <c r="K42" i="24" s="1"/>
  <c r="F42" i="24"/>
  <c r="H42" i="24" s="1"/>
  <c r="J42" i="24" s="1"/>
  <c r="G41" i="24"/>
  <c r="I41" i="24" s="1"/>
  <c r="K41" i="24" s="1"/>
  <c r="F41" i="24"/>
  <c r="H41" i="24" s="1"/>
  <c r="J41" i="24" s="1"/>
  <c r="G40" i="24"/>
  <c r="I40" i="24" s="1"/>
  <c r="K40" i="24" s="1"/>
  <c r="F40" i="24"/>
  <c r="H40" i="24" s="1"/>
  <c r="J40" i="24" s="1"/>
  <c r="G39" i="24"/>
  <c r="I39" i="24" s="1"/>
  <c r="K39" i="24" s="1"/>
  <c r="F39" i="24"/>
  <c r="H39" i="24" s="1"/>
  <c r="J39" i="24" s="1"/>
  <c r="G38" i="24"/>
  <c r="I38" i="24" s="1"/>
  <c r="K38" i="24" s="1"/>
  <c r="F38" i="24"/>
  <c r="H38" i="24" s="1"/>
  <c r="J38" i="24" s="1"/>
  <c r="G37" i="24"/>
  <c r="I37" i="24" s="1"/>
  <c r="K37" i="24" s="1"/>
  <c r="F37" i="24"/>
  <c r="H37" i="24" s="1"/>
  <c r="J37" i="24" s="1"/>
  <c r="G36" i="24"/>
  <c r="I36" i="24" s="1"/>
  <c r="K36" i="24" s="1"/>
  <c r="F36" i="24"/>
  <c r="H36" i="24" s="1"/>
  <c r="J36" i="24" s="1"/>
  <c r="G35" i="24"/>
  <c r="I35" i="24" s="1"/>
  <c r="K35" i="24" s="1"/>
  <c r="F35" i="24"/>
  <c r="H35" i="24" s="1"/>
  <c r="J35" i="24" s="1"/>
  <c r="G34" i="24"/>
  <c r="I34" i="24" s="1"/>
  <c r="K34" i="24" s="1"/>
  <c r="F34" i="24"/>
  <c r="H34" i="24" s="1"/>
  <c r="J34" i="24" s="1"/>
  <c r="G33" i="24"/>
  <c r="I33" i="24" s="1"/>
  <c r="K33" i="24" s="1"/>
  <c r="F33" i="24"/>
  <c r="H33" i="24" s="1"/>
  <c r="J33" i="24" s="1"/>
  <c r="G32" i="24"/>
  <c r="I32" i="24" s="1"/>
  <c r="K32" i="24" s="1"/>
  <c r="F32" i="24"/>
  <c r="H32" i="24" s="1"/>
  <c r="J32" i="24" s="1"/>
  <c r="G31" i="24"/>
  <c r="I31" i="24" s="1"/>
  <c r="K31" i="24" s="1"/>
  <c r="F31" i="24"/>
  <c r="H31" i="24" s="1"/>
  <c r="J31" i="24" s="1"/>
  <c r="G30" i="24"/>
  <c r="I30" i="24" s="1"/>
  <c r="K30" i="24" s="1"/>
  <c r="F30" i="24"/>
  <c r="H30" i="24" s="1"/>
  <c r="J30" i="24" s="1"/>
  <c r="G29" i="24"/>
  <c r="I29" i="24" s="1"/>
  <c r="K29" i="24" s="1"/>
  <c r="F29" i="24"/>
  <c r="H29" i="24" s="1"/>
  <c r="J29" i="24" s="1"/>
  <c r="G28" i="24"/>
  <c r="I28" i="24" s="1"/>
  <c r="K28" i="24" s="1"/>
  <c r="F28" i="24"/>
  <c r="H28" i="24" s="1"/>
  <c r="J28" i="24" s="1"/>
  <c r="G27" i="24"/>
  <c r="I27" i="24" s="1"/>
  <c r="K27" i="24" s="1"/>
  <c r="F27" i="24"/>
  <c r="H27" i="24" s="1"/>
  <c r="J27" i="24" s="1"/>
  <c r="G26" i="24"/>
  <c r="I26" i="24" s="1"/>
  <c r="K26" i="24" s="1"/>
  <c r="F26" i="24"/>
  <c r="H26" i="24" s="1"/>
  <c r="J26" i="24" s="1"/>
  <c r="G25" i="24"/>
  <c r="I25" i="24" s="1"/>
  <c r="K25" i="24" s="1"/>
  <c r="F25" i="24"/>
  <c r="H25" i="24" s="1"/>
  <c r="J25" i="24" s="1"/>
  <c r="G24" i="24"/>
  <c r="I24" i="24" s="1"/>
  <c r="K24" i="24" s="1"/>
  <c r="F24" i="24"/>
  <c r="H24" i="24" s="1"/>
  <c r="J24" i="24" s="1"/>
  <c r="G23" i="24"/>
  <c r="I23" i="24" s="1"/>
  <c r="K23" i="24" s="1"/>
  <c r="F23" i="24"/>
  <c r="H23" i="24" s="1"/>
  <c r="J23" i="24" s="1"/>
  <c r="G22" i="24"/>
  <c r="I22" i="24" s="1"/>
  <c r="K22" i="24" s="1"/>
  <c r="F22" i="24"/>
  <c r="H22" i="24" s="1"/>
  <c r="J22" i="24" s="1"/>
  <c r="G21" i="24"/>
  <c r="I21" i="24" s="1"/>
  <c r="K21" i="24" s="1"/>
  <c r="F21" i="24"/>
  <c r="H21" i="24" s="1"/>
  <c r="J21" i="24" s="1"/>
  <c r="G20" i="24"/>
  <c r="I20" i="24" s="1"/>
  <c r="K20" i="24" s="1"/>
  <c r="F20" i="24"/>
  <c r="H20" i="24" s="1"/>
  <c r="J20" i="24" s="1"/>
  <c r="G19" i="24"/>
  <c r="I19" i="24" s="1"/>
  <c r="K19" i="24" s="1"/>
  <c r="F19" i="24"/>
  <c r="H19" i="24" s="1"/>
  <c r="J19" i="24" s="1"/>
  <c r="G18" i="24"/>
  <c r="I18" i="24" s="1"/>
  <c r="K18" i="24" s="1"/>
  <c r="F18" i="24"/>
  <c r="H18" i="24" s="1"/>
  <c r="J18" i="24" s="1"/>
  <c r="G17" i="24"/>
  <c r="I17" i="24" s="1"/>
  <c r="K17" i="24" s="1"/>
  <c r="F17" i="24"/>
  <c r="H17" i="24" s="1"/>
  <c r="J17" i="24" s="1"/>
  <c r="G16" i="24"/>
  <c r="I16" i="24" s="1"/>
  <c r="K16" i="24" s="1"/>
  <c r="F16" i="24"/>
  <c r="H16" i="24" s="1"/>
  <c r="J16" i="24" s="1"/>
  <c r="G15" i="24"/>
  <c r="I15" i="24" s="1"/>
  <c r="K15" i="24" s="1"/>
  <c r="F15" i="24"/>
  <c r="H15" i="24" s="1"/>
  <c r="J15" i="24" s="1"/>
  <c r="G14" i="24"/>
  <c r="I14" i="24" s="1"/>
  <c r="K14" i="24" s="1"/>
  <c r="F14" i="24"/>
  <c r="H14" i="24" s="1"/>
  <c r="J14" i="24" s="1"/>
  <c r="G13" i="24"/>
  <c r="I13" i="24" s="1"/>
  <c r="K13" i="24" s="1"/>
  <c r="F13" i="24"/>
  <c r="H13" i="24" s="1"/>
  <c r="J13" i="24" s="1"/>
  <c r="G12" i="24"/>
  <c r="I12" i="24" s="1"/>
  <c r="K12" i="24" s="1"/>
  <c r="F12" i="24"/>
  <c r="H12" i="24" s="1"/>
  <c r="J12" i="24" s="1"/>
  <c r="G11" i="24"/>
  <c r="I11" i="24" s="1"/>
  <c r="K11" i="24" s="1"/>
  <c r="F11" i="24"/>
  <c r="H11" i="24" s="1"/>
  <c r="J11" i="24" s="1"/>
  <c r="G10" i="24"/>
  <c r="I10" i="24" s="1"/>
  <c r="K10" i="24" s="1"/>
  <c r="F10" i="24"/>
  <c r="H10" i="24" s="1"/>
  <c r="J10" i="24" s="1"/>
  <c r="G9" i="24"/>
  <c r="I9" i="24" s="1"/>
  <c r="K9" i="24" s="1"/>
  <c r="F9" i="24"/>
  <c r="H9" i="24" s="1"/>
  <c r="J9" i="24" s="1"/>
  <c r="G8" i="24"/>
  <c r="I8" i="24" s="1"/>
  <c r="K8" i="24" s="1"/>
  <c r="F8" i="24"/>
  <c r="H8" i="24" s="1"/>
  <c r="J8" i="24" s="1"/>
  <c r="G7" i="24"/>
  <c r="I7" i="24" s="1"/>
  <c r="K7" i="24" s="1"/>
  <c r="F7" i="24"/>
  <c r="H7" i="24" s="1"/>
  <c r="J7" i="24" s="1"/>
  <c r="G6" i="24"/>
  <c r="I6" i="24" s="1"/>
  <c r="K6" i="24" s="1"/>
  <c r="F6" i="24"/>
  <c r="H6" i="24" s="1"/>
  <c r="J6" i="24" s="1"/>
  <c r="G5" i="24"/>
  <c r="I5" i="24" s="1"/>
  <c r="K5" i="24" s="1"/>
  <c r="F5" i="24"/>
  <c r="H5" i="24" s="1"/>
  <c r="J5" i="24" s="1"/>
  <c r="G4" i="24"/>
  <c r="I4" i="24" s="1"/>
  <c r="K4" i="24" s="1"/>
  <c r="F4" i="24"/>
  <c r="H4" i="24" s="1"/>
  <c r="J4" i="24" s="1"/>
  <c r="G3" i="24"/>
  <c r="I3" i="24" s="1"/>
  <c r="K3" i="24" s="1"/>
  <c r="F3" i="24"/>
  <c r="H3" i="24" s="1"/>
  <c r="J3" i="24" s="1"/>
  <c r="L52" i="24" l="1"/>
  <c r="L51" i="24" s="1"/>
  <c r="L50" i="24" s="1"/>
  <c r="L49" i="24" s="1"/>
  <c r="L48" i="24" s="1"/>
  <c r="N53" i="24"/>
  <c r="S54" i="24"/>
  <c r="R54" i="24"/>
  <c r="Q54" i="24"/>
  <c r="M51" i="24"/>
  <c r="M50" i="24" s="1"/>
  <c r="M49" i="24" s="1"/>
  <c r="M48" i="24" s="1"/>
  <c r="M47" i="24" s="1"/>
  <c r="M46" i="24" s="1"/>
  <c r="M45" i="24" s="1"/>
  <c r="M44" i="24" s="1"/>
  <c r="M43" i="24" s="1"/>
  <c r="M42" i="24" s="1"/>
  <c r="M41" i="24" s="1"/>
  <c r="M40" i="24" s="1"/>
  <c r="M39" i="24" s="1"/>
  <c r="M38" i="24" s="1"/>
  <c r="M37" i="24" s="1"/>
  <c r="M36" i="24" s="1"/>
  <c r="M35" i="24" s="1"/>
  <c r="M34" i="24" s="1"/>
  <c r="M33" i="24" s="1"/>
  <c r="M32" i="24" s="1"/>
  <c r="M31" i="24" s="1"/>
  <c r="M30" i="24" s="1"/>
  <c r="M29" i="24" s="1"/>
  <c r="M28" i="24" s="1"/>
  <c r="M27" i="24" s="1"/>
  <c r="M26" i="24" s="1"/>
  <c r="M25" i="24" s="1"/>
  <c r="M24" i="24" s="1"/>
  <c r="M23" i="24" s="1"/>
  <c r="M22" i="24" s="1"/>
  <c r="M21" i="24" s="1"/>
  <c r="M20" i="24" s="1"/>
  <c r="M19" i="24" s="1"/>
  <c r="M18" i="24" s="1"/>
  <c r="M17" i="24" s="1"/>
  <c r="M16" i="24" s="1"/>
  <c r="M15" i="24" s="1"/>
  <c r="M14" i="24" s="1"/>
  <c r="M13" i="24" s="1"/>
  <c r="M12" i="24" s="1"/>
  <c r="M11" i="24" s="1"/>
  <c r="M10" i="24" s="1"/>
  <c r="M9" i="24" s="1"/>
  <c r="M8" i="24" s="1"/>
  <c r="M7" i="24" s="1"/>
  <c r="M6" i="24" s="1"/>
  <c r="M5" i="24" s="1"/>
  <c r="M4" i="24" s="1"/>
  <c r="M3" i="24" s="1"/>
  <c r="O53" i="24"/>
  <c r="P53" i="24" s="1"/>
  <c r="N52" i="24" l="1"/>
  <c r="O52" i="24" s="1"/>
  <c r="P52" i="24" s="1"/>
  <c r="N51" i="24"/>
  <c r="S51" i="24" s="1"/>
  <c r="N48" i="24"/>
  <c r="O48" i="24" s="1"/>
  <c r="P48" i="24" s="1"/>
  <c r="L47" i="24"/>
  <c r="N49" i="24"/>
  <c r="O49" i="24" s="1"/>
  <c r="P49" i="24" s="1"/>
  <c r="N50" i="24"/>
  <c r="O50" i="24" s="1"/>
  <c r="P50" i="24" s="1"/>
  <c r="S52" i="24"/>
  <c r="R52" i="24"/>
  <c r="Q52" i="24"/>
  <c r="Q53" i="24"/>
  <c r="S53" i="24"/>
  <c r="R53" i="24"/>
  <c r="O51" i="24" l="1"/>
  <c r="P51" i="24" s="1"/>
  <c r="R51" i="24" s="1"/>
  <c r="N47" i="24"/>
  <c r="L46" i="24"/>
  <c r="Q51" i="24"/>
  <c r="R50" i="24"/>
  <c r="Q50" i="24"/>
  <c r="S50" i="24"/>
  <c r="S48" i="24"/>
  <c r="R48" i="24"/>
  <c r="Q48" i="24"/>
  <c r="Q49" i="24"/>
  <c r="S49" i="24"/>
  <c r="R49" i="24"/>
  <c r="N46" i="24" l="1"/>
  <c r="O46" i="24" s="1"/>
  <c r="P46" i="24" s="1"/>
  <c r="L45" i="24"/>
  <c r="S47" i="24"/>
  <c r="O47" i="24"/>
  <c r="P47" i="24" s="1"/>
  <c r="R47" i="24" s="1"/>
  <c r="N45" i="24" l="1"/>
  <c r="L44" i="24"/>
  <c r="Q47" i="24"/>
  <c r="R46" i="24"/>
  <c r="Q46" i="24"/>
  <c r="S46" i="24"/>
  <c r="N44" i="24" l="1"/>
  <c r="L43" i="24"/>
  <c r="S45" i="24"/>
  <c r="O45" i="24"/>
  <c r="P45" i="24" s="1"/>
  <c r="Q45" i="24" s="1"/>
  <c r="N43" i="24" l="1"/>
  <c r="L42" i="24"/>
  <c r="S44" i="24"/>
  <c r="R45" i="24"/>
  <c r="O44" i="24"/>
  <c r="P44" i="24" s="1"/>
  <c r="R44" i="24" s="1"/>
  <c r="S43" i="24" l="1"/>
  <c r="N42" i="24"/>
  <c r="L41" i="24"/>
  <c r="Q44" i="24"/>
  <c r="O43" i="24"/>
  <c r="P43" i="24" s="1"/>
  <c r="R43" i="24" s="1"/>
  <c r="Q43" i="24" l="1"/>
  <c r="S42" i="24"/>
  <c r="N41" i="24"/>
  <c r="O41" i="24" s="1"/>
  <c r="P41" i="24" s="1"/>
  <c r="L40" i="24"/>
  <c r="O42" i="24"/>
  <c r="P42" i="24" s="1"/>
  <c r="R42" i="24" s="1"/>
  <c r="Q42" i="24" l="1"/>
  <c r="N40" i="24"/>
  <c r="L39" i="24"/>
  <c r="Q41" i="24"/>
  <c r="S41" i="24"/>
  <c r="R41" i="24"/>
  <c r="S40" i="24" l="1"/>
  <c r="N39" i="24"/>
  <c r="O39" i="24" s="1"/>
  <c r="P39" i="24" s="1"/>
  <c r="L38" i="24"/>
  <c r="O40" i="24"/>
  <c r="P40" i="24" s="1"/>
  <c r="R40" i="24" s="1"/>
  <c r="S39" i="24" l="1"/>
  <c r="R39" i="24"/>
  <c r="Q39" i="24"/>
  <c r="Q40" i="24"/>
  <c r="N38" i="24"/>
  <c r="O38" i="24"/>
  <c r="P38" i="24" s="1"/>
  <c r="L37" i="24"/>
  <c r="N37" i="24" l="1"/>
  <c r="L36" i="24"/>
  <c r="R38" i="24"/>
  <c r="Q38" i="24"/>
  <c r="S38" i="24"/>
  <c r="N36" i="24" l="1"/>
  <c r="L35" i="24"/>
  <c r="S37" i="24"/>
  <c r="O37" i="24"/>
  <c r="P37" i="24" s="1"/>
  <c r="R37" i="24" s="1"/>
  <c r="Q37" i="24" l="1"/>
  <c r="N35" i="24"/>
  <c r="L34" i="24"/>
  <c r="S36" i="24"/>
  <c r="O36" i="24"/>
  <c r="P36" i="24" s="1"/>
  <c r="R36" i="24" s="1"/>
  <c r="N34" i="24" l="1"/>
  <c r="L33" i="24"/>
  <c r="Q36" i="24"/>
  <c r="S35" i="24"/>
  <c r="O35" i="24"/>
  <c r="P35" i="24" s="1"/>
  <c r="R35" i="24" s="1"/>
  <c r="N33" i="24" l="1"/>
  <c r="O33" i="24" s="1"/>
  <c r="P33" i="24" s="1"/>
  <c r="L32" i="24"/>
  <c r="Q35" i="24"/>
  <c r="S34" i="24"/>
  <c r="O34" i="24"/>
  <c r="P34" i="24" s="1"/>
  <c r="R34" i="24" s="1"/>
  <c r="N32" i="24" l="1"/>
  <c r="L31" i="24"/>
  <c r="Q34" i="24"/>
  <c r="R33" i="24"/>
  <c r="S33" i="24"/>
  <c r="Q33" i="24"/>
  <c r="N31" i="24" l="1"/>
  <c r="L30" i="24"/>
  <c r="S32" i="24"/>
  <c r="O32" i="24"/>
  <c r="P32" i="24" s="1"/>
  <c r="R32" i="24" s="1"/>
  <c r="S31" i="24" l="1"/>
  <c r="Q32" i="24"/>
  <c r="N30" i="24"/>
  <c r="O30" i="24" s="1"/>
  <c r="P30" i="24" s="1"/>
  <c r="L29" i="24"/>
  <c r="O31" i="24"/>
  <c r="P31" i="24" s="1"/>
  <c r="R31" i="24" s="1"/>
  <c r="N29" i="24" l="1"/>
  <c r="O29" i="24" s="1"/>
  <c r="P29" i="24" s="1"/>
  <c r="L28" i="24"/>
  <c r="Q31" i="24"/>
  <c r="S30" i="24"/>
  <c r="Q30" i="24"/>
  <c r="R30" i="24"/>
  <c r="N28" i="24" l="1"/>
  <c r="L27" i="24"/>
  <c r="S29" i="24"/>
  <c r="R29" i="24"/>
  <c r="Q29" i="24"/>
  <c r="N27" i="24" l="1"/>
  <c r="O27" i="24" s="1"/>
  <c r="P27" i="24" s="1"/>
  <c r="L26" i="24"/>
  <c r="S28" i="24"/>
  <c r="O28" i="24"/>
  <c r="P28" i="24" s="1"/>
  <c r="R28" i="24" s="1"/>
  <c r="N26" i="24" l="1"/>
  <c r="L25" i="24"/>
  <c r="Q28" i="24"/>
  <c r="R27" i="24"/>
  <c r="Q27" i="24"/>
  <c r="S27" i="24"/>
  <c r="N25" i="24" l="1"/>
  <c r="O25" i="24" s="1"/>
  <c r="P25" i="24" s="1"/>
  <c r="L24" i="24"/>
  <c r="S26" i="24"/>
  <c r="O26" i="24"/>
  <c r="P26" i="24" s="1"/>
  <c r="R26" i="24" s="1"/>
  <c r="Q26" i="24" l="1"/>
  <c r="N24" i="24"/>
  <c r="L23" i="24"/>
  <c r="S25" i="24"/>
  <c r="R25" i="24"/>
  <c r="Q25" i="24"/>
  <c r="N23" i="24" l="1"/>
  <c r="O23" i="24" s="1"/>
  <c r="P23" i="24" s="1"/>
  <c r="L22" i="24"/>
  <c r="S24" i="24"/>
  <c r="O24" i="24"/>
  <c r="P24" i="24" s="1"/>
  <c r="Q24" i="24" s="1"/>
  <c r="N22" i="24" l="1"/>
  <c r="L21" i="24"/>
  <c r="R24" i="24"/>
  <c r="R23" i="24"/>
  <c r="S23" i="24"/>
  <c r="Q23" i="24"/>
  <c r="N21" i="24" l="1"/>
  <c r="L20" i="24"/>
  <c r="S22" i="24"/>
  <c r="O22" i="24"/>
  <c r="P22" i="24" s="1"/>
  <c r="R22" i="24" s="1"/>
  <c r="Q22" i="24" l="1"/>
  <c r="N20" i="24"/>
  <c r="L19" i="24"/>
  <c r="S21" i="24"/>
  <c r="O21" i="24"/>
  <c r="P21" i="24" s="1"/>
  <c r="R21" i="24" s="1"/>
  <c r="N19" i="24" l="1"/>
  <c r="O19" i="24" s="1"/>
  <c r="P19" i="24" s="1"/>
  <c r="L18" i="24"/>
  <c r="Q21" i="24"/>
  <c r="S20" i="24"/>
  <c r="O20" i="24"/>
  <c r="P20" i="24" s="1"/>
  <c r="R20" i="24" s="1"/>
  <c r="Q20" i="24" l="1"/>
  <c r="N18" i="24"/>
  <c r="L17" i="24"/>
  <c r="R19" i="24"/>
  <c r="Q19" i="24"/>
  <c r="S19" i="24"/>
  <c r="N17" i="24" l="1"/>
  <c r="L16" i="24"/>
  <c r="S18" i="24"/>
  <c r="O18" i="24"/>
  <c r="P18" i="24" s="1"/>
  <c r="R18" i="24" s="1"/>
  <c r="Q18" i="24" l="1"/>
  <c r="N16" i="24"/>
  <c r="L15" i="24"/>
  <c r="S17" i="24"/>
  <c r="O17" i="24"/>
  <c r="P17" i="24" s="1"/>
  <c r="R17" i="24" s="1"/>
  <c r="N15" i="24" l="1"/>
  <c r="O15" i="24" s="1"/>
  <c r="P15" i="24" s="1"/>
  <c r="L14" i="24"/>
  <c r="Q17" i="24"/>
  <c r="S16" i="24"/>
  <c r="O16" i="24"/>
  <c r="P16" i="24" s="1"/>
  <c r="R16" i="24" s="1"/>
  <c r="Q16" i="24" l="1"/>
  <c r="N14" i="24"/>
  <c r="L13" i="24"/>
  <c r="R15" i="24"/>
  <c r="Q15" i="24"/>
  <c r="S15" i="24"/>
  <c r="N13" i="24" l="1"/>
  <c r="L12" i="24"/>
  <c r="S14" i="24"/>
  <c r="O14" i="24"/>
  <c r="P14" i="24" s="1"/>
  <c r="R14" i="24" s="1"/>
  <c r="Q14" i="24" l="1"/>
  <c r="N12" i="24"/>
  <c r="L11" i="24"/>
  <c r="S13" i="24"/>
  <c r="O13" i="24"/>
  <c r="P13" i="24" s="1"/>
  <c r="R13" i="24" s="1"/>
  <c r="N11" i="24" l="1"/>
  <c r="O11" i="24" s="1"/>
  <c r="P11" i="24" s="1"/>
  <c r="L10" i="24"/>
  <c r="S12" i="24"/>
  <c r="Q13" i="24"/>
  <c r="O12" i="24"/>
  <c r="P12" i="24" s="1"/>
  <c r="R12" i="24" s="1"/>
  <c r="Q12" i="24" l="1"/>
  <c r="N10" i="24"/>
  <c r="O10" i="24" s="1"/>
  <c r="P10" i="24" s="1"/>
  <c r="L9" i="24"/>
  <c r="R11" i="24"/>
  <c r="S11" i="24"/>
  <c r="Q11" i="24"/>
  <c r="N9" i="24" l="1"/>
  <c r="L8" i="24"/>
  <c r="Q10" i="24"/>
  <c r="R10" i="24"/>
  <c r="S10" i="24"/>
  <c r="N8" i="24" l="1"/>
  <c r="L7" i="24"/>
  <c r="S9" i="24"/>
  <c r="O9" i="24"/>
  <c r="P9" i="24" s="1"/>
  <c r="Q9" i="24" s="1"/>
  <c r="N7" i="24" l="1"/>
  <c r="O7" i="24" s="1"/>
  <c r="P7" i="24" s="1"/>
  <c r="L6" i="24"/>
  <c r="R9" i="24"/>
  <c r="S8" i="24"/>
  <c r="O8" i="24"/>
  <c r="P8" i="24" s="1"/>
  <c r="Q8" i="24" s="1"/>
  <c r="N6" i="24" l="1"/>
  <c r="L5" i="24"/>
  <c r="R8" i="24"/>
  <c r="R7" i="24"/>
  <c r="Q7" i="24"/>
  <c r="S7" i="24"/>
  <c r="N5" i="24" l="1"/>
  <c r="L4" i="24"/>
  <c r="S6" i="24"/>
  <c r="O6" i="24"/>
  <c r="P6" i="24" s="1"/>
  <c r="R6" i="24" s="1"/>
  <c r="Q6" i="24" l="1"/>
  <c r="N4" i="24"/>
  <c r="L3" i="24"/>
  <c r="S5" i="24"/>
  <c r="O5" i="24"/>
  <c r="P5" i="24" s="1"/>
  <c r="Q5" i="24" s="1"/>
  <c r="N3" i="24" l="1"/>
  <c r="O3" i="24" s="1"/>
  <c r="P3" i="24" s="1"/>
  <c r="R5" i="24"/>
  <c r="S4" i="24"/>
  <c r="O4" i="24"/>
  <c r="P4" i="24" s="1"/>
  <c r="Q4" i="24" s="1"/>
  <c r="R4" i="24" l="1"/>
  <c r="R3" i="24"/>
  <c r="S3" i="24"/>
  <c r="Q3" i="24"/>
  <c r="AQ2" i="3" l="1"/>
  <c r="AF3" i="3" l="1"/>
  <c r="AQ3" i="3" l="1"/>
  <c r="T3" i="26" l="1"/>
  <c r="T3" i="28"/>
  <c r="T3" i="25"/>
  <c r="T3" i="27"/>
  <c r="T3" i="24"/>
  <c r="U3" i="25" l="1"/>
  <c r="V3" i="25" s="1"/>
  <c r="W3" i="25" s="1"/>
  <c r="X3" i="25" s="1"/>
  <c r="U3" i="26"/>
  <c r="V3" i="26" s="1"/>
  <c r="W3" i="26" s="1"/>
  <c r="X3" i="26" s="1"/>
  <c r="U3" i="27"/>
  <c r="V3" i="27" s="1"/>
  <c r="W3" i="27" s="1"/>
  <c r="X3" i="27" s="1"/>
  <c r="U3" i="24"/>
  <c r="V3" i="24" s="1"/>
  <c r="W3" i="24" s="1"/>
  <c r="X3" i="24" s="1"/>
  <c r="U3" i="28"/>
  <c r="V3" i="28" s="1"/>
  <c r="W3" i="28" s="1"/>
  <c r="X3" i="28" s="1"/>
  <c r="T46" i="27"/>
  <c r="T28" i="26"/>
  <c r="T7" i="28"/>
  <c r="T45" i="24"/>
  <c r="T45" i="26"/>
  <c r="T44" i="27"/>
  <c r="T41" i="25"/>
  <c r="T16" i="28"/>
  <c r="T31" i="28"/>
  <c r="T17" i="26"/>
  <c r="T50" i="24"/>
  <c r="T26" i="26"/>
  <c r="T25" i="24"/>
  <c r="T38" i="24"/>
  <c r="T23" i="28"/>
  <c r="T43" i="24"/>
  <c r="T23" i="24"/>
  <c r="T12" i="26"/>
  <c r="T42" i="28"/>
  <c r="T40" i="24"/>
  <c r="T17" i="28"/>
  <c r="T49" i="27"/>
  <c r="T19" i="24"/>
  <c r="T30" i="25"/>
  <c r="T30" i="26"/>
  <c r="T22" i="25"/>
  <c r="T29" i="25"/>
  <c r="T34" i="28"/>
  <c r="T8" i="26"/>
  <c r="T35" i="25"/>
  <c r="T44" i="26"/>
  <c r="T24" i="26"/>
  <c r="T20" i="24"/>
  <c r="T9" i="26"/>
  <c r="T12" i="24"/>
  <c r="T28" i="24"/>
  <c r="T53" i="27"/>
  <c r="T38" i="26"/>
  <c r="T32" i="26"/>
  <c r="T50" i="25"/>
  <c r="T27" i="24"/>
  <c r="T39" i="26"/>
  <c r="T5" i="28"/>
  <c r="T9" i="28"/>
  <c r="T37" i="28"/>
  <c r="T25" i="28"/>
  <c r="T9" i="27"/>
  <c r="T22" i="27"/>
  <c r="T36" i="25"/>
  <c r="T54" i="28"/>
  <c r="T4" i="28"/>
  <c r="T39" i="25"/>
  <c r="T18" i="25"/>
  <c r="T44" i="28"/>
  <c r="T20" i="25"/>
  <c r="T16" i="25"/>
  <c r="T41" i="28"/>
  <c r="T33" i="24"/>
  <c r="T15" i="24"/>
  <c r="T34" i="25"/>
  <c r="T24" i="28"/>
  <c r="T35" i="26"/>
  <c r="T4" i="25"/>
  <c r="T46" i="28"/>
  <c r="T18" i="24"/>
  <c r="T19" i="26"/>
  <c r="T22" i="28"/>
  <c r="T8" i="25"/>
  <c r="T49" i="25"/>
  <c r="T23" i="27"/>
  <c r="T7" i="26"/>
  <c r="T13" i="25"/>
  <c r="T24" i="24"/>
  <c r="T16" i="26"/>
  <c r="T13" i="27"/>
  <c r="T35" i="28"/>
  <c r="T50" i="28"/>
  <c r="T18" i="27"/>
  <c r="T35" i="27"/>
  <c r="T47" i="24"/>
  <c r="T53" i="25"/>
  <c r="T4" i="27"/>
  <c r="T47" i="27"/>
  <c r="T37" i="27"/>
  <c r="T19" i="28"/>
  <c r="T17" i="24"/>
  <c r="T10" i="26"/>
  <c r="T54" i="27"/>
  <c r="T31" i="24"/>
  <c r="T52" i="24"/>
  <c r="T47" i="28"/>
  <c r="T51" i="25"/>
  <c r="T48" i="27"/>
  <c r="T22" i="26"/>
  <c r="T9" i="24"/>
  <c r="T46" i="24"/>
  <c r="T19" i="25"/>
  <c r="T18" i="28"/>
  <c r="T31" i="26"/>
  <c r="T27" i="28"/>
  <c r="T6" i="24"/>
  <c r="T46" i="26"/>
  <c r="T32" i="24"/>
  <c r="T7" i="27"/>
  <c r="T39" i="24"/>
  <c r="T23" i="25"/>
  <c r="T8" i="24"/>
  <c r="T52" i="27"/>
  <c r="T19" i="27"/>
  <c r="T26" i="28"/>
  <c r="T5" i="27"/>
  <c r="T47" i="26"/>
  <c r="T43" i="26"/>
  <c r="T52" i="25"/>
  <c r="T34" i="24"/>
  <c r="T49" i="26"/>
  <c r="T12" i="28"/>
  <c r="T31" i="27"/>
  <c r="T30" i="24"/>
  <c r="T32" i="28"/>
  <c r="T29" i="28"/>
  <c r="T40" i="25"/>
  <c r="T7" i="24"/>
  <c r="T9" i="25"/>
  <c r="T51" i="28"/>
  <c r="T21" i="28"/>
  <c r="T42" i="25"/>
  <c r="T24" i="25"/>
  <c r="T17" i="27"/>
  <c r="T37" i="25"/>
  <c r="T50" i="26"/>
  <c r="T32" i="25"/>
  <c r="T40" i="26"/>
  <c r="T45" i="28"/>
  <c r="T43" i="28"/>
  <c r="T53" i="28"/>
  <c r="T41" i="24"/>
  <c r="T44" i="24"/>
  <c r="T29" i="27"/>
  <c r="T37" i="24"/>
  <c r="T14" i="28"/>
  <c r="T5" i="24"/>
  <c r="T6" i="26"/>
  <c r="T13" i="28"/>
  <c r="T48" i="26"/>
  <c r="T21" i="24"/>
  <c r="T31" i="25"/>
  <c r="T42" i="26"/>
  <c r="T37" i="26"/>
  <c r="T10" i="27"/>
  <c r="T11" i="28"/>
  <c r="T5" i="26"/>
  <c r="T7" i="25"/>
  <c r="T33" i="27"/>
  <c r="T11" i="26"/>
  <c r="T15" i="25"/>
  <c r="T16" i="27"/>
  <c r="T42" i="24"/>
  <c r="T18" i="26"/>
  <c r="T12" i="25"/>
  <c r="T34" i="27"/>
  <c r="T11" i="25"/>
  <c r="T51" i="27"/>
  <c r="T15" i="27"/>
  <c r="T21" i="26"/>
  <c r="T10" i="28"/>
  <c r="T8" i="28"/>
  <c r="T38" i="25"/>
  <c r="T13" i="24"/>
  <c r="T29" i="26"/>
  <c r="T27" i="26"/>
  <c r="T41" i="26"/>
  <c r="T6" i="28"/>
  <c r="T25" i="26"/>
  <c r="T13" i="26"/>
  <c r="T17" i="25"/>
  <c r="T11" i="24"/>
  <c r="T54" i="26"/>
  <c r="T46" i="25"/>
  <c r="T43" i="25"/>
  <c r="T20" i="27"/>
  <c r="T28" i="27"/>
  <c r="T49" i="28"/>
  <c r="T48" i="25"/>
  <c r="T6" i="27"/>
  <c r="T14" i="25"/>
  <c r="T42" i="27"/>
  <c r="T32" i="27"/>
  <c r="T30" i="28"/>
  <c r="T51" i="26"/>
  <c r="T27" i="27"/>
  <c r="T47" i="25"/>
  <c r="T50" i="27"/>
  <c r="T25" i="27"/>
  <c r="T5" i="25"/>
  <c r="T21" i="27"/>
  <c r="T14" i="24"/>
  <c r="T20" i="28"/>
  <c r="T36" i="28"/>
  <c r="T45" i="27"/>
  <c r="T39" i="27"/>
  <c r="T52" i="28"/>
  <c r="T43" i="27"/>
  <c r="T26" i="27"/>
  <c r="T24" i="27"/>
  <c r="T29" i="24"/>
  <c r="T48" i="28"/>
  <c r="T36" i="27"/>
  <c r="T14" i="26"/>
  <c r="T15" i="28"/>
  <c r="T39" i="28"/>
  <c r="T33" i="25"/>
  <c r="T4" i="26"/>
  <c r="T4" i="24"/>
  <c r="T38" i="28"/>
  <c r="T30" i="27"/>
  <c r="T22" i="24"/>
  <c r="T15" i="26"/>
  <c r="T36" i="24"/>
  <c r="T23" i="26"/>
  <c r="T6" i="25"/>
  <c r="T51" i="24"/>
  <c r="T34" i="26"/>
  <c r="T38" i="27"/>
  <c r="T52" i="26"/>
  <c r="T21" i="25"/>
  <c r="T53" i="24"/>
  <c r="T45" i="25"/>
  <c r="T12" i="27"/>
  <c r="T54" i="25"/>
  <c r="T35" i="24"/>
  <c r="T10" i="24"/>
  <c r="T10" i="25"/>
  <c r="T25" i="25"/>
  <c r="T27" i="25"/>
  <c r="T26" i="25"/>
  <c r="T26" i="24"/>
  <c r="T8" i="27"/>
  <c r="T28" i="28"/>
  <c r="T33" i="26"/>
  <c r="T40" i="27"/>
  <c r="T49" i="24"/>
  <c r="T40" i="28"/>
  <c r="T54" i="24"/>
  <c r="T48" i="24"/>
  <c r="T53" i="26"/>
  <c r="T16" i="24"/>
  <c r="T44" i="25"/>
  <c r="T20" i="26"/>
  <c r="T11" i="27"/>
  <c r="T36" i="26"/>
  <c r="T28" i="25"/>
  <c r="T41" i="27"/>
  <c r="T14" i="27"/>
  <c r="T33" i="28"/>
  <c r="U30" i="28" l="1"/>
  <c r="V30" i="28" s="1"/>
  <c r="W30" i="28" s="1"/>
  <c r="X30" i="28" s="1"/>
  <c r="U30" i="25"/>
  <c r="U30" i="26"/>
  <c r="V30" i="26" s="1"/>
  <c r="W30" i="26" s="1"/>
  <c r="X30" i="26" s="1"/>
  <c r="U30" i="27"/>
  <c r="V30" i="27" s="1"/>
  <c r="W30" i="27" s="1"/>
  <c r="X30" i="27" s="1"/>
  <c r="U30" i="24"/>
  <c r="V30" i="24" s="1"/>
  <c r="W30" i="24" s="1"/>
  <c r="X30" i="24" s="1"/>
  <c r="U16" i="25"/>
  <c r="V16" i="25" s="1"/>
  <c r="W16" i="25" s="1"/>
  <c r="X16" i="25" s="1"/>
  <c r="U16" i="24"/>
  <c r="V16" i="24" s="1"/>
  <c r="W16" i="24" s="1"/>
  <c r="X16" i="24" s="1"/>
  <c r="U16" i="28"/>
  <c r="V16" i="28" s="1"/>
  <c r="W16" i="28" s="1"/>
  <c r="X16" i="28" s="1"/>
  <c r="U16" i="26"/>
  <c r="V16" i="26" s="1"/>
  <c r="W16" i="26" s="1"/>
  <c r="X16" i="26" s="1"/>
  <c r="U16" i="27"/>
  <c r="U45" i="28"/>
  <c r="U45" i="24"/>
  <c r="U45" i="25"/>
  <c r="V45" i="25" s="1"/>
  <c r="W45" i="25" s="1"/>
  <c r="X45" i="25" s="1"/>
  <c r="U45" i="26"/>
  <c r="V45" i="26" s="1"/>
  <c r="W45" i="26" s="1"/>
  <c r="X45" i="26" s="1"/>
  <c r="U45" i="27"/>
  <c r="V45" i="27" s="1"/>
  <c r="W45" i="27" s="1"/>
  <c r="X45" i="27" s="1"/>
  <c r="U21" i="27"/>
  <c r="V21" i="27" s="1"/>
  <c r="W21" i="27" s="1"/>
  <c r="X21" i="27" s="1"/>
  <c r="U21" i="28"/>
  <c r="U21" i="24"/>
  <c r="V21" i="24" s="1"/>
  <c r="W21" i="24" s="1"/>
  <c r="X21" i="24" s="1"/>
  <c r="U21" i="25"/>
  <c r="V21" i="25" s="1"/>
  <c r="W21" i="25" s="1"/>
  <c r="X21" i="25" s="1"/>
  <c r="U21" i="26"/>
  <c r="V21" i="26" s="1"/>
  <c r="W21" i="26" s="1"/>
  <c r="X21" i="26" s="1"/>
  <c r="U52" i="25"/>
  <c r="V52" i="25" s="1"/>
  <c r="W52" i="25" s="1"/>
  <c r="X52" i="25" s="1"/>
  <c r="U52" i="28"/>
  <c r="V52" i="28" s="1"/>
  <c r="W52" i="28" s="1"/>
  <c r="X52" i="28" s="1"/>
  <c r="U52" i="27"/>
  <c r="V52" i="27" s="1"/>
  <c r="W52" i="27" s="1"/>
  <c r="X52" i="27" s="1"/>
  <c r="U52" i="24"/>
  <c r="V52" i="24" s="1"/>
  <c r="W52" i="24" s="1"/>
  <c r="X52" i="24" s="1"/>
  <c r="U52" i="26"/>
  <c r="V52" i="26" s="1"/>
  <c r="W52" i="26" s="1"/>
  <c r="X52" i="26" s="1"/>
  <c r="U54" i="24"/>
  <c r="V54" i="24" s="1"/>
  <c r="W54" i="24" s="1"/>
  <c r="X54" i="24" s="1"/>
  <c r="U54" i="26"/>
  <c r="V54" i="26" s="1"/>
  <c r="W54" i="26" s="1"/>
  <c r="X54" i="26" s="1"/>
  <c r="U54" i="27"/>
  <c r="U54" i="25"/>
  <c r="V54" i="25" s="1"/>
  <c r="W54" i="25" s="1"/>
  <c r="X54" i="25" s="1"/>
  <c r="U54" i="28"/>
  <c r="V54" i="28" s="1"/>
  <c r="W54" i="28" s="1"/>
  <c r="X54" i="28" s="1"/>
  <c r="U25" i="26"/>
  <c r="V25" i="26" s="1"/>
  <c r="W25" i="26" s="1"/>
  <c r="X25" i="26" s="1"/>
  <c r="U25" i="27"/>
  <c r="V25" i="27" s="1"/>
  <c r="W25" i="27" s="1"/>
  <c r="X25" i="27" s="1"/>
  <c r="U25" i="28"/>
  <c r="V25" i="28" s="1"/>
  <c r="W25" i="28" s="1"/>
  <c r="X25" i="28" s="1"/>
  <c r="U25" i="24"/>
  <c r="V25" i="24" s="1"/>
  <c r="W25" i="24" s="1"/>
  <c r="X25" i="24" s="1"/>
  <c r="U25" i="25"/>
  <c r="V25" i="25" s="1"/>
  <c r="W25" i="25" s="1"/>
  <c r="X25" i="25" s="1"/>
  <c r="U40" i="28"/>
  <c r="V40" i="28" s="1"/>
  <c r="W40" i="28" s="1"/>
  <c r="X40" i="28" s="1"/>
  <c r="U40" i="26"/>
  <c r="V40" i="26" s="1"/>
  <c r="W40" i="26" s="1"/>
  <c r="X40" i="26" s="1"/>
  <c r="U40" i="27"/>
  <c r="V40" i="27" s="1"/>
  <c r="W40" i="27" s="1"/>
  <c r="X40" i="27" s="1"/>
  <c r="U40" i="25"/>
  <c r="V40" i="25" s="1"/>
  <c r="W40" i="25" s="1"/>
  <c r="X40" i="25" s="1"/>
  <c r="U40" i="24"/>
  <c r="V40" i="24" s="1"/>
  <c r="W40" i="24" s="1"/>
  <c r="X40" i="24" s="1"/>
  <c r="U31" i="24"/>
  <c r="V31" i="24" s="1"/>
  <c r="W31" i="24" s="1"/>
  <c r="X31" i="24" s="1"/>
  <c r="U31" i="26"/>
  <c r="V31" i="26" s="1"/>
  <c r="W31" i="26" s="1"/>
  <c r="X31" i="26" s="1"/>
  <c r="U31" i="25"/>
  <c r="V31" i="25" s="1"/>
  <c r="W31" i="25" s="1"/>
  <c r="X31" i="25" s="1"/>
  <c r="U31" i="28"/>
  <c r="V31" i="28" s="1"/>
  <c r="W31" i="28" s="1"/>
  <c r="X31" i="28" s="1"/>
  <c r="U31" i="27"/>
  <c r="V31" i="27" s="1"/>
  <c r="W31" i="27" s="1"/>
  <c r="X31" i="27" s="1"/>
  <c r="U39" i="25"/>
  <c r="V39" i="25" s="1"/>
  <c r="W39" i="25" s="1"/>
  <c r="X39" i="25" s="1"/>
  <c r="U39" i="28"/>
  <c r="V39" i="28" s="1"/>
  <c r="W39" i="28" s="1"/>
  <c r="X39" i="28" s="1"/>
  <c r="U39" i="24"/>
  <c r="V39" i="24" s="1"/>
  <c r="W39" i="24" s="1"/>
  <c r="X39" i="24" s="1"/>
  <c r="U39" i="27"/>
  <c r="V39" i="27" s="1"/>
  <c r="W39" i="27" s="1"/>
  <c r="X39" i="27" s="1"/>
  <c r="U39" i="26"/>
  <c r="V39" i="26" s="1"/>
  <c r="W39" i="26" s="1"/>
  <c r="X39" i="26" s="1"/>
  <c r="U37" i="24"/>
  <c r="V37" i="24" s="1"/>
  <c r="W37" i="24" s="1"/>
  <c r="X37" i="24" s="1"/>
  <c r="U37" i="28"/>
  <c r="V37" i="28" s="1"/>
  <c r="W37" i="28" s="1"/>
  <c r="X37" i="28" s="1"/>
  <c r="U37" i="26"/>
  <c r="V37" i="26" s="1"/>
  <c r="W37" i="26" s="1"/>
  <c r="X37" i="26" s="1"/>
  <c r="U37" i="25"/>
  <c r="V37" i="25" s="1"/>
  <c r="W37" i="25" s="1"/>
  <c r="X37" i="25" s="1"/>
  <c r="U37" i="27"/>
  <c r="V37" i="27" s="1"/>
  <c r="W37" i="27" s="1"/>
  <c r="X37" i="27" s="1"/>
  <c r="U36" i="24"/>
  <c r="V36" i="24" s="1"/>
  <c r="W36" i="24" s="1"/>
  <c r="X36" i="24" s="1"/>
  <c r="U36" i="28"/>
  <c r="V36" i="28" s="1"/>
  <c r="W36" i="28" s="1"/>
  <c r="X36" i="28" s="1"/>
  <c r="U36" i="27"/>
  <c r="V36" i="27" s="1"/>
  <c r="W36" i="27" s="1"/>
  <c r="X36" i="27" s="1"/>
  <c r="U36" i="25"/>
  <c r="V36" i="25" s="1"/>
  <c r="W36" i="25" s="1"/>
  <c r="X36" i="25" s="1"/>
  <c r="U36" i="26"/>
  <c r="V36" i="26" s="1"/>
  <c r="W36" i="26" s="1"/>
  <c r="X36" i="26" s="1"/>
  <c r="U13" i="26"/>
  <c r="V13" i="26" s="1"/>
  <c r="W13" i="26" s="1"/>
  <c r="X13" i="26" s="1"/>
  <c r="U13" i="25"/>
  <c r="V13" i="25" s="1"/>
  <c r="W13" i="25" s="1"/>
  <c r="X13" i="25" s="1"/>
  <c r="U13" i="28"/>
  <c r="V13" i="28" s="1"/>
  <c r="W13" i="28" s="1"/>
  <c r="X13" i="28" s="1"/>
  <c r="U13" i="27"/>
  <c r="V13" i="27" s="1"/>
  <c r="W13" i="27" s="1"/>
  <c r="X13" i="27" s="1"/>
  <c r="U13" i="24"/>
  <c r="V13" i="24" s="1"/>
  <c r="W13" i="24" s="1"/>
  <c r="X13" i="24" s="1"/>
  <c r="U6" i="24"/>
  <c r="V6" i="24" s="1"/>
  <c r="W6" i="24" s="1"/>
  <c r="X6" i="24" s="1"/>
  <c r="U6" i="26"/>
  <c r="V6" i="26" s="1"/>
  <c r="W6" i="26" s="1"/>
  <c r="X6" i="26" s="1"/>
  <c r="U6" i="27"/>
  <c r="V6" i="27" s="1"/>
  <c r="W6" i="27" s="1"/>
  <c r="X6" i="27" s="1"/>
  <c r="U6" i="25"/>
  <c r="V6" i="25" s="1"/>
  <c r="W6" i="25" s="1"/>
  <c r="X6" i="25" s="1"/>
  <c r="U6" i="28"/>
  <c r="V6" i="28" s="1"/>
  <c r="W6" i="28" s="1"/>
  <c r="X6" i="28" s="1"/>
  <c r="U38" i="25"/>
  <c r="V38" i="25" s="1"/>
  <c r="W38" i="25" s="1"/>
  <c r="X38" i="25" s="1"/>
  <c r="U38" i="27"/>
  <c r="V38" i="27" s="1"/>
  <c r="W38" i="27" s="1"/>
  <c r="X38" i="27" s="1"/>
  <c r="U38" i="24"/>
  <c r="U38" i="28"/>
  <c r="V38" i="28" s="1"/>
  <c r="W38" i="28" s="1"/>
  <c r="X38" i="28" s="1"/>
  <c r="U38" i="26"/>
  <c r="V38" i="26" s="1"/>
  <c r="W38" i="26" s="1"/>
  <c r="X38" i="26" s="1"/>
  <c r="U14" i="24"/>
  <c r="V14" i="24" s="1"/>
  <c r="W14" i="24" s="1"/>
  <c r="X14" i="24" s="1"/>
  <c r="U14" i="25"/>
  <c r="V14" i="25" s="1"/>
  <c r="W14" i="25" s="1"/>
  <c r="X14" i="25" s="1"/>
  <c r="U14" i="28"/>
  <c r="V14" i="28" s="1"/>
  <c r="W14" i="28" s="1"/>
  <c r="X14" i="28" s="1"/>
  <c r="U14" i="27"/>
  <c r="V14" i="27" s="1"/>
  <c r="W14" i="27" s="1"/>
  <c r="X14" i="27" s="1"/>
  <c r="U14" i="26"/>
  <c r="V14" i="26" s="1"/>
  <c r="W14" i="26" s="1"/>
  <c r="X14" i="26" s="1"/>
  <c r="U22" i="24"/>
  <c r="V22" i="24" s="1"/>
  <c r="W22" i="24" s="1"/>
  <c r="X22" i="24" s="1"/>
  <c r="U22" i="28"/>
  <c r="V22" i="28" s="1"/>
  <c r="W22" i="28" s="1"/>
  <c r="X22" i="28" s="1"/>
  <c r="U22" i="25"/>
  <c r="U22" i="26"/>
  <c r="V22" i="26" s="1"/>
  <c r="W22" i="26" s="1"/>
  <c r="X22" i="26" s="1"/>
  <c r="U22" i="27"/>
  <c r="V22" i="27" s="1"/>
  <c r="W22" i="27" s="1"/>
  <c r="X22" i="27" s="1"/>
  <c r="U44" i="24"/>
  <c r="V44" i="24" s="1"/>
  <c r="W44" i="24" s="1"/>
  <c r="X44" i="24" s="1"/>
  <c r="U44" i="28"/>
  <c r="V44" i="28" s="1"/>
  <c r="W44" i="28" s="1"/>
  <c r="X44" i="28" s="1"/>
  <c r="U44" i="26"/>
  <c r="V44" i="26" s="1"/>
  <c r="W44" i="26" s="1"/>
  <c r="X44" i="26" s="1"/>
  <c r="U44" i="25"/>
  <c r="V44" i="25" s="1"/>
  <c r="W44" i="25" s="1"/>
  <c r="X44" i="25" s="1"/>
  <c r="U44" i="27"/>
  <c r="V44" i="27" s="1"/>
  <c r="W44" i="27" s="1"/>
  <c r="X44" i="27" s="1"/>
  <c r="U35" i="24"/>
  <c r="V35" i="24" s="1"/>
  <c r="W35" i="24" s="1"/>
  <c r="X35" i="24" s="1"/>
  <c r="U35" i="27"/>
  <c r="V35" i="27" s="1"/>
  <c r="W35" i="27" s="1"/>
  <c r="X35" i="27" s="1"/>
  <c r="U35" i="26"/>
  <c r="V35" i="26" s="1"/>
  <c r="W35" i="26" s="1"/>
  <c r="X35" i="26" s="1"/>
  <c r="U35" i="25"/>
  <c r="V35" i="25" s="1"/>
  <c r="W35" i="25" s="1"/>
  <c r="X35" i="25" s="1"/>
  <c r="U35" i="28"/>
  <c r="V35" i="28" s="1"/>
  <c r="W35" i="28" s="1"/>
  <c r="X35" i="28" s="1"/>
  <c r="U4" i="24"/>
  <c r="V4" i="24" s="1"/>
  <c r="W4" i="24" s="1"/>
  <c r="X4" i="24" s="1"/>
  <c r="U4" i="27"/>
  <c r="V4" i="27" s="1"/>
  <c r="W4" i="27" s="1"/>
  <c r="X4" i="27" s="1"/>
  <c r="U4" i="28"/>
  <c r="V4" i="28" s="1"/>
  <c r="W4" i="28" s="1"/>
  <c r="X4" i="28" s="1"/>
  <c r="U4" i="26"/>
  <c r="V4" i="26" s="1"/>
  <c r="W4" i="26" s="1"/>
  <c r="X4" i="26" s="1"/>
  <c r="U4" i="25"/>
  <c r="V4" i="25" s="1"/>
  <c r="W4" i="25" s="1"/>
  <c r="X4" i="25" s="1"/>
  <c r="U34" i="26"/>
  <c r="V34" i="26" s="1"/>
  <c r="W34" i="26" s="1"/>
  <c r="X34" i="26" s="1"/>
  <c r="U34" i="25"/>
  <c r="V34" i="25" s="1"/>
  <c r="W34" i="25" s="1"/>
  <c r="X34" i="25" s="1"/>
  <c r="U34" i="24"/>
  <c r="V34" i="24" s="1"/>
  <c r="W34" i="24" s="1"/>
  <c r="X34" i="24" s="1"/>
  <c r="U34" i="27"/>
  <c r="V34" i="27" s="1"/>
  <c r="W34" i="27" s="1"/>
  <c r="X34" i="27" s="1"/>
  <c r="U34" i="28"/>
  <c r="V34" i="28" s="1"/>
  <c r="W34" i="28" s="1"/>
  <c r="X34" i="28" s="1"/>
  <c r="U51" i="27"/>
  <c r="V51" i="27" s="1"/>
  <c r="W51" i="27" s="1"/>
  <c r="X51" i="27" s="1"/>
  <c r="U51" i="28"/>
  <c r="V51" i="28" s="1"/>
  <c r="W51" i="28" s="1"/>
  <c r="X51" i="28" s="1"/>
  <c r="U51" i="24"/>
  <c r="V51" i="24" s="1"/>
  <c r="W51" i="24" s="1"/>
  <c r="X51" i="24" s="1"/>
  <c r="U51" i="26"/>
  <c r="V51" i="26" s="1"/>
  <c r="W51" i="26" s="1"/>
  <c r="X51" i="26" s="1"/>
  <c r="U51" i="25"/>
  <c r="V51" i="25" s="1"/>
  <c r="W51" i="25" s="1"/>
  <c r="X51" i="25" s="1"/>
  <c r="U49" i="25"/>
  <c r="V49" i="25" s="1"/>
  <c r="W49" i="25" s="1"/>
  <c r="X49" i="25" s="1"/>
  <c r="U49" i="26"/>
  <c r="V49" i="26" s="1"/>
  <c r="W49" i="26" s="1"/>
  <c r="X49" i="26" s="1"/>
  <c r="U49" i="27"/>
  <c r="V49" i="27" s="1"/>
  <c r="W49" i="27" s="1"/>
  <c r="X49" i="27" s="1"/>
  <c r="U49" i="28"/>
  <c r="V49" i="28" s="1"/>
  <c r="W49" i="28" s="1"/>
  <c r="X49" i="28" s="1"/>
  <c r="U49" i="24"/>
  <c r="V49" i="24" s="1"/>
  <c r="W49" i="24" s="1"/>
  <c r="X49" i="24" s="1"/>
  <c r="U11" i="26"/>
  <c r="V11" i="26" s="1"/>
  <c r="W11" i="26" s="1"/>
  <c r="X11" i="26" s="1"/>
  <c r="U11" i="28"/>
  <c r="V11" i="28" s="1"/>
  <c r="W11" i="28" s="1"/>
  <c r="X11" i="28" s="1"/>
  <c r="U11" i="27"/>
  <c r="V11" i="27" s="1"/>
  <c r="W11" i="27" s="1"/>
  <c r="X11" i="27" s="1"/>
  <c r="U11" i="25"/>
  <c r="V11" i="25" s="1"/>
  <c r="W11" i="25" s="1"/>
  <c r="X11" i="25" s="1"/>
  <c r="U11" i="24"/>
  <c r="V11" i="24" s="1"/>
  <c r="W11" i="24" s="1"/>
  <c r="X11" i="24" s="1"/>
  <c r="U20" i="28"/>
  <c r="V20" i="28" s="1"/>
  <c r="W20" i="28" s="1"/>
  <c r="X20" i="28" s="1"/>
  <c r="U20" i="26"/>
  <c r="V20" i="26" s="1"/>
  <c r="W20" i="26" s="1"/>
  <c r="X20" i="26" s="1"/>
  <c r="U20" i="24"/>
  <c r="V20" i="24" s="1"/>
  <c r="W20" i="24" s="1"/>
  <c r="X20" i="24" s="1"/>
  <c r="U20" i="25"/>
  <c r="V20" i="25" s="1"/>
  <c r="W20" i="25" s="1"/>
  <c r="X20" i="25" s="1"/>
  <c r="U20" i="27"/>
  <c r="V20" i="27" s="1"/>
  <c r="W20" i="27" s="1"/>
  <c r="X20" i="27" s="1"/>
  <c r="U48" i="26"/>
  <c r="V48" i="26" s="1"/>
  <c r="W48" i="26" s="1"/>
  <c r="X48" i="26" s="1"/>
  <c r="U48" i="25"/>
  <c r="V48" i="25" s="1"/>
  <c r="W48" i="25" s="1"/>
  <c r="X48" i="25" s="1"/>
  <c r="U48" i="27"/>
  <c r="V48" i="27" s="1"/>
  <c r="W48" i="27" s="1"/>
  <c r="X48" i="27" s="1"/>
  <c r="U48" i="24"/>
  <c r="V48" i="24" s="1"/>
  <c r="W48" i="24" s="1"/>
  <c r="X48" i="24" s="1"/>
  <c r="U48" i="28"/>
  <c r="V48" i="28" s="1"/>
  <c r="W48" i="28" s="1"/>
  <c r="X48" i="28" s="1"/>
  <c r="U46" i="24"/>
  <c r="V46" i="24" s="1"/>
  <c r="W46" i="24" s="1"/>
  <c r="X46" i="24" s="1"/>
  <c r="U46" i="27"/>
  <c r="V46" i="27" s="1"/>
  <c r="W46" i="27" s="1"/>
  <c r="X46" i="27" s="1"/>
  <c r="U46" i="25"/>
  <c r="V46" i="25" s="1"/>
  <c r="W46" i="25" s="1"/>
  <c r="X46" i="25" s="1"/>
  <c r="U46" i="28"/>
  <c r="V46" i="28" s="1"/>
  <c r="W46" i="28" s="1"/>
  <c r="X46" i="28" s="1"/>
  <c r="U46" i="26"/>
  <c r="V46" i="26" s="1"/>
  <c r="W46" i="26" s="1"/>
  <c r="X46" i="26" s="1"/>
  <c r="U27" i="27"/>
  <c r="V27" i="27" s="1"/>
  <c r="W27" i="27" s="1"/>
  <c r="X27" i="27" s="1"/>
  <c r="U27" i="26"/>
  <c r="V27" i="26" s="1"/>
  <c r="W27" i="26" s="1"/>
  <c r="X27" i="26" s="1"/>
  <c r="U27" i="28"/>
  <c r="V27" i="28" s="1"/>
  <c r="W27" i="28" s="1"/>
  <c r="X27" i="28" s="1"/>
  <c r="U27" i="24"/>
  <c r="V27" i="24" s="1"/>
  <c r="W27" i="24" s="1"/>
  <c r="X27" i="24" s="1"/>
  <c r="U27" i="25"/>
  <c r="V27" i="25" s="1"/>
  <c r="W27" i="25" s="1"/>
  <c r="X27" i="25" s="1"/>
  <c r="U10" i="27"/>
  <c r="V10" i="27" s="1"/>
  <c r="W10" i="27" s="1"/>
  <c r="X10" i="27" s="1"/>
  <c r="U10" i="28"/>
  <c r="V10" i="28" s="1"/>
  <c r="W10" i="28" s="1"/>
  <c r="X10" i="28" s="1"/>
  <c r="U10" i="26"/>
  <c r="V10" i="26" s="1"/>
  <c r="W10" i="26" s="1"/>
  <c r="X10" i="26" s="1"/>
  <c r="U10" i="24"/>
  <c r="V10" i="24" s="1"/>
  <c r="W10" i="24" s="1"/>
  <c r="X10" i="24" s="1"/>
  <c r="U10" i="25"/>
  <c r="V10" i="25" s="1"/>
  <c r="W10" i="25" s="1"/>
  <c r="X10" i="25" s="1"/>
  <c r="U12" i="24"/>
  <c r="V12" i="24" s="1"/>
  <c r="W12" i="24" s="1"/>
  <c r="X12" i="24" s="1"/>
  <c r="U12" i="26"/>
  <c r="V12" i="26" s="1"/>
  <c r="W12" i="26" s="1"/>
  <c r="X12" i="26" s="1"/>
  <c r="U12" i="28"/>
  <c r="V12" i="28" s="1"/>
  <c r="W12" i="28" s="1"/>
  <c r="X12" i="28" s="1"/>
  <c r="U12" i="27"/>
  <c r="V12" i="27" s="1"/>
  <c r="W12" i="27" s="1"/>
  <c r="X12" i="27" s="1"/>
  <c r="U12" i="25"/>
  <c r="V12" i="25" s="1"/>
  <c r="W12" i="25" s="1"/>
  <c r="X12" i="25" s="1"/>
  <c r="U19" i="27"/>
  <c r="V19" i="27" s="1"/>
  <c r="W19" i="27" s="1"/>
  <c r="X19" i="27" s="1"/>
  <c r="U19" i="28"/>
  <c r="V19" i="28" s="1"/>
  <c r="W19" i="28" s="1"/>
  <c r="X19" i="28" s="1"/>
  <c r="U19" i="24"/>
  <c r="V19" i="24" s="1"/>
  <c r="W19" i="24" s="1"/>
  <c r="X19" i="24" s="1"/>
  <c r="U19" i="26"/>
  <c r="V19" i="26" s="1"/>
  <c r="W19" i="26" s="1"/>
  <c r="X19" i="26" s="1"/>
  <c r="U19" i="25"/>
  <c r="V19" i="25" s="1"/>
  <c r="W19" i="25" s="1"/>
  <c r="X19" i="25" s="1"/>
  <c r="U9" i="25"/>
  <c r="V9" i="25" s="1"/>
  <c r="W9" i="25" s="1"/>
  <c r="X9" i="25" s="1"/>
  <c r="U9" i="27"/>
  <c r="V9" i="27" s="1"/>
  <c r="W9" i="27" s="1"/>
  <c r="X9" i="27" s="1"/>
  <c r="U9" i="24"/>
  <c r="V9" i="24" s="1"/>
  <c r="W9" i="24" s="1"/>
  <c r="X9" i="24" s="1"/>
  <c r="U9" i="26"/>
  <c r="V9" i="26" s="1"/>
  <c r="W9" i="26" s="1"/>
  <c r="X9" i="26" s="1"/>
  <c r="U9" i="28"/>
  <c r="V9" i="28" s="1"/>
  <c r="W9" i="28" s="1"/>
  <c r="X9" i="28" s="1"/>
  <c r="U26" i="26"/>
  <c r="V26" i="26" s="1"/>
  <c r="W26" i="26" s="1"/>
  <c r="X26" i="26" s="1"/>
  <c r="U26" i="27"/>
  <c r="V26" i="27" s="1"/>
  <c r="W26" i="27" s="1"/>
  <c r="X26" i="27" s="1"/>
  <c r="U26" i="24"/>
  <c r="V26" i="24" s="1"/>
  <c r="W26" i="24" s="1"/>
  <c r="X26" i="24" s="1"/>
  <c r="U26" i="25"/>
  <c r="V26" i="25" s="1"/>
  <c r="W26" i="25" s="1"/>
  <c r="X26" i="25" s="1"/>
  <c r="U26" i="28"/>
  <c r="V26" i="28" s="1"/>
  <c r="W26" i="28" s="1"/>
  <c r="X26" i="28" s="1"/>
  <c r="U15" i="25"/>
  <c r="V15" i="25" s="1"/>
  <c r="W15" i="25" s="1"/>
  <c r="X15" i="25" s="1"/>
  <c r="U15" i="24"/>
  <c r="V15" i="24" s="1"/>
  <c r="W15" i="24" s="1"/>
  <c r="X15" i="24" s="1"/>
  <c r="U15" i="28"/>
  <c r="V15" i="28" s="1"/>
  <c r="W15" i="28" s="1"/>
  <c r="X15" i="28" s="1"/>
  <c r="U15" i="27"/>
  <c r="V15" i="27" s="1"/>
  <c r="W15" i="27" s="1"/>
  <c r="X15" i="27" s="1"/>
  <c r="U15" i="26"/>
  <c r="V15" i="26" s="1"/>
  <c r="W15" i="26" s="1"/>
  <c r="X15" i="26" s="1"/>
  <c r="U41" i="26"/>
  <c r="V41" i="26" s="1"/>
  <c r="W41" i="26" s="1"/>
  <c r="X41" i="26" s="1"/>
  <c r="U41" i="28"/>
  <c r="V41" i="28" s="1"/>
  <c r="W41" i="28" s="1"/>
  <c r="X41" i="28" s="1"/>
  <c r="U41" i="25"/>
  <c r="V41" i="25" s="1"/>
  <c r="W41" i="25" s="1"/>
  <c r="X41" i="25" s="1"/>
  <c r="U41" i="24"/>
  <c r="V41" i="24" s="1"/>
  <c r="W41" i="24" s="1"/>
  <c r="X41" i="24" s="1"/>
  <c r="U41" i="27"/>
  <c r="V41" i="27" s="1"/>
  <c r="W41" i="27" s="1"/>
  <c r="X41" i="27" s="1"/>
  <c r="U50" i="25"/>
  <c r="V50" i="25" s="1"/>
  <c r="W50" i="25" s="1"/>
  <c r="X50" i="25" s="1"/>
  <c r="U50" i="26"/>
  <c r="V50" i="26" s="1"/>
  <c r="W50" i="26" s="1"/>
  <c r="X50" i="26" s="1"/>
  <c r="U50" i="24"/>
  <c r="V50" i="24" s="1"/>
  <c r="W50" i="24" s="1"/>
  <c r="X50" i="24" s="1"/>
  <c r="U50" i="28"/>
  <c r="V50" i="28" s="1"/>
  <c r="W50" i="28" s="1"/>
  <c r="X50" i="28" s="1"/>
  <c r="U50" i="27"/>
  <c r="V50" i="27" s="1"/>
  <c r="W50" i="27" s="1"/>
  <c r="X50" i="27" s="1"/>
  <c r="U53" i="24"/>
  <c r="V53" i="24" s="1"/>
  <c r="W53" i="24" s="1"/>
  <c r="X53" i="24" s="1"/>
  <c r="U53" i="28"/>
  <c r="V53" i="28" s="1"/>
  <c r="W53" i="28" s="1"/>
  <c r="X53" i="28" s="1"/>
  <c r="U53" i="25"/>
  <c r="V53" i="25" s="1"/>
  <c r="W53" i="25" s="1"/>
  <c r="X53" i="25" s="1"/>
  <c r="U53" i="26"/>
  <c r="V53" i="26" s="1"/>
  <c r="W53" i="26" s="1"/>
  <c r="X53" i="26" s="1"/>
  <c r="U53" i="27"/>
  <c r="V53" i="27" s="1"/>
  <c r="W53" i="27" s="1"/>
  <c r="X53" i="27" s="1"/>
  <c r="U8" i="24"/>
  <c r="V8" i="24" s="1"/>
  <c r="W8" i="24" s="1"/>
  <c r="X8" i="24" s="1"/>
  <c r="U8" i="28"/>
  <c r="V8" i="28" s="1"/>
  <c r="W8" i="28" s="1"/>
  <c r="X8" i="28" s="1"/>
  <c r="U8" i="26"/>
  <c r="V8" i="26" s="1"/>
  <c r="W8" i="26" s="1"/>
  <c r="X8" i="26" s="1"/>
  <c r="U8" i="27"/>
  <c r="V8" i="27" s="1"/>
  <c r="W8" i="27" s="1"/>
  <c r="X8" i="27" s="1"/>
  <c r="U8" i="25"/>
  <c r="V8" i="25" s="1"/>
  <c r="W8" i="25" s="1"/>
  <c r="X8" i="25" s="1"/>
  <c r="V21" i="28"/>
  <c r="W21" i="28" s="1"/>
  <c r="X21" i="28" s="1"/>
  <c r="U33" i="27"/>
  <c r="V33" i="27" s="1"/>
  <c r="W33" i="27" s="1"/>
  <c r="X33" i="27" s="1"/>
  <c r="U33" i="26"/>
  <c r="V33" i="26" s="1"/>
  <c r="W33" i="26" s="1"/>
  <c r="X33" i="26" s="1"/>
  <c r="U33" i="24"/>
  <c r="V33" i="24" s="1"/>
  <c r="W33" i="24" s="1"/>
  <c r="X33" i="24" s="1"/>
  <c r="U33" i="28"/>
  <c r="V33" i="28" s="1"/>
  <c r="W33" i="28" s="1"/>
  <c r="X33" i="28" s="1"/>
  <c r="U33" i="25"/>
  <c r="V33" i="25" s="1"/>
  <c r="W33" i="25" s="1"/>
  <c r="X33" i="25" s="1"/>
  <c r="U5" i="26"/>
  <c r="V5" i="26" s="1"/>
  <c r="W5" i="26" s="1"/>
  <c r="X5" i="26" s="1"/>
  <c r="U5" i="24"/>
  <c r="V5" i="24" s="1"/>
  <c r="W5" i="24" s="1"/>
  <c r="X5" i="24" s="1"/>
  <c r="U5" i="27"/>
  <c r="V5" i="27" s="1"/>
  <c r="W5" i="27" s="1"/>
  <c r="X5" i="27" s="1"/>
  <c r="U5" i="28"/>
  <c r="V5" i="28" s="1"/>
  <c r="W5" i="28" s="1"/>
  <c r="X5" i="28" s="1"/>
  <c r="U5" i="25"/>
  <c r="V5" i="25" s="1"/>
  <c r="W5" i="25" s="1"/>
  <c r="X5" i="25" s="1"/>
  <c r="U28" i="26"/>
  <c r="V28" i="26" s="1"/>
  <c r="W28" i="26" s="1"/>
  <c r="X28" i="26" s="1"/>
  <c r="U28" i="25"/>
  <c r="V28" i="25" s="1"/>
  <c r="W28" i="25" s="1"/>
  <c r="X28" i="25" s="1"/>
  <c r="U28" i="27"/>
  <c r="V28" i="27" s="1"/>
  <c r="W28" i="27" s="1"/>
  <c r="X28" i="27" s="1"/>
  <c r="U28" i="24"/>
  <c r="V28" i="24" s="1"/>
  <c r="W28" i="24" s="1"/>
  <c r="X28" i="24" s="1"/>
  <c r="U28" i="28"/>
  <c r="V28" i="28" s="1"/>
  <c r="W28" i="28" s="1"/>
  <c r="X28" i="28" s="1"/>
  <c r="U32" i="27"/>
  <c r="V32" i="27" s="1"/>
  <c r="W32" i="27" s="1"/>
  <c r="X32" i="27" s="1"/>
  <c r="U32" i="24"/>
  <c r="V32" i="24" s="1"/>
  <c r="W32" i="24" s="1"/>
  <c r="X32" i="24" s="1"/>
  <c r="U32" i="25"/>
  <c r="V32" i="25" s="1"/>
  <c r="W32" i="25" s="1"/>
  <c r="X32" i="25" s="1"/>
  <c r="U32" i="28"/>
  <c r="V32" i="28" s="1"/>
  <c r="W32" i="28" s="1"/>
  <c r="X32" i="28" s="1"/>
  <c r="U32" i="26"/>
  <c r="V32" i="26" s="1"/>
  <c r="W32" i="26" s="1"/>
  <c r="X32" i="26" s="1"/>
  <c r="U42" i="28"/>
  <c r="V42" i="28" s="1"/>
  <c r="W42" i="28" s="1"/>
  <c r="X42" i="28" s="1"/>
  <c r="U42" i="27"/>
  <c r="V42" i="27" s="1"/>
  <c r="W42" i="27" s="1"/>
  <c r="X42" i="27" s="1"/>
  <c r="U42" i="26"/>
  <c r="V42" i="26" s="1"/>
  <c r="W42" i="26" s="1"/>
  <c r="X42" i="26" s="1"/>
  <c r="U42" i="24"/>
  <c r="V42" i="24" s="1"/>
  <c r="W42" i="24" s="1"/>
  <c r="X42" i="24" s="1"/>
  <c r="U42" i="25"/>
  <c r="V42" i="25" s="1"/>
  <c r="W42" i="25" s="1"/>
  <c r="X42" i="25" s="1"/>
  <c r="U7" i="28"/>
  <c r="V7" i="28" s="1"/>
  <c r="W7" i="28" s="1"/>
  <c r="X7" i="28" s="1"/>
  <c r="U7" i="24"/>
  <c r="V7" i="24" s="1"/>
  <c r="W7" i="24" s="1"/>
  <c r="X7" i="24" s="1"/>
  <c r="U7" i="26"/>
  <c r="V7" i="26" s="1"/>
  <c r="W7" i="26" s="1"/>
  <c r="X7" i="26" s="1"/>
  <c r="U7" i="27"/>
  <c r="V7" i="27" s="1"/>
  <c r="W7" i="27" s="1"/>
  <c r="X7" i="27" s="1"/>
  <c r="U7" i="25"/>
  <c r="V7" i="25" s="1"/>
  <c r="W7" i="25" s="1"/>
  <c r="X7" i="25" s="1"/>
  <c r="U23" i="24"/>
  <c r="V23" i="24" s="1"/>
  <c r="W23" i="24" s="1"/>
  <c r="X23" i="24" s="1"/>
  <c r="U23" i="28"/>
  <c r="V23" i="28" s="1"/>
  <c r="W23" i="28" s="1"/>
  <c r="X23" i="28" s="1"/>
  <c r="U23" i="27"/>
  <c r="V23" i="27" s="1"/>
  <c r="W23" i="27" s="1"/>
  <c r="X23" i="27" s="1"/>
  <c r="U23" i="26"/>
  <c r="V23" i="26" s="1"/>
  <c r="W23" i="26" s="1"/>
  <c r="X23" i="26" s="1"/>
  <c r="U23" i="25"/>
  <c r="V23" i="25" s="1"/>
  <c r="W23" i="25" s="1"/>
  <c r="X23" i="25" s="1"/>
  <c r="U17" i="24"/>
  <c r="V17" i="24" s="1"/>
  <c r="W17" i="24" s="1"/>
  <c r="X17" i="24" s="1"/>
  <c r="U17" i="25"/>
  <c r="V17" i="25" s="1"/>
  <c r="W17" i="25" s="1"/>
  <c r="X17" i="25" s="1"/>
  <c r="U17" i="27"/>
  <c r="V17" i="27" s="1"/>
  <c r="W17" i="27" s="1"/>
  <c r="X17" i="27" s="1"/>
  <c r="U17" i="26"/>
  <c r="V17" i="26" s="1"/>
  <c r="W17" i="26" s="1"/>
  <c r="X17" i="26" s="1"/>
  <c r="U17" i="28"/>
  <c r="V17" i="28" s="1"/>
  <c r="W17" i="28" s="1"/>
  <c r="X17" i="28" s="1"/>
  <c r="U29" i="26"/>
  <c r="V29" i="26" s="1"/>
  <c r="W29" i="26" s="1"/>
  <c r="X29" i="26" s="1"/>
  <c r="U29" i="27"/>
  <c r="V29" i="27" s="1"/>
  <c r="W29" i="27" s="1"/>
  <c r="X29" i="27" s="1"/>
  <c r="U29" i="25"/>
  <c r="V29" i="25" s="1"/>
  <c r="W29" i="25" s="1"/>
  <c r="X29" i="25" s="1"/>
  <c r="U29" i="28"/>
  <c r="V29" i="28" s="1"/>
  <c r="W29" i="28" s="1"/>
  <c r="X29" i="28" s="1"/>
  <c r="U29" i="24"/>
  <c r="V29" i="24" s="1"/>
  <c r="W29" i="24" s="1"/>
  <c r="X29" i="24" s="1"/>
  <c r="U43" i="25"/>
  <c r="V43" i="25" s="1"/>
  <c r="W43" i="25" s="1"/>
  <c r="X43" i="25" s="1"/>
  <c r="U43" i="26"/>
  <c r="V43" i="26" s="1"/>
  <c r="W43" i="26" s="1"/>
  <c r="X43" i="26" s="1"/>
  <c r="U43" i="24"/>
  <c r="V43" i="24" s="1"/>
  <c r="W43" i="24" s="1"/>
  <c r="X43" i="24" s="1"/>
  <c r="U43" i="27"/>
  <c r="V43" i="27" s="1"/>
  <c r="W43" i="27" s="1"/>
  <c r="X43" i="27" s="1"/>
  <c r="U43" i="28"/>
  <c r="V43" i="28" s="1"/>
  <c r="W43" i="28" s="1"/>
  <c r="X43" i="28" s="1"/>
  <c r="U24" i="26"/>
  <c r="V24" i="26" s="1"/>
  <c r="W24" i="26" s="1"/>
  <c r="X24" i="26" s="1"/>
  <c r="U24" i="24"/>
  <c r="V24" i="24" s="1"/>
  <c r="W24" i="24" s="1"/>
  <c r="X24" i="24" s="1"/>
  <c r="U24" i="25"/>
  <c r="V24" i="25" s="1"/>
  <c r="W24" i="25" s="1"/>
  <c r="X24" i="25" s="1"/>
  <c r="U24" i="27"/>
  <c r="V24" i="27" s="1"/>
  <c r="W24" i="27" s="1"/>
  <c r="X24" i="27" s="1"/>
  <c r="U24" i="28"/>
  <c r="V24" i="28" s="1"/>
  <c r="W24" i="28" s="1"/>
  <c r="X24" i="28" s="1"/>
  <c r="U47" i="26"/>
  <c r="V47" i="26" s="1"/>
  <c r="W47" i="26" s="1"/>
  <c r="X47" i="26" s="1"/>
  <c r="U47" i="28"/>
  <c r="V47" i="28" s="1"/>
  <c r="W47" i="28" s="1"/>
  <c r="X47" i="28" s="1"/>
  <c r="U47" i="27"/>
  <c r="V47" i="27" s="1"/>
  <c r="W47" i="27" s="1"/>
  <c r="X47" i="27" s="1"/>
  <c r="U47" i="24"/>
  <c r="V47" i="24" s="1"/>
  <c r="W47" i="24" s="1"/>
  <c r="X47" i="24" s="1"/>
  <c r="U47" i="25"/>
  <c r="V47" i="25" s="1"/>
  <c r="W47" i="25" s="1"/>
  <c r="X47" i="25" s="1"/>
  <c r="V16" i="27"/>
  <c r="W16" i="27" s="1"/>
  <c r="X16" i="27" s="1"/>
  <c r="V45" i="28"/>
  <c r="W45" i="28" s="1"/>
  <c r="X45" i="28" s="1"/>
  <c r="V30" i="25"/>
  <c r="W30" i="25" s="1"/>
  <c r="X30" i="25" s="1"/>
  <c r="V54" i="27"/>
  <c r="W54" i="27" s="1"/>
  <c r="X54" i="27" s="1"/>
  <c r="V22" i="25"/>
  <c r="W22" i="25" s="1"/>
  <c r="X22" i="25" s="1"/>
  <c r="U18" i="28"/>
  <c r="V18" i="28" s="1"/>
  <c r="W18" i="28" s="1"/>
  <c r="X18" i="28" s="1"/>
  <c r="U18" i="27"/>
  <c r="V18" i="27" s="1"/>
  <c r="W18" i="27" s="1"/>
  <c r="X18" i="27" s="1"/>
  <c r="U18" i="24"/>
  <c r="V18" i="24" s="1"/>
  <c r="W18" i="24" s="1"/>
  <c r="X18" i="24" s="1"/>
  <c r="U18" i="26"/>
  <c r="V18" i="26" s="1"/>
  <c r="W18" i="26" s="1"/>
  <c r="X18" i="26" s="1"/>
  <c r="U18" i="25"/>
  <c r="V18" i="25" s="1"/>
  <c r="W18" i="25" s="1"/>
  <c r="X18" i="25" s="1"/>
  <c r="V45" i="24"/>
  <c r="W45" i="24" s="1"/>
  <c r="X45" i="24" s="1"/>
  <c r="V38" i="24"/>
  <c r="W38" i="24" s="1"/>
  <c r="X38" i="24" s="1"/>
  <c r="D52" i="13" l="1"/>
  <c r="D38" i="13"/>
  <c r="D11" i="13"/>
  <c r="D34" i="13"/>
  <c r="D49" i="13"/>
  <c r="D19" i="13"/>
  <c r="D42" i="13"/>
  <c r="D14" i="13"/>
  <c r="D43" i="13"/>
  <c r="D27" i="13"/>
  <c r="D10" i="13"/>
  <c r="D32" i="13"/>
  <c r="D23" i="13"/>
  <c r="D53" i="13"/>
  <c r="E53" i="13" s="1"/>
  <c r="D41" i="13"/>
  <c r="D45" i="13"/>
  <c r="D50" i="13"/>
  <c r="D46" i="13"/>
  <c r="D36" i="13"/>
  <c r="D24" i="13"/>
  <c r="D18" i="13"/>
  <c r="D13" i="13"/>
  <c r="D3" i="13"/>
  <c r="D22" i="13"/>
  <c r="D29" i="13"/>
  <c r="D15" i="13"/>
  <c r="D8" i="13"/>
  <c r="D48" i="13"/>
  <c r="D35" i="13"/>
  <c r="D30" i="13"/>
  <c r="D44" i="13"/>
  <c r="D21" i="13"/>
  <c r="D4" i="13"/>
  <c r="D17" i="13"/>
  <c r="D25" i="13"/>
  <c r="D7" i="13"/>
  <c r="D40" i="13"/>
  <c r="D31" i="13"/>
  <c r="D51" i="13"/>
  <c r="D39" i="13"/>
  <c r="D33" i="13"/>
  <c r="D28" i="13"/>
  <c r="D26" i="13"/>
  <c r="D20" i="13"/>
  <c r="D16" i="13"/>
  <c r="D12" i="13"/>
  <c r="D9" i="13"/>
  <c r="D5" i="13"/>
  <c r="D37" i="13"/>
  <c r="D47" i="13"/>
  <c r="D6" i="13"/>
  <c r="J53" i="13" l="1"/>
  <c r="E52" i="13"/>
  <c r="K53" i="13" l="1"/>
  <c r="L53" i="13" s="1"/>
  <c r="N53" i="13" s="1"/>
  <c r="J52" i="13"/>
  <c r="K52" i="13"/>
  <c r="L52" i="13" s="1"/>
  <c r="E51" i="13"/>
  <c r="M52" i="13" l="1"/>
  <c r="P52" i="13" s="1"/>
  <c r="N52" i="13"/>
  <c r="M53" i="13"/>
  <c r="P53" i="13" s="1"/>
  <c r="E50" i="13"/>
  <c r="Q53" i="13"/>
  <c r="J51" i="13"/>
  <c r="O52" i="13" l="1"/>
  <c r="O53" i="13"/>
  <c r="R53" i="13"/>
  <c r="S53" i="13" s="1"/>
  <c r="T53" i="13" s="1"/>
  <c r="K51" i="13"/>
  <c r="L51" i="13" s="1"/>
  <c r="M51" i="13" s="1"/>
  <c r="P51" i="13" s="1"/>
  <c r="E49" i="13"/>
  <c r="E48" i="13" s="1"/>
  <c r="J50" i="13"/>
  <c r="Q52" i="13"/>
  <c r="R52" i="13" s="1"/>
  <c r="S52" i="13" s="1"/>
  <c r="T52" i="13" s="1"/>
  <c r="J49" i="13"/>
  <c r="N51" i="13" l="1"/>
  <c r="O51" i="13" s="1"/>
  <c r="K49" i="13"/>
  <c r="L49" i="13" s="1"/>
  <c r="M49" i="13" s="1"/>
  <c r="P49" i="13" s="1"/>
  <c r="K50" i="13"/>
  <c r="L50" i="13" s="1"/>
  <c r="Q51" i="13"/>
  <c r="R51" i="13" s="1"/>
  <c r="S51" i="13" s="1"/>
  <c r="T51" i="13" s="1"/>
  <c r="J48" i="13"/>
  <c r="E47" i="13"/>
  <c r="K48" i="13" l="1"/>
  <c r="L48" i="13" s="1"/>
  <c r="M48" i="13" s="1"/>
  <c r="P48" i="13" s="1"/>
  <c r="N50" i="13"/>
  <c r="M50" i="13"/>
  <c r="P50" i="13" s="1"/>
  <c r="N49" i="13"/>
  <c r="Q50" i="13"/>
  <c r="J47" i="13"/>
  <c r="E46" i="13"/>
  <c r="Q49" i="13" l="1"/>
  <c r="R49" i="13" s="1"/>
  <c r="S49" i="13" s="1"/>
  <c r="T49" i="13" s="1"/>
  <c r="O49" i="13"/>
  <c r="O50" i="13"/>
  <c r="N48" i="13"/>
  <c r="O48" i="13" s="1"/>
  <c r="R50" i="13"/>
  <c r="S50" i="13" s="1"/>
  <c r="T50" i="13" s="1"/>
  <c r="Q48" i="13"/>
  <c r="R48" i="13" s="1"/>
  <c r="S48" i="13" s="1"/>
  <c r="T48" i="13" s="1"/>
  <c r="E45" i="13"/>
  <c r="J46" i="13"/>
  <c r="K47" i="13"/>
  <c r="L47" i="13" s="1"/>
  <c r="M47" i="13" s="1"/>
  <c r="N47" i="13" l="1"/>
  <c r="P47" i="13"/>
  <c r="K46" i="13"/>
  <c r="L46" i="13" s="1"/>
  <c r="M46" i="13" s="1"/>
  <c r="J45" i="13"/>
  <c r="E44" i="13"/>
  <c r="Q47" i="13" l="1"/>
  <c r="O47" i="13"/>
  <c r="N46" i="13"/>
  <c r="R47" i="13"/>
  <c r="S47" i="13" s="1"/>
  <c r="T47" i="13" s="1"/>
  <c r="J44" i="13"/>
  <c r="E43" i="13"/>
  <c r="P46" i="13"/>
  <c r="K45" i="13"/>
  <c r="L45" i="13" s="1"/>
  <c r="M45" i="13" s="1"/>
  <c r="Q46" i="13" l="1"/>
  <c r="R46" i="13" s="1"/>
  <c r="S46" i="13" s="1"/>
  <c r="T46" i="13" s="1"/>
  <c r="O46" i="13"/>
  <c r="N45" i="13"/>
  <c r="J43" i="13"/>
  <c r="E42" i="13"/>
  <c r="K44" i="13"/>
  <c r="L44" i="13" s="1"/>
  <c r="M44" i="13" s="1"/>
  <c r="P45" i="13"/>
  <c r="Q45" i="13" l="1"/>
  <c r="O45" i="13"/>
  <c r="R45" i="13"/>
  <c r="S45" i="13" s="1"/>
  <c r="T45" i="13" s="1"/>
  <c r="K43" i="13"/>
  <c r="L43" i="13" s="1"/>
  <c r="M43" i="13" s="1"/>
  <c r="P43" i="13" s="1"/>
  <c r="N44" i="13"/>
  <c r="E41" i="13"/>
  <c r="J42" i="13"/>
  <c r="P44" i="13"/>
  <c r="Q44" i="13" l="1"/>
  <c r="O44" i="13"/>
  <c r="N43" i="13"/>
  <c r="O43" i="13" s="1"/>
  <c r="R44" i="13"/>
  <c r="S44" i="13" s="1"/>
  <c r="T44" i="13" s="1"/>
  <c r="Q43" i="13"/>
  <c r="R43" i="13" s="1"/>
  <c r="S43" i="13" s="1"/>
  <c r="T43" i="13" s="1"/>
  <c r="K42" i="13"/>
  <c r="L42" i="13" s="1"/>
  <c r="J41" i="13"/>
  <c r="E40" i="13"/>
  <c r="K41" i="13" l="1"/>
  <c r="L41" i="13" s="1"/>
  <c r="M41" i="13" s="1"/>
  <c r="P41" i="13" s="1"/>
  <c r="N42" i="13"/>
  <c r="M42" i="13"/>
  <c r="P42" i="13" s="1"/>
  <c r="J40" i="13"/>
  <c r="E39" i="13"/>
  <c r="O42" i="13" l="1"/>
  <c r="N41" i="13"/>
  <c r="Q42" i="13"/>
  <c r="R42" i="13" s="1"/>
  <c r="S42" i="13" s="1"/>
  <c r="T42" i="13" s="1"/>
  <c r="J39" i="13"/>
  <c r="E38" i="13"/>
  <c r="K40" i="13"/>
  <c r="L40" i="13" s="1"/>
  <c r="M40" i="13" s="1"/>
  <c r="Q41" i="13" l="1"/>
  <c r="R41" i="13" s="1"/>
  <c r="S41" i="13" s="1"/>
  <c r="T41" i="13" s="1"/>
  <c r="O41" i="13"/>
  <c r="K39" i="13"/>
  <c r="L39" i="13" s="1"/>
  <c r="N39" i="13" s="1"/>
  <c r="N40" i="13"/>
  <c r="P40" i="13"/>
  <c r="J38" i="13"/>
  <c r="E37" i="13"/>
  <c r="Q40" i="13" l="1"/>
  <c r="O40" i="13"/>
  <c r="M39" i="13"/>
  <c r="P39" i="13" s="1"/>
  <c r="K38" i="13"/>
  <c r="L38" i="13" s="1"/>
  <c r="M38" i="13" s="1"/>
  <c r="P38" i="13" s="1"/>
  <c r="Q39" i="13"/>
  <c r="R40" i="13"/>
  <c r="S40" i="13" s="1"/>
  <c r="T40" i="13" s="1"/>
  <c r="J37" i="13"/>
  <c r="E36" i="13"/>
  <c r="O39" i="13" l="1"/>
  <c r="R39" i="13"/>
  <c r="S39" i="13" s="1"/>
  <c r="T39" i="13" s="1"/>
  <c r="N38" i="13"/>
  <c r="K37" i="13"/>
  <c r="L37" i="13" s="1"/>
  <c r="M37" i="13" s="1"/>
  <c r="P37" i="13" s="1"/>
  <c r="J36" i="13"/>
  <c r="E35" i="13"/>
  <c r="Q38" i="13" l="1"/>
  <c r="R38" i="13" s="1"/>
  <c r="S38" i="13" s="1"/>
  <c r="T38" i="13" s="1"/>
  <c r="O38" i="13"/>
  <c r="K36" i="13"/>
  <c r="L36" i="13" s="1"/>
  <c r="M36" i="13" s="1"/>
  <c r="P36" i="13" s="1"/>
  <c r="N37" i="13"/>
  <c r="O37" i="13" s="1"/>
  <c r="J35" i="13"/>
  <c r="K35" i="13"/>
  <c r="L35" i="13" s="1"/>
  <c r="E34" i="13"/>
  <c r="Q37" i="13" l="1"/>
  <c r="R37" i="13" s="1"/>
  <c r="S37" i="13" s="1"/>
  <c r="T37" i="13" s="1"/>
  <c r="N36" i="13"/>
  <c r="O36" i="13" s="1"/>
  <c r="M35" i="13"/>
  <c r="N35" i="13"/>
  <c r="Q36" i="13"/>
  <c r="R36" i="13" s="1"/>
  <c r="S36" i="13" s="1"/>
  <c r="T36" i="13" s="1"/>
  <c r="J34" i="13"/>
  <c r="E33" i="13"/>
  <c r="P35" i="13"/>
  <c r="O35" i="13" l="1"/>
  <c r="K34" i="13"/>
  <c r="L34" i="13" s="1"/>
  <c r="N34" i="13" s="1"/>
  <c r="Q35" i="13"/>
  <c r="R35" i="13" s="1"/>
  <c r="S35" i="13" s="1"/>
  <c r="T35" i="13" s="1"/>
  <c r="J33" i="13"/>
  <c r="E32" i="13"/>
  <c r="M34" i="13" l="1"/>
  <c r="P34" i="13" s="1"/>
  <c r="Q34" i="13"/>
  <c r="J32" i="13"/>
  <c r="E31" i="13"/>
  <c r="K33" i="13"/>
  <c r="L33" i="13" s="1"/>
  <c r="O34" i="13" l="1"/>
  <c r="R34" i="13"/>
  <c r="S34" i="13" s="1"/>
  <c r="T34" i="13" s="1"/>
  <c r="N33" i="13"/>
  <c r="M33" i="13"/>
  <c r="P33" i="13" s="1"/>
  <c r="E30" i="13"/>
  <c r="J31" i="13"/>
  <c r="K32" i="13"/>
  <c r="L32" i="13" s="1"/>
  <c r="O33" i="13" l="1"/>
  <c r="M32" i="13"/>
  <c r="P32" i="13" s="1"/>
  <c r="K31" i="13"/>
  <c r="L31" i="13" s="1"/>
  <c r="N31" i="13" s="1"/>
  <c r="N32" i="13"/>
  <c r="O32" i="13" s="1"/>
  <c r="Q33" i="13"/>
  <c r="R33" i="13" s="1"/>
  <c r="S33" i="13" s="1"/>
  <c r="T33" i="13" s="1"/>
  <c r="J30" i="13"/>
  <c r="E29" i="13"/>
  <c r="M31" i="13" l="1"/>
  <c r="P31" i="13" s="1"/>
  <c r="K30" i="13"/>
  <c r="L30" i="13" s="1"/>
  <c r="N30" i="13" s="1"/>
  <c r="Q31" i="13"/>
  <c r="Q32" i="13"/>
  <c r="R32" i="13" s="1"/>
  <c r="S32" i="13" s="1"/>
  <c r="T32" i="13" s="1"/>
  <c r="J29" i="13"/>
  <c r="E28" i="13"/>
  <c r="O31" i="13" l="1"/>
  <c r="M30" i="13"/>
  <c r="P30" i="13" s="1"/>
  <c r="R31" i="13"/>
  <c r="S31" i="13" s="1"/>
  <c r="T31" i="13" s="1"/>
  <c r="Q30" i="13"/>
  <c r="J28" i="13"/>
  <c r="E27" i="13"/>
  <c r="K29" i="13"/>
  <c r="L29" i="13" s="1"/>
  <c r="M29" i="13" s="1"/>
  <c r="O30" i="13" l="1"/>
  <c r="R30" i="13"/>
  <c r="S30" i="13" s="1"/>
  <c r="T30" i="13" s="1"/>
  <c r="K28" i="13"/>
  <c r="L28" i="13" s="1"/>
  <c r="M28" i="13" s="1"/>
  <c r="P28" i="13" s="1"/>
  <c r="N29" i="13"/>
  <c r="O29" i="13" s="1"/>
  <c r="J27" i="13"/>
  <c r="P29" i="13"/>
  <c r="E26" i="13"/>
  <c r="Q29" i="13" l="1"/>
  <c r="N28" i="13"/>
  <c r="O28" i="13" s="1"/>
  <c r="K27" i="13"/>
  <c r="L27" i="13" s="1"/>
  <c r="M27" i="13" s="1"/>
  <c r="P27" i="13" s="1"/>
  <c r="R29" i="13"/>
  <c r="S29" i="13" s="1"/>
  <c r="T29" i="13" s="1"/>
  <c r="Q28" i="13"/>
  <c r="R28" i="13" s="1"/>
  <c r="S28" i="13" s="1"/>
  <c r="T28" i="13" s="1"/>
  <c r="J26" i="13"/>
  <c r="E25" i="13"/>
  <c r="K26" i="13" l="1"/>
  <c r="L26" i="13" s="1"/>
  <c r="M26" i="13" s="1"/>
  <c r="P26" i="13" s="1"/>
  <c r="N27" i="13"/>
  <c r="O27" i="13" s="1"/>
  <c r="Q27" i="13"/>
  <c r="R27" i="13" s="1"/>
  <c r="S27" i="13" s="1"/>
  <c r="T27" i="13" s="1"/>
  <c r="J25" i="13"/>
  <c r="E24" i="13"/>
  <c r="N26" i="13" l="1"/>
  <c r="J24" i="13"/>
  <c r="E23" i="13"/>
  <c r="K25" i="13"/>
  <c r="L25" i="13" s="1"/>
  <c r="Q26" i="13" l="1"/>
  <c r="R26" i="13" s="1"/>
  <c r="S26" i="13" s="1"/>
  <c r="T26" i="13" s="1"/>
  <c r="O26" i="13"/>
  <c r="N25" i="13"/>
  <c r="M25" i="13"/>
  <c r="P25" i="13" s="1"/>
  <c r="J23" i="13"/>
  <c r="E22" i="13"/>
  <c r="K24" i="13"/>
  <c r="L24" i="13" s="1"/>
  <c r="O25" i="13" l="1"/>
  <c r="K23" i="13"/>
  <c r="L23" i="13" s="1"/>
  <c r="M23" i="13" s="1"/>
  <c r="P23" i="13" s="1"/>
  <c r="N24" i="13"/>
  <c r="M24" i="13"/>
  <c r="P24" i="13" s="1"/>
  <c r="Q25" i="13"/>
  <c r="R25" i="13" s="1"/>
  <c r="S25" i="13" s="1"/>
  <c r="T25" i="13" s="1"/>
  <c r="J22" i="13"/>
  <c r="E21" i="13"/>
  <c r="O24" i="13" l="1"/>
  <c r="N23" i="13"/>
  <c r="O23" i="13" s="1"/>
  <c r="Q23" i="13"/>
  <c r="R23" i="13" s="1"/>
  <c r="S23" i="13" s="1"/>
  <c r="T23" i="13" s="1"/>
  <c r="Q24" i="13"/>
  <c r="R24" i="13" s="1"/>
  <c r="S24" i="13" s="1"/>
  <c r="T24" i="13" s="1"/>
  <c r="K22" i="13"/>
  <c r="L22" i="13" s="1"/>
  <c r="M22" i="13" s="1"/>
  <c r="J21" i="13"/>
  <c r="E20" i="13"/>
  <c r="K21" i="13" l="1"/>
  <c r="L21" i="13" s="1"/>
  <c r="M21" i="13" s="1"/>
  <c r="P21" i="13" s="1"/>
  <c r="N22" i="13"/>
  <c r="J20" i="13"/>
  <c r="E19" i="13"/>
  <c r="P22" i="13"/>
  <c r="Q22" i="13" l="1"/>
  <c r="O22" i="13"/>
  <c r="N21" i="13"/>
  <c r="O21" i="13" s="1"/>
  <c r="K20" i="13"/>
  <c r="L20" i="13" s="1"/>
  <c r="M20" i="13" s="1"/>
  <c r="P20" i="13" s="1"/>
  <c r="R22" i="13"/>
  <c r="S22" i="13" s="1"/>
  <c r="T22" i="13" s="1"/>
  <c r="Q21" i="13"/>
  <c r="R21" i="13" s="1"/>
  <c r="S21" i="13" s="1"/>
  <c r="T21" i="13" s="1"/>
  <c r="E18" i="13"/>
  <c r="J19" i="13"/>
  <c r="K19" i="13" l="1"/>
  <c r="L19" i="13" s="1"/>
  <c r="M19" i="13" s="1"/>
  <c r="P19" i="13" s="1"/>
  <c r="N20" i="13"/>
  <c r="J18" i="13"/>
  <c r="E17" i="13"/>
  <c r="Q20" i="13" l="1"/>
  <c r="R20" i="13" s="1"/>
  <c r="S20" i="13" s="1"/>
  <c r="T20" i="13" s="1"/>
  <c r="O20" i="13"/>
  <c r="N19" i="13"/>
  <c r="J17" i="13"/>
  <c r="E16" i="13"/>
  <c r="K18" i="13"/>
  <c r="L18" i="13" s="1"/>
  <c r="Q19" i="13" l="1"/>
  <c r="R19" i="13" s="1"/>
  <c r="S19" i="13" s="1"/>
  <c r="T19" i="13" s="1"/>
  <c r="O19" i="13"/>
  <c r="N18" i="13"/>
  <c r="O18" i="13" s="1"/>
  <c r="M18" i="13"/>
  <c r="P18" i="13" s="1"/>
  <c r="J16" i="13"/>
  <c r="E15" i="13"/>
  <c r="K17" i="13"/>
  <c r="L17" i="13" s="1"/>
  <c r="N17" i="13" s="1"/>
  <c r="M17" i="13" l="1"/>
  <c r="O17" i="13" s="1"/>
  <c r="Q17" i="13"/>
  <c r="Q18" i="13"/>
  <c r="R18" i="13" s="1"/>
  <c r="S18" i="13" s="1"/>
  <c r="T18" i="13" s="1"/>
  <c r="P17" i="13"/>
  <c r="R17" i="13" s="1"/>
  <c r="S17" i="13" s="1"/>
  <c r="T17" i="13" s="1"/>
  <c r="K16" i="13"/>
  <c r="L16" i="13" s="1"/>
  <c r="M16" i="13" s="1"/>
  <c r="J15" i="13"/>
  <c r="E14" i="13"/>
  <c r="N16" i="13" l="1"/>
  <c r="J14" i="13"/>
  <c r="E13" i="13"/>
  <c r="K15" i="13"/>
  <c r="L15" i="13" s="1"/>
  <c r="M15" i="13" s="1"/>
  <c r="P16" i="13"/>
  <c r="Q16" i="13" l="1"/>
  <c r="O16" i="13"/>
  <c r="N15" i="13"/>
  <c r="R16" i="13"/>
  <c r="S16" i="13" s="1"/>
  <c r="T16" i="13" s="1"/>
  <c r="J13" i="13"/>
  <c r="E12" i="13"/>
  <c r="K14" i="13"/>
  <c r="L14" i="13" s="1"/>
  <c r="P15" i="13"/>
  <c r="Q15" i="13" l="1"/>
  <c r="O15" i="13"/>
  <c r="N14" i="13"/>
  <c r="O14" i="13" s="1"/>
  <c r="M14" i="13"/>
  <c r="P14" i="13" s="1"/>
  <c r="R15" i="13"/>
  <c r="S15" i="13" s="1"/>
  <c r="T15" i="13" s="1"/>
  <c r="J12" i="13"/>
  <c r="E11" i="13"/>
  <c r="K13" i="13"/>
  <c r="L13" i="13" s="1"/>
  <c r="M13" i="13" s="1"/>
  <c r="N13" i="13" l="1"/>
  <c r="O13" i="13" s="1"/>
  <c r="Q14" i="13"/>
  <c r="R14" i="13" s="1"/>
  <c r="S14" i="13" s="1"/>
  <c r="T14" i="13" s="1"/>
  <c r="Q13" i="13"/>
  <c r="J11" i="13"/>
  <c r="E10" i="13"/>
  <c r="K12" i="13"/>
  <c r="L12" i="13" s="1"/>
  <c r="M12" i="13" s="1"/>
  <c r="P13" i="13"/>
  <c r="K11" i="13" l="1"/>
  <c r="L11" i="13" s="1"/>
  <c r="M11" i="13" s="1"/>
  <c r="P11" i="13" s="1"/>
  <c r="N12" i="13"/>
  <c r="O12" i="13" s="1"/>
  <c r="R13" i="13"/>
  <c r="S13" i="13" s="1"/>
  <c r="T13" i="13" s="1"/>
  <c r="E9" i="13"/>
  <c r="J10" i="13"/>
  <c r="P12" i="13"/>
  <c r="Q12" i="13" l="1"/>
  <c r="N11" i="13"/>
  <c r="R12" i="13"/>
  <c r="S12" i="13" s="1"/>
  <c r="T12" i="13" s="1"/>
  <c r="K10" i="13"/>
  <c r="L10" i="13" s="1"/>
  <c r="M10" i="13" s="1"/>
  <c r="J9" i="13"/>
  <c r="E8" i="13"/>
  <c r="Q11" i="13" l="1"/>
  <c r="R11" i="13" s="1"/>
  <c r="S11" i="13" s="1"/>
  <c r="T11" i="13" s="1"/>
  <c r="O11" i="13"/>
  <c r="K9" i="13"/>
  <c r="L9" i="13" s="1"/>
  <c r="M9" i="13" s="1"/>
  <c r="P9" i="13" s="1"/>
  <c r="N10" i="13"/>
  <c r="J8" i="13"/>
  <c r="E7" i="13"/>
  <c r="P10" i="13"/>
  <c r="Q10" i="13" l="1"/>
  <c r="R10" i="13" s="1"/>
  <c r="S10" i="13" s="1"/>
  <c r="T10" i="13" s="1"/>
  <c r="O10" i="13"/>
  <c r="N9" i="13"/>
  <c r="J7" i="13"/>
  <c r="E6" i="13"/>
  <c r="K8" i="13"/>
  <c r="L8" i="13" s="1"/>
  <c r="N8" i="13" s="1"/>
  <c r="Q9" i="13" l="1"/>
  <c r="R9" i="13" s="1"/>
  <c r="S9" i="13" s="1"/>
  <c r="T9" i="13" s="1"/>
  <c r="O9" i="13"/>
  <c r="M8" i="13"/>
  <c r="O8" i="13" s="1"/>
  <c r="K7" i="13"/>
  <c r="L7" i="13" s="1"/>
  <c r="M7" i="13" s="1"/>
  <c r="P7" i="13" s="1"/>
  <c r="Q8" i="13"/>
  <c r="P8" i="13"/>
  <c r="J6" i="13"/>
  <c r="E5" i="13"/>
  <c r="R8" i="13" l="1"/>
  <c r="S8" i="13" s="1"/>
  <c r="T8" i="13" s="1"/>
  <c r="N7" i="13"/>
  <c r="O7" i="13" s="1"/>
  <c r="K6" i="13"/>
  <c r="L6" i="13" s="1"/>
  <c r="N6" i="13" s="1"/>
  <c r="J5" i="13"/>
  <c r="Q7" i="13"/>
  <c r="R7" i="13" s="1"/>
  <c r="S7" i="13" s="1"/>
  <c r="T7" i="13" s="1"/>
  <c r="E4" i="13"/>
  <c r="M6" i="13" l="1"/>
  <c r="P6" i="13" s="1"/>
  <c r="Q6" i="13"/>
  <c r="E3" i="13"/>
  <c r="J4" i="13"/>
  <c r="K5" i="13"/>
  <c r="L5" i="13" s="1"/>
  <c r="O6" i="13" l="1"/>
  <c r="R6" i="13"/>
  <c r="S6" i="13" s="1"/>
  <c r="T6" i="13" s="1"/>
  <c r="M5" i="13"/>
  <c r="P5" i="13" s="1"/>
  <c r="N5" i="13"/>
  <c r="O5" i="13" s="1"/>
  <c r="K4" i="13"/>
  <c r="L4" i="13" s="1"/>
  <c r="M4" i="13" s="1"/>
  <c r="P4" i="13" s="1"/>
  <c r="J3" i="13"/>
  <c r="K3" i="13" l="1"/>
  <c r="L3" i="13" s="1"/>
  <c r="M3" i="13" s="1"/>
  <c r="P3" i="13" s="1"/>
  <c r="N4" i="13"/>
  <c r="O4" i="13" s="1"/>
  <c r="Q5" i="13"/>
  <c r="R5" i="13" s="1"/>
  <c r="S5" i="13" s="1"/>
  <c r="T5" i="13" s="1"/>
  <c r="Q4" i="13" l="1"/>
  <c r="R4" i="13" s="1"/>
  <c r="S4" i="13" s="1"/>
  <c r="T4" i="13" s="1"/>
  <c r="N3" i="13"/>
  <c r="O3" i="13" s="1"/>
  <c r="Q3" i="13"/>
  <c r="R3" i="13" s="1"/>
  <c r="S3" i="13" s="1"/>
  <c r="T3" i="13" s="1"/>
</calcChain>
</file>

<file path=xl/connections.xml><?xml version="1.0" encoding="utf-8"?>
<connections xmlns="http://schemas.openxmlformats.org/spreadsheetml/2006/main">
  <connection id="1" keepAlive="1" name="Запрос — I1" description="Соединение с запросом &quot;I1&quot; в книге." type="5" refreshedVersion="0" background="1">
    <dbPr connection="Provider=Microsoft.Mashup.OleDb.1;Data Source=$Workbook$;Location=I1;Extended Properties=&quot;&quot;" command="SELECT * FROM [I1]"/>
  </connection>
  <connection id="2" keepAlive="1" name="Запрос — I1_001" description="Соединение с запросом &quot;I1_001&quot; в книге." type="5" refreshedVersion="0" background="1">
    <dbPr connection="Provider=Microsoft.Mashup.OleDb.1;Data Source=$Workbook$;Location=I1_001;Extended Properties=&quot;&quot;" command="SELECT * FROM [I1_001]"/>
  </connection>
</connections>
</file>

<file path=xl/sharedStrings.xml><?xml version="1.0" encoding="utf-8"?>
<sst xmlns="http://schemas.openxmlformats.org/spreadsheetml/2006/main" count="1116" uniqueCount="205">
  <si>
    <t>Данные с инклинометра</t>
  </si>
  <si>
    <t>Аз скв</t>
  </si>
  <si>
    <t>Глубина</t>
  </si>
  <si>
    <t>А1</t>
  </si>
  <si>
    <t>А3</t>
  </si>
  <si>
    <t>В1</t>
  </si>
  <si>
    <t>В3</t>
  </si>
  <si>
    <t>A</t>
  </si>
  <si>
    <t>В</t>
  </si>
  <si>
    <t>αА</t>
  </si>
  <si>
    <t>αВ</t>
  </si>
  <si>
    <t>Da i</t>
  </si>
  <si>
    <t>Db i</t>
  </si>
  <si>
    <t>Da</t>
  </si>
  <si>
    <t>Db</t>
  </si>
  <si>
    <t>D</t>
  </si>
  <si>
    <t>Аз (A-B)</t>
  </si>
  <si>
    <t>D сев</t>
  </si>
  <si>
    <t>D восток</t>
  </si>
  <si>
    <t>ΔD сев</t>
  </si>
  <si>
    <t>ΔD восток</t>
  </si>
  <si>
    <t>ΔD</t>
  </si>
  <si>
    <t>Аз откл</t>
  </si>
  <si>
    <t>Скважина</t>
  </si>
  <si>
    <t xml:space="preserve"> Отклонение от референсного положения в направлении Юг-Север (мм)</t>
  </si>
  <si>
    <t>Отклонение от референсного положения в направлении Запад-Восток (мм)</t>
  </si>
  <si>
    <t xml:space="preserve"> Общее отклонение от референсного положения (мм)</t>
  </si>
  <si>
    <t>Азимут отклонения, град</t>
  </si>
  <si>
    <t xml:space="preserve">  20.5</t>
  </si>
  <si>
    <t xml:space="preserve">  20.0</t>
  </si>
  <si>
    <t xml:space="preserve">  19.5</t>
  </si>
  <si>
    <t xml:space="preserve">  19.0</t>
  </si>
  <si>
    <t xml:space="preserve">  18.5</t>
  </si>
  <si>
    <t xml:space="preserve">  18.0</t>
  </si>
  <si>
    <t xml:space="preserve">  17.5</t>
  </si>
  <si>
    <t xml:space="preserve">  17.0</t>
  </si>
  <si>
    <t xml:space="preserve">  16.5</t>
  </si>
  <si>
    <t xml:space="preserve">  16.0</t>
  </si>
  <si>
    <t xml:space="preserve">  15.5</t>
  </si>
  <si>
    <t xml:space="preserve">  15.0</t>
  </si>
  <si>
    <t xml:space="preserve">  14.5</t>
  </si>
  <si>
    <t xml:space="preserve">  14.0</t>
  </si>
  <si>
    <t xml:space="preserve">  13.5</t>
  </si>
  <si>
    <t xml:space="preserve">  13.0</t>
  </si>
  <si>
    <t xml:space="preserve">  12.5</t>
  </si>
  <si>
    <t xml:space="preserve">  12.0</t>
  </si>
  <si>
    <t xml:space="preserve">  11.5</t>
  </si>
  <si>
    <t xml:space="preserve">  11.0</t>
  </si>
  <si>
    <t xml:space="preserve">  10.5</t>
  </si>
  <si>
    <t xml:space="preserve">  10.0</t>
  </si>
  <si>
    <t xml:space="preserve">   9.5</t>
  </si>
  <si>
    <t xml:space="preserve">   9.0</t>
  </si>
  <si>
    <t xml:space="preserve">   8.5</t>
  </si>
  <si>
    <t xml:space="preserve">   8.0</t>
  </si>
  <si>
    <t xml:space="preserve">   7.5</t>
  </si>
  <si>
    <t xml:space="preserve">   7.0</t>
  </si>
  <si>
    <t xml:space="preserve">   6.5</t>
  </si>
  <si>
    <t xml:space="preserve">   6.0</t>
  </si>
  <si>
    <t xml:space="preserve">   5.5</t>
  </si>
  <si>
    <t xml:space="preserve">   5.0</t>
  </si>
  <si>
    <t xml:space="preserve">   4.5</t>
  </si>
  <si>
    <t xml:space="preserve">   4.0</t>
  </si>
  <si>
    <t xml:space="preserve">   3.5</t>
  </si>
  <si>
    <t xml:space="preserve">   3.0</t>
  </si>
  <si>
    <t xml:space="preserve">   2.5</t>
  </si>
  <si>
    <t xml:space="preserve">   2.0</t>
  </si>
  <si>
    <t xml:space="preserve">   1.5</t>
  </si>
  <si>
    <t xml:space="preserve">   1.0</t>
  </si>
  <si>
    <t xml:space="preserve">  25.0</t>
  </si>
  <si>
    <t xml:space="preserve">  24.5</t>
  </si>
  <si>
    <t xml:space="preserve">  24.0</t>
  </si>
  <si>
    <t xml:space="preserve">  23.5</t>
  </si>
  <si>
    <t xml:space="preserve">  23.0</t>
  </si>
  <si>
    <t xml:space="preserve">  22.5</t>
  </si>
  <si>
    <t xml:space="preserve">  22.0</t>
  </si>
  <si>
    <t xml:space="preserve">  21.5</t>
  </si>
  <si>
    <t xml:space="preserve">  21.0</t>
  </si>
  <si>
    <t xml:space="preserve">  25.5</t>
  </si>
  <si>
    <t xml:space="preserve">   0.5</t>
  </si>
  <si>
    <t>Координаты X для графиков</t>
  </si>
  <si>
    <t>X Для первого</t>
  </si>
  <si>
    <t>X Для второго</t>
  </si>
  <si>
    <t>X Для третьего</t>
  </si>
  <si>
    <t>X Для четвертого</t>
  </si>
  <si>
    <t>Устье скважины</t>
  </si>
  <si>
    <t>Полка под дорогой</t>
  </si>
  <si>
    <t>Полка под габионом</t>
  </si>
  <si>
    <t>Дно котлована</t>
  </si>
  <si>
    <t>Верхний уровень габиона</t>
  </si>
  <si>
    <t>Диапазон на графике</t>
  </si>
  <si>
    <t>Элемент</t>
  </si>
  <si>
    <t>Абс.отм.м.</t>
  </si>
  <si>
    <t xml:space="preserve">   0.0</t>
  </si>
  <si>
    <t>Цикл 11 (08.08.2024)</t>
  </si>
  <si>
    <t>Цикл 12 (09.08.2024)</t>
  </si>
  <si>
    <t>Цикл 13 (10.08.2024)</t>
  </si>
  <si>
    <t>Цикл 9 (02.09.2024)</t>
  </si>
  <si>
    <t>Цикл 10 (09.09.2024)</t>
  </si>
  <si>
    <t xml:space="preserve"> 26.0</t>
  </si>
  <si>
    <t>X1</t>
  </si>
  <si>
    <t>X2</t>
  </si>
  <si>
    <t>X абсолютное (угл. Сек)</t>
  </si>
  <si>
    <t>Перемещение по X, (мм), 01.03.24</t>
  </si>
  <si>
    <t xml:space="preserve"> -3764</t>
  </si>
  <si>
    <t xml:space="preserve"> 163</t>
  </si>
  <si>
    <t xml:space="preserve"> -3132</t>
  </si>
  <si>
    <t xml:space="preserve"> -482</t>
  </si>
  <si>
    <t xml:space="preserve"> -2392</t>
  </si>
  <si>
    <t xml:space="preserve"> -1218</t>
  </si>
  <si>
    <t xml:space="preserve"> -2936</t>
  </si>
  <si>
    <t xml:space="preserve"> -637</t>
  </si>
  <si>
    <t xml:space="preserve"> -3302</t>
  </si>
  <si>
    <t xml:space="preserve"> -308</t>
  </si>
  <si>
    <t xml:space="preserve"> -3018</t>
  </si>
  <si>
    <t xml:space="preserve"> -669</t>
  </si>
  <si>
    <t xml:space="preserve"> -3583</t>
  </si>
  <si>
    <t xml:space="preserve"> 91</t>
  </si>
  <si>
    <t xml:space="preserve"> -3849</t>
  </si>
  <si>
    <t xml:space="preserve"> 267</t>
  </si>
  <si>
    <t xml:space="preserve"> -3933</t>
  </si>
  <si>
    <t xml:space="preserve"> 340</t>
  </si>
  <si>
    <t xml:space="preserve"> -4528</t>
  </si>
  <si>
    <t xml:space="preserve"> 935</t>
  </si>
  <si>
    <t xml:space="preserve"> -5716</t>
  </si>
  <si>
    <t xml:space="preserve"> 2116</t>
  </si>
  <si>
    <t xml:space="preserve"> -7080</t>
  </si>
  <si>
    <t xml:space="preserve"> 3467</t>
  </si>
  <si>
    <t xml:space="preserve"> -8056</t>
  </si>
  <si>
    <t xml:space="preserve"> 4521</t>
  </si>
  <si>
    <t xml:space="preserve"> -7976</t>
  </si>
  <si>
    <t xml:space="preserve"> 4373</t>
  </si>
  <si>
    <t xml:space="preserve"> -7075</t>
  </si>
  <si>
    <t xml:space="preserve"> 3492</t>
  </si>
  <si>
    <t xml:space="preserve"> -5755</t>
  </si>
  <si>
    <t xml:space="preserve"> 2190</t>
  </si>
  <si>
    <t xml:space="preserve"> -4798</t>
  </si>
  <si>
    <t xml:space="preserve"> 1206</t>
  </si>
  <si>
    <t xml:space="preserve"> -4744</t>
  </si>
  <si>
    <t xml:space="preserve"> 1262</t>
  </si>
  <si>
    <t xml:space="preserve"> -5320</t>
  </si>
  <si>
    <t xml:space="preserve"> 1677</t>
  </si>
  <si>
    <t xml:space="preserve"> -5719</t>
  </si>
  <si>
    <t xml:space="preserve"> 2107</t>
  </si>
  <si>
    <t xml:space="preserve"> -5572</t>
  </si>
  <si>
    <t xml:space="preserve"> 2009</t>
  </si>
  <si>
    <t xml:space="preserve"> -5056</t>
  </si>
  <si>
    <t xml:space="preserve"> 1461</t>
  </si>
  <si>
    <t xml:space="preserve"> -4539</t>
  </si>
  <si>
    <t xml:space="preserve"> 934</t>
  </si>
  <si>
    <t xml:space="preserve"> -4139</t>
  </si>
  <si>
    <t xml:space="preserve"> 550</t>
  </si>
  <si>
    <t xml:space="preserve"> -4189</t>
  </si>
  <si>
    <t xml:space="preserve"> 600</t>
  </si>
  <si>
    <t xml:space="preserve"> -3941</t>
  </si>
  <si>
    <t xml:space="preserve"> 359</t>
  </si>
  <si>
    <t xml:space="preserve"> -4014</t>
  </si>
  <si>
    <t xml:space="preserve"> 480</t>
  </si>
  <si>
    <t xml:space="preserve"> -3635</t>
  </si>
  <si>
    <t xml:space="preserve"> 16</t>
  </si>
  <si>
    <t xml:space="preserve"> -2879</t>
  </si>
  <si>
    <t xml:space="preserve"> -695</t>
  </si>
  <si>
    <t xml:space="preserve"> -2201</t>
  </si>
  <si>
    <t xml:space="preserve"> -1318</t>
  </si>
  <si>
    <t xml:space="preserve"> -2483</t>
  </si>
  <si>
    <t xml:space="preserve"> -1194</t>
  </si>
  <si>
    <t xml:space="preserve"> -2666</t>
  </si>
  <si>
    <t xml:space="preserve"> -908</t>
  </si>
  <si>
    <t xml:space="preserve"> -3029</t>
  </si>
  <si>
    <t xml:space="preserve"> -522</t>
  </si>
  <si>
    <t xml:space="preserve"> -3361</t>
  </si>
  <si>
    <t xml:space="preserve"> -268</t>
  </si>
  <si>
    <t xml:space="preserve"> -4001</t>
  </si>
  <si>
    <t xml:space="preserve"> 457</t>
  </si>
  <si>
    <t xml:space="preserve"> -4329</t>
  </si>
  <si>
    <t xml:space="preserve"> 852</t>
  </si>
  <si>
    <t xml:space="preserve"> -4317</t>
  </si>
  <si>
    <t xml:space="preserve"> 599</t>
  </si>
  <si>
    <t xml:space="preserve"> -516</t>
  </si>
  <si>
    <t xml:space="preserve"> -1833</t>
  </si>
  <si>
    <t xml:space="preserve"> -1741</t>
  </si>
  <si>
    <t xml:space="preserve"> -1411</t>
  </si>
  <si>
    <t xml:space="preserve"> -2193</t>
  </si>
  <si>
    <t xml:space="preserve"> -1059</t>
  </si>
  <si>
    <t xml:space="preserve"> -2512</t>
  </si>
  <si>
    <t xml:space="preserve"> -632</t>
  </si>
  <si>
    <t xml:space="preserve"> -2847</t>
  </si>
  <si>
    <t>Перемещение по Y, (мм), 15.03.24</t>
  </si>
  <si>
    <t>Y1</t>
  </si>
  <si>
    <t>Y2</t>
  </si>
  <si>
    <t>Y абсолютное (угл. Сек)</t>
  </si>
  <si>
    <t>Дата нулевого цикла измерений</t>
  </si>
  <si>
    <t>Суммарное перемещение, мм</t>
  </si>
  <si>
    <t>Азимут (в системе координат скважины)</t>
  </si>
  <si>
    <t>Азимут, абсолютный</t>
  </si>
  <si>
    <t>Цикл 2 (01.03.24)</t>
  </si>
  <si>
    <t>Цикл 3 (01.03.24)</t>
  </si>
  <si>
    <t>Нулевой цикл (13.08.24)</t>
  </si>
  <si>
    <t>Цикл 1 (21.10.24)</t>
  </si>
  <si>
    <t>Dрез</t>
  </si>
  <si>
    <t xml:space="preserve"> Абсолютное отклонение скважины в направлении Юг-Север (мм)</t>
  </si>
  <si>
    <t xml:space="preserve"> Абсолютное отклонение скважины в направлении Запад-Восток (мм)</t>
  </si>
  <si>
    <t xml:space="preserve"> Абсолютное отклонение скважины суммарное (мм)</t>
  </si>
  <si>
    <t>Горизонтальное отклонение скважины от вертикали по оси X, (мм)</t>
  </si>
  <si>
    <t>Горизонтальное отклонение скважины от вертикали по оси Y, (мм)</t>
  </si>
  <si>
    <t>Горизонтальное отклонение скважины от вертикали результирующее (мм)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</si>
</sst>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Calibri"/>
      <family val="2"/>
      <scheme val="minor"/>
    </font>
    <font>
      <sz val="12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0" applyFont="1"/>
    <xf numFmtId="2" fontId="0" fillId="2" borderId="0" xfId="0" applyNumberFormat="1" applyFill="1"/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6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14" fontId="2" fillId="0" borderId="0" xfId="0" applyNumberFormat="1" applyFont="1" applyBorder="1" applyAlignment="1"/>
    <xf numFmtId="0" fontId="6" fillId="0" borderId="0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0" xfId="0" applyFill="1"/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33CC33"/>
      <color rgb="FFF68BF9"/>
      <color rgb="FF008000"/>
      <color rgb="FF66FF33"/>
      <color rgb="FF00FFFF"/>
      <color rgb="FF00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797883620701E-2"/>
          <c:y val="3.4857468903343604E-2"/>
          <c:w val="0.83147629169954274"/>
          <c:h val="0.8559130971739727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'21.10.24'!$P$3:$P$55</c:f>
              <c:numCache>
                <c:formatCode>General</c:formatCode>
                <c:ptCount val="53"/>
                <c:pt idx="0">
                  <c:v>-24.646425732381729</c:v>
                </c:pt>
                <c:pt idx="1">
                  <c:v>-16.352755253901847</c:v>
                </c:pt>
                <c:pt idx="2">
                  <c:v>-9.3220231861380256</c:v>
                </c:pt>
                <c:pt idx="3">
                  <c:v>-4.2656208652714938</c:v>
                </c:pt>
                <c:pt idx="4">
                  <c:v>-1.0150185363074868</c:v>
                </c:pt>
                <c:pt idx="5">
                  <c:v>-1.4574094431578075</c:v>
                </c:pt>
                <c:pt idx="6">
                  <c:v>-1.7858705033312532</c:v>
                </c:pt>
                <c:pt idx="7">
                  <c:v>-1.4355932919693899</c:v>
                </c:pt>
                <c:pt idx="8">
                  <c:v>-1.0150206489484717</c:v>
                </c:pt>
                <c:pt idx="9">
                  <c:v>-0.82231111486221664</c:v>
                </c:pt>
                <c:pt idx="10">
                  <c:v>-0.49992437075158591</c:v>
                </c:pt>
                <c:pt idx="11">
                  <c:v>-0.15693582499261538</c:v>
                </c:pt>
                <c:pt idx="12">
                  <c:v>-0.46599190472296925</c:v>
                </c:pt>
                <c:pt idx="13">
                  <c:v>-1.3737770259781996</c:v>
                </c:pt>
                <c:pt idx="14">
                  <c:v>-1.8137280501127009</c:v>
                </c:pt>
                <c:pt idx="15">
                  <c:v>-1.6961647740327663</c:v>
                </c:pt>
                <c:pt idx="16">
                  <c:v>-1.6755614532971634</c:v>
                </c:pt>
                <c:pt idx="17">
                  <c:v>-1.9118837725285402</c:v>
                </c:pt>
                <c:pt idx="18">
                  <c:v>-1.8355285406777284</c:v>
                </c:pt>
                <c:pt idx="19">
                  <c:v>-1.3749561547264761</c:v>
                </c:pt>
                <c:pt idx="20">
                  <c:v>-1.1543690513494056</c:v>
                </c:pt>
                <c:pt idx="21">
                  <c:v>-1.3034382221551368</c:v>
                </c:pt>
                <c:pt idx="22">
                  <c:v>-1.5300705026347998</c:v>
                </c:pt>
                <c:pt idx="23">
                  <c:v>-1.8076205723993866</c:v>
                </c:pt>
                <c:pt idx="24">
                  <c:v>-1.5567421565700954</c:v>
                </c:pt>
                <c:pt idx="25">
                  <c:v>-0.62718397749058852</c:v>
                </c:pt>
                <c:pt idx="26">
                  <c:v>0.72288516640266209</c:v>
                </c:pt>
                <c:pt idx="27">
                  <c:v>2.1189423117560295</c:v>
                </c:pt>
                <c:pt idx="28">
                  <c:v>3.787610745209598</c:v>
                </c:pt>
                <c:pt idx="29">
                  <c:v>5.2539884945575253</c:v>
                </c:pt>
                <c:pt idx="30">
                  <c:v>6.131444435466566</c:v>
                </c:pt>
                <c:pt idx="31">
                  <c:v>6.1714408068935249</c:v>
                </c:pt>
                <c:pt idx="32">
                  <c:v>5.4563422675035405</c:v>
                </c:pt>
                <c:pt idx="33">
                  <c:v>4.1061396061411521</c:v>
                </c:pt>
                <c:pt idx="34">
                  <c:v>2.1972222449241094</c:v>
                </c:pt>
                <c:pt idx="35">
                  <c:v>-0.14555714396194475</c:v>
                </c:pt>
                <c:pt idx="36">
                  <c:v>-2.4628701436717719</c:v>
                </c:pt>
                <c:pt idx="37">
                  <c:v>-4.3838715006268529</c:v>
                </c:pt>
                <c:pt idx="38">
                  <c:v>-5.457715318606482</c:v>
                </c:pt>
                <c:pt idx="39">
                  <c:v>-5.4855920812507648</c:v>
                </c:pt>
                <c:pt idx="40">
                  <c:v>-4.640809673030148</c:v>
                </c:pt>
                <c:pt idx="41">
                  <c:v>-3.142739619592156</c:v>
                </c:pt>
                <c:pt idx="42">
                  <c:v>-1.6810433391672248</c:v>
                </c:pt>
                <c:pt idx="43">
                  <c:v>-0.81809361834354632</c:v>
                </c:pt>
                <c:pt idx="44">
                  <c:v>-0.61205110595467005</c:v>
                </c:pt>
                <c:pt idx="45">
                  <c:v>-0.44600330545743105</c:v>
                </c:pt>
                <c:pt idx="46">
                  <c:v>-0.19875305803232379</c:v>
                </c:pt>
                <c:pt idx="47">
                  <c:v>-9.5733694411126891E-2</c:v>
                </c:pt>
                <c:pt idx="48">
                  <c:v>-0.12482131983823663</c:v>
                </c:pt>
                <c:pt idx="49">
                  <c:v>-0.26056305899306764</c:v>
                </c:pt>
                <c:pt idx="50">
                  <c:v>-0.2787422491896745</c:v>
                </c:pt>
                <c:pt idx="51">
                  <c:v>-0.10786103570017058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D0D-447F-A090-35F2C67E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80"/>
        <c:axId val="141038656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A4-4BEE-A4E3-40B741EF5FA1}"/>
                  </c:ext>
                </c:extLst>
              </c15:ser>
            </c15:filteredScatterSeries>
            <c15:filteredScatterSeries>
              <c15:ser>
                <c:idx val="1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B1-47CC-BBF5-DA9CFE0C7A00}"/>
                  </c:ext>
                </c:extLst>
              </c15:ser>
            </c15:filteredScatterSeries>
            <c15:filteredScatterSeries>
              <c15:ser>
                <c:idx val="1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0D-4F70-8CAC-5422B6223A90}"/>
                  </c:ext>
                </c:extLst>
              </c15:ser>
            </c15:filteredScatterSeries>
            <c15:filteredScatter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F8A-456F-BBFB-532B28F3D8A9}"/>
                  </c:ext>
                </c:extLst>
              </c15:ser>
            </c15:filteredScatterSeries>
            <c15:filteredScatter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754-4C0B-9024-A9B549004B59}"/>
                  </c:ext>
                </c:extLst>
              </c15:ser>
            </c15:filteredScatterSeries>
            <c15:filteredScatterSeries>
              <c15:ser>
                <c:idx val="1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02-4421-8F96-79F98EDBCA45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mpd="sng">
                    <a:solidFill>
                      <a:srgbClr val="C00000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4B-48D2-BDCF-CD8B00947DB0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65.679654558367417</c:v>
                      </c:pt>
                      <c:pt idx="2">
                        <c:v>59.55289114365204</c:v>
                      </c:pt>
                      <c:pt idx="3">
                        <c:v>56.970800045341768</c:v>
                      </c:pt>
                      <c:pt idx="4">
                        <c:v>54.513581790292108</c:v>
                      </c:pt>
                      <c:pt idx="5">
                        <c:v>51.960288229451201</c:v>
                      </c:pt>
                      <c:pt idx="6">
                        <c:v>47.193836269350875</c:v>
                      </c:pt>
                      <c:pt idx="7">
                        <c:v>39.103995409408803</c:v>
                      </c:pt>
                      <c:pt idx="8">
                        <c:v>29.253687521323734</c:v>
                      </c:pt>
                      <c:pt idx="9">
                        <c:v>17.305838680962324</c:v>
                      </c:pt>
                      <c:pt idx="10">
                        <c:v>3.423271045656783</c:v>
                      </c:pt>
                      <c:pt idx="11">
                        <c:v>-9.4910501170781032</c:v>
                      </c:pt>
                      <c:pt idx="12">
                        <c:v>-20.38166271481154</c:v>
                      </c:pt>
                      <c:pt idx="13">
                        <c:v>-30.188317501927607</c:v>
                      </c:pt>
                      <c:pt idx="14">
                        <c:v>-38.524655762660352</c:v>
                      </c:pt>
                      <c:pt idx="15">
                        <c:v>-45.923499806776796</c:v>
                      </c:pt>
                      <c:pt idx="16">
                        <c:v>-56.402534932071674</c:v>
                      </c:pt>
                      <c:pt idx="17">
                        <c:v>-65.644049597015055</c:v>
                      </c:pt>
                      <c:pt idx="18">
                        <c:v>-73.842643514209925</c:v>
                      </c:pt>
                      <c:pt idx="19">
                        <c:v>-77.903058605248276</c:v>
                      </c:pt>
                      <c:pt idx="20">
                        <c:v>-77.900667920202565</c:v>
                      </c:pt>
                      <c:pt idx="21">
                        <c:v>-75.150415731947078</c:v>
                      </c:pt>
                      <c:pt idx="22">
                        <c:v>-76.422990397955118</c:v>
                      </c:pt>
                      <c:pt idx="23">
                        <c:v>-75.920041026146023</c:v>
                      </c:pt>
                      <c:pt idx="24">
                        <c:v>-75.801347980576992</c:v>
                      </c:pt>
                      <c:pt idx="25">
                        <c:v>-73.357916292444699</c:v>
                      </c:pt>
                      <c:pt idx="26">
                        <c:v>-68.088931711811625</c:v>
                      </c:pt>
                      <c:pt idx="27">
                        <c:v>-61.019597826011228</c:v>
                      </c:pt>
                      <c:pt idx="28">
                        <c:v>-55.031952388838093</c:v>
                      </c:pt>
                      <c:pt idx="29">
                        <c:v>-50.86619651066772</c:v>
                      </c:pt>
                      <c:pt idx="30">
                        <c:v>-49.337998715976362</c:v>
                      </c:pt>
                      <c:pt idx="31">
                        <c:v>-49.864852599908751</c:v>
                      </c:pt>
                      <c:pt idx="32">
                        <c:v>-51.545840309495873</c:v>
                      </c:pt>
                      <c:pt idx="33">
                        <c:v>-53.979631146648217</c:v>
                      </c:pt>
                      <c:pt idx="34">
                        <c:v>-57.128900579150447</c:v>
                      </c:pt>
                      <c:pt idx="35">
                        <c:v>-60.625498014443203</c:v>
                      </c:pt>
                      <c:pt idx="36">
                        <c:v>-64.222154150875951</c:v>
                      </c:pt>
                      <c:pt idx="37">
                        <c:v>-66.83636318385004</c:v>
                      </c:pt>
                      <c:pt idx="38">
                        <c:v>-68.169146597505986</c:v>
                      </c:pt>
                      <c:pt idx="39">
                        <c:v>-67.067087888759403</c:v>
                      </c:pt>
                      <c:pt idx="40">
                        <c:v>-66.269235131467241</c:v>
                      </c:pt>
                      <c:pt idx="41">
                        <c:v>-63.419190840109692</c:v>
                      </c:pt>
                      <c:pt idx="42">
                        <c:v>-63.523316473906178</c:v>
                      </c:pt>
                      <c:pt idx="43">
                        <c:v>-62.857629498722794</c:v>
                      </c:pt>
                      <c:pt idx="44">
                        <c:v>-62.32067042450619</c:v>
                      </c:pt>
                      <c:pt idx="45">
                        <c:v>-60.01107700541597</c:v>
                      </c:pt>
                      <c:pt idx="46">
                        <c:v>-56.697993533915849</c:v>
                      </c:pt>
                      <c:pt idx="47">
                        <c:v>-50.193205714238317</c:v>
                      </c:pt>
                      <c:pt idx="48">
                        <c:v>-40.94198622161899</c:v>
                      </c:pt>
                      <c:pt idx="49">
                        <c:v>-31.169791555134033</c:v>
                      </c:pt>
                      <c:pt idx="50">
                        <c:v>-20.823645000273373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BA-4C53-B513-86D3E75D48FF}"/>
                  </c:ext>
                </c:extLst>
              </c15:ser>
            </c15:filteredScatterSeries>
            <c15:filteredScatter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58.742154558367403</c:v>
                      </c:pt>
                      <c:pt idx="2">
                        <c:v>58.752891143652036</c:v>
                      </c:pt>
                      <c:pt idx="3">
                        <c:v>57.40830004534174</c:v>
                      </c:pt>
                      <c:pt idx="4">
                        <c:v>54.538581790292085</c:v>
                      </c:pt>
                      <c:pt idx="5">
                        <c:v>51.847788229451169</c:v>
                      </c:pt>
                      <c:pt idx="6">
                        <c:v>47.118836269350872</c:v>
                      </c:pt>
                      <c:pt idx="7">
                        <c:v>39.128995409408745</c:v>
                      </c:pt>
                      <c:pt idx="8">
                        <c:v>29.278687521323761</c:v>
                      </c:pt>
                      <c:pt idx="9">
                        <c:v>17.343338680962326</c:v>
                      </c:pt>
                      <c:pt idx="10">
                        <c:v>3.4607710456567489</c:v>
                      </c:pt>
                      <c:pt idx="11">
                        <c:v>-9.503550117078106</c:v>
                      </c:pt>
                      <c:pt idx="12">
                        <c:v>-20.394162714811571</c:v>
                      </c:pt>
                      <c:pt idx="13">
                        <c:v>-30.150817501927627</c:v>
                      </c:pt>
                      <c:pt idx="14">
                        <c:v>-38.499655762660389</c:v>
                      </c:pt>
                      <c:pt idx="15">
                        <c:v>-45.885999806776816</c:v>
                      </c:pt>
                      <c:pt idx="16">
                        <c:v>-56.377534932071725</c:v>
                      </c:pt>
                      <c:pt idx="17">
                        <c:v>-65.644049597015069</c:v>
                      </c:pt>
                      <c:pt idx="18">
                        <c:v>-73.817643514209948</c:v>
                      </c:pt>
                      <c:pt idx="19">
                        <c:v>-77.865558605248282</c:v>
                      </c:pt>
                      <c:pt idx="20">
                        <c:v>-77.913167920202568</c:v>
                      </c:pt>
                      <c:pt idx="21">
                        <c:v>-75.187915731947101</c:v>
                      </c:pt>
                      <c:pt idx="22">
                        <c:v>-76.535490397955144</c:v>
                      </c:pt>
                      <c:pt idx="23">
                        <c:v>-75.895041026146046</c:v>
                      </c:pt>
                      <c:pt idx="24">
                        <c:v>-75.063847980577009</c:v>
                      </c:pt>
                      <c:pt idx="25">
                        <c:v>-71.595416292444725</c:v>
                      </c:pt>
                      <c:pt idx="26">
                        <c:v>-65.601431711811628</c:v>
                      </c:pt>
                      <c:pt idx="27">
                        <c:v>-58.044597826011248</c:v>
                      </c:pt>
                      <c:pt idx="28">
                        <c:v>-51.881952388838094</c:v>
                      </c:pt>
                      <c:pt idx="29">
                        <c:v>-47.791196510667717</c:v>
                      </c:pt>
                      <c:pt idx="30">
                        <c:v>-46.512998715976352</c:v>
                      </c:pt>
                      <c:pt idx="31">
                        <c:v>-47.489852599908758</c:v>
                      </c:pt>
                      <c:pt idx="32">
                        <c:v>-49.670840309495858</c:v>
                      </c:pt>
                      <c:pt idx="33">
                        <c:v>-52.629631146648222</c:v>
                      </c:pt>
                      <c:pt idx="34">
                        <c:v>-56.353900579150455</c:v>
                      </c:pt>
                      <c:pt idx="35">
                        <c:v>-60.375498014443203</c:v>
                      </c:pt>
                      <c:pt idx="36">
                        <c:v>-64.434654150875971</c:v>
                      </c:pt>
                      <c:pt idx="37">
                        <c:v>-67.298863183850045</c:v>
                      </c:pt>
                      <c:pt idx="38">
                        <c:v>-68.656646597505983</c:v>
                      </c:pt>
                      <c:pt idx="39">
                        <c:v>-67.442087888759389</c:v>
                      </c:pt>
                      <c:pt idx="40">
                        <c:v>-66.344235131467244</c:v>
                      </c:pt>
                      <c:pt idx="41">
                        <c:v>-63.331690840109701</c:v>
                      </c:pt>
                      <c:pt idx="42">
                        <c:v>-63.398316473906199</c:v>
                      </c:pt>
                      <c:pt idx="43">
                        <c:v>-62.720129498722784</c:v>
                      </c:pt>
                      <c:pt idx="44">
                        <c:v>-62.220670424506196</c:v>
                      </c:pt>
                      <c:pt idx="45">
                        <c:v>-59.973577005415997</c:v>
                      </c:pt>
                      <c:pt idx="46">
                        <c:v>-56.622993533915839</c:v>
                      </c:pt>
                      <c:pt idx="47">
                        <c:v>-50.080705714238292</c:v>
                      </c:pt>
                      <c:pt idx="48">
                        <c:v>-40.87948622161899</c:v>
                      </c:pt>
                      <c:pt idx="49">
                        <c:v>-31.144791555134027</c:v>
                      </c:pt>
                      <c:pt idx="50">
                        <c:v>-20.823645000273373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A9-4D9F-B78D-AA5EC259A423}"/>
                  </c:ext>
                </c:extLst>
              </c15:ser>
            </c15:filteredScatterSeries>
            <c15:filteredScatterSeries>
              <c15:ser>
                <c:idx val="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'11'!$H$1</c15:sqref>
                        </c15:formulaRef>
                      </c:ext>
                    </c:extLst>
                    <c:strCache>
                      <c:ptCount val="1"/>
                      <c:pt idx="0">
                        <c:v>Цикл 11 (08.08.2024)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AFD-45B0-800E-9C40FC183328}"/>
                  </c:ext>
                </c:extLst>
              </c15:ser>
            </c15:filteredScatterSeries>
            <c15:filteredScatterSeries>
              <c15:ser>
                <c:idx val="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D4-4A73-AAA0-6325AB0799C6}"/>
                  </c:ext>
                </c:extLst>
              </c15:ser>
            </c15:filteredScatterSeries>
            <c15:filteredScatterSeries>
              <c15:ser>
                <c:idx val="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6D-4A27-9A36-69203EC3929E}"/>
                  </c:ext>
                </c:extLst>
              </c15:ser>
            </c15:filteredScatterSeries>
          </c:ext>
        </c:extLst>
      </c:scatterChart>
      <c:valAx>
        <c:axId val="14103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656"/>
        <c:crossesAt val="0"/>
        <c:crossBetween val="midCat"/>
      </c:valAx>
      <c:valAx>
        <c:axId val="141038656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080"/>
        <c:crossesAt val="3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00154283880527E-2"/>
          <c:y val="0.89789756193989312"/>
          <c:w val="0.95243997492017374"/>
          <c:h val="0.10210242822021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3535455821672155"/>
          <c:h val="0.84990235650724122"/>
        </c:manualLayout>
      </c:layout>
      <c:scatterChart>
        <c:scatterStyle val="lineMarker"/>
        <c:varyColors val="0"/>
        <c:ser>
          <c:idx val="10"/>
          <c:order val="0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'21.10.24'!$Q$3:$Q$55</c:f>
              <c:numCache>
                <c:formatCode>General</c:formatCode>
                <c:ptCount val="53"/>
                <c:pt idx="0">
                  <c:v>13.059702672287017</c:v>
                </c:pt>
                <c:pt idx="1">
                  <c:v>8.9085963421553771</c:v>
                </c:pt>
                <c:pt idx="2">
                  <c:v>5.6301119156865411</c:v>
                </c:pt>
                <c:pt idx="3">
                  <c:v>3.1951634211335573</c:v>
                </c:pt>
                <c:pt idx="4">
                  <c:v>1.2438118883907947</c:v>
                </c:pt>
                <c:pt idx="5">
                  <c:v>0.42813820394160018</c:v>
                </c:pt>
                <c:pt idx="6">
                  <c:v>0.10333723704800946</c:v>
                </c:pt>
                <c:pt idx="7">
                  <c:v>0.16272083184506414</c:v>
                </c:pt>
                <c:pt idx="8">
                  <c:v>0.36026064086154008</c:v>
                </c:pt>
                <c:pt idx="9">
                  <c:v>0.36510815552012588</c:v>
                </c:pt>
                <c:pt idx="10">
                  <c:v>0.73472962780169837</c:v>
                </c:pt>
                <c:pt idx="11">
                  <c:v>1.0813345679268878</c:v>
                </c:pt>
                <c:pt idx="12">
                  <c:v>0.87893786298361221</c:v>
                </c:pt>
                <c:pt idx="13">
                  <c:v>0.3529296281814851</c:v>
                </c:pt>
                <c:pt idx="14">
                  <c:v>0.2002162025913492</c:v>
                </c:pt>
                <c:pt idx="15">
                  <c:v>0.28020925521293449</c:v>
                </c:pt>
                <c:pt idx="16">
                  <c:v>0.40868115868508426</c:v>
                </c:pt>
                <c:pt idx="17">
                  <c:v>0.67409676956163622</c:v>
                </c:pt>
                <c:pt idx="18">
                  <c:v>0.64258571454645264</c:v>
                </c:pt>
                <c:pt idx="19">
                  <c:v>0.3201986332755471</c:v>
                </c:pt>
                <c:pt idx="20">
                  <c:v>-1.9157161250269894E-2</c:v>
                </c:pt>
                <c:pt idx="21">
                  <c:v>-9.9149219293319657E-2</c:v>
                </c:pt>
                <c:pt idx="22">
                  <c:v>-0.34760992914900324</c:v>
                </c:pt>
                <c:pt idx="23">
                  <c:v>3.2948737573781806E-2</c:v>
                </c:pt>
                <c:pt idx="24">
                  <c:v>0.77590687637402489</c:v>
                </c:pt>
                <c:pt idx="25">
                  <c:v>1.4570646826594711</c:v>
                </c:pt>
                <c:pt idx="26">
                  <c:v>1.3819187851548342</c:v>
                </c:pt>
                <c:pt idx="27">
                  <c:v>-2.5252271415233452E-2</c:v>
                </c:pt>
                <c:pt idx="28">
                  <c:v>-2.9183728331978465</c:v>
                </c:pt>
                <c:pt idx="29">
                  <c:v>-6.8877702459942194</c:v>
                </c:pt>
                <c:pt idx="30">
                  <c:v>-11.026853220404746</c:v>
                </c:pt>
                <c:pt idx="31">
                  <c:v>-14.76354041395208</c:v>
                </c:pt>
                <c:pt idx="32">
                  <c:v>-17.6821014884741</c:v>
                </c:pt>
                <c:pt idx="33">
                  <c:v>-19.526810282029686</c:v>
                </c:pt>
                <c:pt idx="34">
                  <c:v>-20.017684003380374</c:v>
                </c:pt>
                <c:pt idx="35">
                  <c:v>-18.879585298617013</c:v>
                </c:pt>
                <c:pt idx="36">
                  <c:v>-16.736720574800078</c:v>
                </c:pt>
                <c:pt idx="37">
                  <c:v>-13.773347404762635</c:v>
                </c:pt>
                <c:pt idx="38">
                  <c:v>-10.32517682807849</c:v>
                </c:pt>
                <c:pt idx="39">
                  <c:v>-6.8878944704442446</c:v>
                </c:pt>
                <c:pt idx="40">
                  <c:v>-3.9402378888439067</c:v>
                </c:pt>
                <c:pt idx="41">
                  <c:v>-1.6665564285546814</c:v>
                </c:pt>
                <c:pt idx="42">
                  <c:v>-0.38909184582660927</c:v>
                </c:pt>
                <c:pt idx="43">
                  <c:v>-0.2169833249339419</c:v>
                </c:pt>
                <c:pt idx="44">
                  <c:v>-0.22789162325672763</c:v>
                </c:pt>
                <c:pt idx="45">
                  <c:v>0.20116769454671157</c:v>
                </c:pt>
                <c:pt idx="46">
                  <c:v>0.64840595683404345</c:v>
                </c:pt>
                <c:pt idx="47">
                  <c:v>0.34904584586649179</c:v>
                </c:pt>
                <c:pt idx="48">
                  <c:v>0.35268184577791573</c:v>
                </c:pt>
                <c:pt idx="49">
                  <c:v>0.45085409310277136</c:v>
                </c:pt>
                <c:pt idx="50">
                  <c:v>0.4581260500189579</c:v>
                </c:pt>
                <c:pt idx="51">
                  <c:v>0.20603487854809455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4A2-44AB-9743-5869D1C3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62-48FF-BE28-2B21C546FD24}"/>
                  </c:ext>
                </c:extLst>
              </c15:ser>
            </c15:filteredScatterSeries>
            <c15:filteredScatterSeries>
              <c15:ser>
                <c:idx val="1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F4E-4399-972D-745C09B22992}"/>
                  </c:ext>
                </c:extLst>
              </c15:ser>
            </c15:filteredScatterSeries>
            <c15:filteredScatterSeries>
              <c15:ser>
                <c:idx val="1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F2-468D-BD51-B962D6B0ABD2}"/>
                  </c:ext>
                </c:extLst>
              </c15:ser>
            </c15:filteredScatterSeries>
            <c15:filteredScatter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72-4DB9-954B-278F53AD1301}"/>
                  </c:ext>
                </c:extLst>
              </c15:ser>
            </c15:filteredScatterSeries>
            <c15:filteredScatter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9AB-466C-98A8-6BD6E6545DD4}"/>
                  </c:ext>
                </c:extLst>
              </c15:ser>
            </c15:filteredScatterSeries>
            <c15:filteredScatterSeries>
              <c15:ser>
                <c:idx val="1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13-4A9E-887B-9C2F736EBCAE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mpd="sng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7-4EAF-8795-1965702A2C4B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-223.92358958543477</c:v>
                      </c:pt>
                      <c:pt idx="2">
                        <c:v>-218.9513709847339</c:v>
                      </c:pt>
                      <c:pt idx="3">
                        <c:v>-212.06531293322485</c:v>
                      </c:pt>
                      <c:pt idx="4">
                        <c:v>-204.31127000647137</c:v>
                      </c:pt>
                      <c:pt idx="5">
                        <c:v>-195.20094355509053</c:v>
                      </c:pt>
                      <c:pt idx="6">
                        <c:v>-183.8828387329406</c:v>
                      </c:pt>
                      <c:pt idx="7">
                        <c:v>-170.94324252911306</c:v>
                      </c:pt>
                      <c:pt idx="8">
                        <c:v>-158.01184201402779</c:v>
                      </c:pt>
                      <c:pt idx="9">
                        <c:v>-145.32378273614916</c:v>
                      </c:pt>
                      <c:pt idx="10">
                        <c:v>-133.9910632122166</c:v>
                      </c:pt>
                      <c:pt idx="11">
                        <c:v>-125.65902161853023</c:v>
                      </c:pt>
                      <c:pt idx="12">
                        <c:v>-120.65148581708308</c:v>
                      </c:pt>
                      <c:pt idx="13">
                        <c:v>-117.85404872174101</c:v>
                      </c:pt>
                      <c:pt idx="14">
                        <c:v>-116.25726978851419</c:v>
                      </c:pt>
                      <c:pt idx="15">
                        <c:v>-116.15618627763311</c:v>
                      </c:pt>
                      <c:pt idx="16">
                        <c:v>-113.2576166728801</c:v>
                      </c:pt>
                      <c:pt idx="17">
                        <c:v>-111.75034218804198</c:v>
                      </c:pt>
                      <c:pt idx="18">
                        <c:v>-112.18577520388406</c:v>
                      </c:pt>
                      <c:pt idx="19">
                        <c:v>-110.92507597015498</c:v>
                      </c:pt>
                      <c:pt idx="20">
                        <c:v>-107.14210702500453</c:v>
                      </c:pt>
                      <c:pt idx="21">
                        <c:v>-100.71081339353665</c:v>
                      </c:pt>
                      <c:pt idx="22">
                        <c:v>-89.108037344187309</c:v>
                      </c:pt>
                      <c:pt idx="23">
                        <c:v>-78.913178030694979</c:v>
                      </c:pt>
                      <c:pt idx="24">
                        <c:v>-74.329846319055136</c:v>
                      </c:pt>
                      <c:pt idx="25">
                        <c:v>-69.425217863258567</c:v>
                      </c:pt>
                      <c:pt idx="26">
                        <c:v>-64.161438330356589</c:v>
                      </c:pt>
                      <c:pt idx="27">
                        <c:v>-58.904580443085877</c:v>
                      </c:pt>
                      <c:pt idx="28">
                        <c:v>-52.62580449111838</c:v>
                      </c:pt>
                      <c:pt idx="29">
                        <c:v>-45.191843064577697</c:v>
                      </c:pt>
                      <c:pt idx="30">
                        <c:v>-39.477214204182118</c:v>
                      </c:pt>
                      <c:pt idx="31">
                        <c:v>-36.329485140060747</c:v>
                      </c:pt>
                      <c:pt idx="32">
                        <c:v>-34.935451260108422</c:v>
                      </c:pt>
                      <c:pt idx="33">
                        <c:v>-33.596283329314545</c:v>
                      </c:pt>
                      <c:pt idx="34">
                        <c:v>-32.45943197978368</c:v>
                      </c:pt>
                      <c:pt idx="35">
                        <c:v>-32.408487607942945</c:v>
                      </c:pt>
                      <c:pt idx="36">
                        <c:v>-31.952710909079997</c:v>
                      </c:pt>
                      <c:pt idx="37">
                        <c:v>-31.797496081000922</c:v>
                      </c:pt>
                      <c:pt idx="38">
                        <c:v>-32.512610464817826</c:v>
                      </c:pt>
                      <c:pt idx="39">
                        <c:v>-33.769162741565161</c:v>
                      </c:pt>
                      <c:pt idx="40">
                        <c:v>-29.919681147179144</c:v>
                      </c:pt>
                      <c:pt idx="41">
                        <c:v>-25.391483155641218</c:v>
                      </c:pt>
                      <c:pt idx="42">
                        <c:v>-25.19107219355714</c:v>
                      </c:pt>
                      <c:pt idx="43">
                        <c:v>-23.993003612339859</c:v>
                      </c:pt>
                      <c:pt idx="44">
                        <c:v>-21.23449884341543</c:v>
                      </c:pt>
                      <c:pt idx="45">
                        <c:v>-20.857568603271229</c:v>
                      </c:pt>
                      <c:pt idx="46">
                        <c:v>-24.152267061218708</c:v>
                      </c:pt>
                      <c:pt idx="47">
                        <c:v>-24.252387932624387</c:v>
                      </c:pt>
                      <c:pt idx="48">
                        <c:v>-21.898179311057369</c:v>
                      </c:pt>
                      <c:pt idx="49">
                        <c:v>-20.070560501245009</c:v>
                      </c:pt>
                      <c:pt idx="50">
                        <c:v>-18.823496335216468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3B-4811-9708-163FE60D59C8}"/>
                  </c:ext>
                </c:extLst>
              </c15:ser>
            </c15:filteredScatterSeries>
            <c15:filteredScatter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-221.02358958543476</c:v>
                      </c:pt>
                      <c:pt idx="2">
                        <c:v>-216.30137098473389</c:v>
                      </c:pt>
                      <c:pt idx="3">
                        <c:v>-211.29031293322487</c:v>
                      </c:pt>
                      <c:pt idx="4">
                        <c:v>-204.26127000647136</c:v>
                      </c:pt>
                      <c:pt idx="5">
                        <c:v>-195.16344355509051</c:v>
                      </c:pt>
                      <c:pt idx="6">
                        <c:v>-183.8453387329406</c:v>
                      </c:pt>
                      <c:pt idx="7">
                        <c:v>-170.91824252911306</c:v>
                      </c:pt>
                      <c:pt idx="8">
                        <c:v>-157.98684201402781</c:v>
                      </c:pt>
                      <c:pt idx="9">
                        <c:v>-145.32378273614916</c:v>
                      </c:pt>
                      <c:pt idx="10">
                        <c:v>-133.97856321221659</c:v>
                      </c:pt>
                      <c:pt idx="11">
                        <c:v>-125.63402161853026</c:v>
                      </c:pt>
                      <c:pt idx="12">
                        <c:v>-120.61398581708306</c:v>
                      </c:pt>
                      <c:pt idx="13">
                        <c:v>-117.80404872174103</c:v>
                      </c:pt>
                      <c:pt idx="14">
                        <c:v>-116.19476978851421</c:v>
                      </c:pt>
                      <c:pt idx="15">
                        <c:v>-116.08118627763309</c:v>
                      </c:pt>
                      <c:pt idx="16">
                        <c:v>-113.17011667288007</c:v>
                      </c:pt>
                      <c:pt idx="17">
                        <c:v>-111.637842188042</c:v>
                      </c:pt>
                      <c:pt idx="18">
                        <c:v>-112.11077520388407</c:v>
                      </c:pt>
                      <c:pt idx="19">
                        <c:v>-110.90007597015497</c:v>
                      </c:pt>
                      <c:pt idx="20">
                        <c:v>-107.11710702500453</c:v>
                      </c:pt>
                      <c:pt idx="21">
                        <c:v>-100.73581339353665</c:v>
                      </c:pt>
                      <c:pt idx="22">
                        <c:v>-89.120537344187341</c:v>
                      </c:pt>
                      <c:pt idx="23">
                        <c:v>-78.550678030694954</c:v>
                      </c:pt>
                      <c:pt idx="24">
                        <c:v>-72.967346319055139</c:v>
                      </c:pt>
                      <c:pt idx="25">
                        <c:v>-66.862717863258609</c:v>
                      </c:pt>
                      <c:pt idx="26">
                        <c:v>-60.873938330356609</c:v>
                      </c:pt>
                      <c:pt idx="27">
                        <c:v>-55.329580443085902</c:v>
                      </c:pt>
                      <c:pt idx="28">
                        <c:v>-49.20080449111834</c:v>
                      </c:pt>
                      <c:pt idx="29">
                        <c:v>-42.179343064577651</c:v>
                      </c:pt>
                      <c:pt idx="30">
                        <c:v>-37.127214204182053</c:v>
                      </c:pt>
                      <c:pt idx="31">
                        <c:v>-34.729485140060795</c:v>
                      </c:pt>
                      <c:pt idx="32">
                        <c:v>-34.122951260108422</c:v>
                      </c:pt>
                      <c:pt idx="33">
                        <c:v>-33.483783329314527</c:v>
                      </c:pt>
                      <c:pt idx="34">
                        <c:v>-32.909431979783783</c:v>
                      </c:pt>
                      <c:pt idx="35">
                        <c:v>-33.233487607942941</c:v>
                      </c:pt>
                      <c:pt idx="36">
                        <c:v>-32.977710909080038</c:v>
                      </c:pt>
                      <c:pt idx="37">
                        <c:v>-32.822496081000871</c:v>
                      </c:pt>
                      <c:pt idx="38">
                        <c:v>-33.350110464817831</c:v>
                      </c:pt>
                      <c:pt idx="39">
                        <c:v>-34.331662741565111</c:v>
                      </c:pt>
                      <c:pt idx="40">
                        <c:v>-30.344681147179109</c:v>
                      </c:pt>
                      <c:pt idx="41">
                        <c:v>-25.553983155641223</c:v>
                      </c:pt>
                      <c:pt idx="42">
                        <c:v>-25.228572193557149</c:v>
                      </c:pt>
                      <c:pt idx="43">
                        <c:v>-24.043003612339824</c:v>
                      </c:pt>
                      <c:pt idx="44">
                        <c:v>-21.359498843415437</c:v>
                      </c:pt>
                      <c:pt idx="45">
                        <c:v>-20.857568603271243</c:v>
                      </c:pt>
                      <c:pt idx="46">
                        <c:v>-24.139767061218688</c:v>
                      </c:pt>
                      <c:pt idx="47">
                        <c:v>-24.227387932624357</c:v>
                      </c:pt>
                      <c:pt idx="48">
                        <c:v>-21.860679311057368</c:v>
                      </c:pt>
                      <c:pt idx="49">
                        <c:v>-20.033060501245004</c:v>
                      </c:pt>
                      <c:pt idx="50">
                        <c:v>-18.823496335216468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C0-49DF-AA24-5F75181B21E0}"/>
                  </c:ext>
                </c:extLst>
              </c15:ser>
            </c15:filteredScatterSeries>
            <c15:filteredScatterSeries>
              <c15:ser>
                <c:idx val="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'11'!$H$1</c15:sqref>
                        </c15:formulaRef>
                      </c:ext>
                    </c:extLst>
                    <c:strCache>
                      <c:ptCount val="1"/>
                      <c:pt idx="0">
                        <c:v>Цикл 11 (08.08.2024)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2F-434B-B76F-926001EEFB11}"/>
                  </c:ext>
                </c:extLst>
              </c15:ser>
            </c15:filteredScatterSeries>
            <c15:filteredScatterSeries>
              <c15:ser>
                <c:idx val="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C1-4D9F-9CAA-3D9156D1B70D}"/>
                  </c:ext>
                </c:extLst>
              </c15:ser>
            </c15:filteredScatterSeries>
            <c15:filteredScatterSeries>
              <c15:ser>
                <c:idx val="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15-4217-967C-60C02AA64AF1}"/>
                  </c:ext>
                </c:extLst>
              </c15:ser>
            </c15:filteredScatterSeries>
          </c:ext>
        </c:extLst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75901206590105E-2"/>
          <c:y val="3.7687417893579198E-2"/>
          <c:w val="0.85498691329431586"/>
          <c:h val="0.85380458412164928"/>
        </c:manualLayout>
      </c:layout>
      <c:scatterChart>
        <c:scatterStyle val="lineMarker"/>
        <c:varyColors val="0"/>
        <c:ser>
          <c:idx val="9"/>
          <c:order val="0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'21.10.24'!$R$3:$R$55</c:f>
              <c:numCache>
                <c:formatCode>General</c:formatCode>
                <c:ptCount val="53"/>
                <c:pt idx="0">
                  <c:v>27.892689638511897</c:v>
                </c:pt>
                <c:pt idx="1">
                  <c:v>18.621914326445566</c:v>
                </c:pt>
                <c:pt idx="2">
                  <c:v>10.890283580607555</c:v>
                </c:pt>
                <c:pt idx="3">
                  <c:v>5.3295957308213753</c:v>
                </c:pt>
                <c:pt idx="4">
                  <c:v>1.6054066907640778</c:v>
                </c:pt>
                <c:pt idx="5">
                  <c:v>1.5189946039008466</c:v>
                </c:pt>
                <c:pt idx="6">
                  <c:v>1.7888577470635669</c:v>
                </c:pt>
                <c:pt idx="7">
                  <c:v>1.4447858557806619</c:v>
                </c:pt>
                <c:pt idx="8">
                  <c:v>1.0770583304286467</c:v>
                </c:pt>
                <c:pt idx="9">
                  <c:v>0.89972192084735281</c:v>
                </c:pt>
                <c:pt idx="10">
                  <c:v>0.88867992125454898</c:v>
                </c:pt>
                <c:pt idx="11">
                  <c:v>1.0926633978310711</c:v>
                </c:pt>
                <c:pt idx="12">
                  <c:v>0.9948267297643042</c:v>
                </c:pt>
                <c:pt idx="13">
                  <c:v>1.4183873376316598</c:v>
                </c:pt>
                <c:pt idx="14">
                  <c:v>1.8247454528086158</c:v>
                </c:pt>
                <c:pt idx="15">
                  <c:v>1.7191544920037329</c:v>
                </c:pt>
                <c:pt idx="16">
                  <c:v>1.7246815570532104</c:v>
                </c:pt>
                <c:pt idx="17">
                  <c:v>2.0272409857713996</c:v>
                </c:pt>
                <c:pt idx="18">
                  <c:v>1.9447574203950699</c:v>
                </c:pt>
                <c:pt idx="19">
                  <c:v>1.4117477083996792</c:v>
                </c:pt>
                <c:pt idx="20">
                  <c:v>1.1545280003276213</c:v>
                </c:pt>
                <c:pt idx="21">
                  <c:v>1.3072037969121029</c:v>
                </c:pt>
                <c:pt idx="22">
                  <c:v>1.5690597203026035</c:v>
                </c:pt>
                <c:pt idx="23">
                  <c:v>1.8079208370581914</c:v>
                </c:pt>
                <c:pt idx="24">
                  <c:v>1.7393900145875874</c:v>
                </c:pt>
                <c:pt idx="25">
                  <c:v>1.5863156152148477</c:v>
                </c:pt>
                <c:pt idx="26">
                  <c:v>1.5595712528027752</c:v>
                </c:pt>
                <c:pt idx="27">
                  <c:v>2.1190927770538068</c:v>
                </c:pt>
                <c:pt idx="28">
                  <c:v>4.7815159887607228</c:v>
                </c:pt>
                <c:pt idx="29">
                  <c:v>8.6628964014667815</c:v>
                </c:pt>
                <c:pt idx="30">
                  <c:v>12.616897511257054</c:v>
                </c:pt>
                <c:pt idx="31">
                  <c:v>16.00152515191558</c:v>
                </c:pt>
                <c:pt idx="32">
                  <c:v>18.504820560838834</c:v>
                </c:pt>
                <c:pt idx="33">
                  <c:v>19.953864343918479</c:v>
                </c:pt>
                <c:pt idx="34">
                  <c:v>20.137910975391165</c:v>
                </c:pt>
                <c:pt idx="35">
                  <c:v>18.880146395881415</c:v>
                </c:pt>
                <c:pt idx="36">
                  <c:v>16.916960274929007</c:v>
                </c:pt>
                <c:pt idx="37">
                  <c:v>14.454183756486907</c:v>
                </c:pt>
                <c:pt idx="38">
                  <c:v>11.678866941190865</c:v>
                </c:pt>
                <c:pt idx="39">
                  <c:v>8.8053853247803691</c:v>
                </c:pt>
                <c:pt idx="40">
                  <c:v>6.0879051439695804</c:v>
                </c:pt>
                <c:pt idx="41">
                  <c:v>3.5572774204595263</c:v>
                </c:pt>
                <c:pt idx="42">
                  <c:v>1.725485199196809</c:v>
                </c:pt>
                <c:pt idx="43">
                  <c:v>0.84637989796179869</c:v>
                </c:pt>
                <c:pt idx="44">
                  <c:v>0.65310117765237652</c:v>
                </c:pt>
                <c:pt idx="45">
                  <c:v>0.48927230639817904</c:v>
                </c:pt>
                <c:pt idx="46">
                  <c:v>0.67818364985826052</c:v>
                </c:pt>
                <c:pt idx="47">
                  <c:v>0.36193637944016871</c:v>
                </c:pt>
                <c:pt idx="48">
                  <c:v>0.37411875952359952</c:v>
                </c:pt>
                <c:pt idx="49">
                  <c:v>0.52073267708042603</c:v>
                </c:pt>
                <c:pt idx="50">
                  <c:v>0.5362618009790473</c:v>
                </c:pt>
                <c:pt idx="51">
                  <c:v>0.23256047428710139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552-47F9-A9B6-E5826445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7392"/>
        <c:axId val="156213248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2F-4A3A-A09A-40A518D2BE34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rgbClr val="008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C7-4D08-82C4-74B42CC14EF6}"/>
                  </c:ext>
                </c:extLst>
              </c15:ser>
            </c15:filteredScatterSeries>
            <c15:filteredScatterSeries>
              <c15:ser>
                <c:idx val="1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89-4510-A3E2-FF8FAD00102F}"/>
                  </c:ext>
                </c:extLst>
              </c15:ser>
            </c15:filteredScatterSeries>
            <c15:filteredScatterSeries>
              <c15:ser>
                <c:idx val="1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3D-479E-A830-9A2F446D3A95}"/>
                  </c:ext>
                </c:extLst>
              </c15:ser>
            </c15:filteredScatterSeries>
            <c15:filteredScatterSeries>
              <c15:ser>
                <c:idx val="1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BA-4103-B1E6-961F155C95B3}"/>
                  </c:ext>
                </c:extLst>
              </c15:ser>
            </c15:filteredScatterSeries>
            <c15:filteredScatterSeries>
              <c15:ser>
                <c:idx val="1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D3-4C36-82EC-FB4879EF0539}"/>
                  </c:ext>
                </c:extLst>
              </c15:ser>
            </c15:filteredScatterSeries>
            <c15:filteredScatterSeries>
              <c15:ser>
                <c:idx val="1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0C-4577-93D7-7016EA861E36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233.35721757797143</c:v>
                      </c:pt>
                      <c:pt idx="2">
                        <c:v>226.90581680437865</c:v>
                      </c:pt>
                      <c:pt idx="3">
                        <c:v>219.58453726816217</c:v>
                      </c:pt>
                      <c:pt idx="4">
                        <c:v>211.45880367405874</c:v>
                      </c:pt>
                      <c:pt idx="5">
                        <c:v>201.99821761016923</c:v>
                      </c:pt>
                      <c:pt idx="6">
                        <c:v>189.84245194977581</c:v>
                      </c:pt>
                      <c:pt idx="7">
                        <c:v>175.35881678246531</c:v>
                      </c:pt>
                      <c:pt idx="8">
                        <c:v>160.69698332657441</c:v>
                      </c:pt>
                      <c:pt idx="9">
                        <c:v>146.35058551708966</c:v>
                      </c:pt>
                      <c:pt idx="10">
                        <c:v>134.03478580350796</c:v>
                      </c:pt>
                      <c:pt idx="11">
                        <c:v>126.01694229924458</c:v>
                      </c:pt>
                      <c:pt idx="12">
                        <c:v>122.36091371385774</c:v>
                      </c:pt>
                      <c:pt idx="13">
                        <c:v>121.65899602455913</c:v>
                      </c:pt>
                      <c:pt idx="14">
                        <c:v>122.47408656655028</c:v>
                      </c:pt>
                      <c:pt idx="15">
                        <c:v>124.90487358412894</c:v>
                      </c:pt>
                      <c:pt idx="16">
                        <c:v>126.52483424681739</c:v>
                      </c:pt>
                      <c:pt idx="17">
                        <c:v>129.60432178997678</c:v>
                      </c:pt>
                      <c:pt idx="18">
                        <c:v>134.30705178531429</c:v>
                      </c:pt>
                      <c:pt idx="19">
                        <c:v>135.54799526011956</c:v>
                      </c:pt>
                      <c:pt idx="20">
                        <c:v>132.46865727473499</c:v>
                      </c:pt>
                      <c:pt idx="21">
                        <c:v>125.65927311214338</c:v>
                      </c:pt>
                      <c:pt idx="22">
                        <c:v>117.39129346207503</c:v>
                      </c:pt>
                      <c:pt idx="23">
                        <c:v>109.50407433660109</c:v>
                      </c:pt>
                      <c:pt idx="24">
                        <c:v>106.16388467594278</c:v>
                      </c:pt>
                      <c:pt idx="25">
                        <c:v>101.00121166664408</c:v>
                      </c:pt>
                      <c:pt idx="26">
                        <c:v>93.556361570317051</c:v>
                      </c:pt>
                      <c:pt idx="27">
                        <c:v>84.812386571916065</c:v>
                      </c:pt>
                      <c:pt idx="28">
                        <c:v>76.144540723972838</c:v>
                      </c:pt>
                      <c:pt idx="29">
                        <c:v>68.041697708355898</c:v>
                      </c:pt>
                      <c:pt idx="30">
                        <c:v>63.187724746350561</c:v>
                      </c:pt>
                      <c:pt idx="31">
                        <c:v>61.695502391604862</c:v>
                      </c:pt>
                      <c:pt idx="32">
                        <c:v>62.26924929657865</c:v>
                      </c:pt>
                      <c:pt idx="33">
                        <c:v>63.580742621266801</c:v>
                      </c:pt>
                      <c:pt idx="34">
                        <c:v>65.706361989024018</c:v>
                      </c:pt>
                      <c:pt idx="35">
                        <c:v>68.744171233155825</c:v>
                      </c:pt>
                      <c:pt idx="36">
                        <c:v>71.731867522169765</c:v>
                      </c:pt>
                      <c:pt idx="37">
                        <c:v>74.014729619615409</c:v>
                      </c:pt>
                      <c:pt idx="38">
                        <c:v>75.525508188089958</c:v>
                      </c:pt>
                      <c:pt idx="39">
                        <c:v>75.088951451893976</c:v>
                      </c:pt>
                      <c:pt idx="40">
                        <c:v>72.710376459337354</c:v>
                      </c:pt>
                      <c:pt idx="41">
                        <c:v>68.313404128746683</c:v>
                      </c:pt>
                      <c:pt idx="42">
                        <c:v>68.33594847593065</c:v>
                      </c:pt>
                      <c:pt idx="43">
                        <c:v>67.281095476667588</c:v>
                      </c:pt>
                      <c:pt idx="44">
                        <c:v>65.838969488373152</c:v>
                      </c:pt>
                      <c:pt idx="45">
                        <c:v>63.53241323442807</c:v>
                      </c:pt>
                      <c:pt idx="46">
                        <c:v>61.627870926784368</c:v>
                      </c:pt>
                      <c:pt idx="47">
                        <c:v>55.745279802924586</c:v>
                      </c:pt>
                      <c:pt idx="48">
                        <c:v>46.43034021962859</c:v>
                      </c:pt>
                      <c:pt idx="49">
                        <c:v>37.072675981437342</c:v>
                      </c:pt>
                      <c:pt idx="50">
                        <c:v>28.070415126594014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446-454F-A861-8E950F73E8FA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Лист1!$K$9</c15:sqref>
                        </c15:formulaRef>
                      </c:ext>
                    </c:extLst>
                    <c:strCache>
                      <c:ptCount val="1"/>
                      <c:pt idx="0">
                        <c:v>Полка под дорогой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>
                      <a:solidFill>
                        <a:srgbClr val="0070C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31CD-4FA6-9186-D4F9A581DE7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58878354994514959"/>
                        <c:y val="-1.70286654789060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E80DEA2D-8CE4-4DE6-92CF-6D114813AC08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6B45A269-F9B8-44F7-8191-3B1DF1C96620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31CD-4FA6-9186-D4F9A581DE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Лист1!$M$9:$N$9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Лист1!$L$9</c15:f>
                      <c15:dlblRangeCache>
                        <c:ptCount val="1"/>
                        <c:pt idx="0">
                          <c:v>280.00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1-31CD-4FA6-9186-D4F9A581DE70}"/>
                  </c:ext>
                </c:extLst>
              </c15:ser>
            </c15:filteredScatterSeries>
            <c15:filteredScatter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Лист1!$K$10</c15:sqref>
                        </c15:formulaRef>
                      </c:ext>
                    </c:extLst>
                    <c:strCache>
                      <c:ptCount val="1"/>
                      <c:pt idx="0">
                        <c:v>Верхний уровень габиона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.60025335935966551"/>
                        <c:y val="-1.419055456575511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7627485B-2CFD-470D-973E-462134733CE6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886953E0-1AF5-4A79-ABDC-8FB005C54B34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4F5B-4B73-A9A8-67D94A2D896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Лист1!$M$10:$N$10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10.5</c:v>
                      </c:pt>
                      <c:pt idx="1">
                        <c:v>10.5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Лист1!$L$10</c15:f>
                      <c15:dlblRangeCache>
                        <c:ptCount val="1"/>
                        <c:pt idx="0">
                          <c:v>272.00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2-31CD-4FA6-9186-D4F9A581DE70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Лист1!$K$11</c15:sqref>
                        </c15:formulaRef>
                      </c:ext>
                    </c:extLst>
                    <c:strCache>
                      <c:ptCount val="1"/>
                      <c:pt idx="0">
                        <c:v>Полка под габионом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>
                      <a:solidFill>
                        <a:srgbClr val="0070C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31CD-4FA6-9186-D4F9A581DE7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60025335935966551"/>
                        <c:y val="-1.56096100223305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B66F3766-469E-4596-811C-EF4671F17640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0358474C-F7BC-42AF-9D7F-8A5336D258A8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31CD-4FA6-9186-D4F9A581DE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Лист1!$M$11:$N$11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13.5</c:v>
                      </c:pt>
                      <c:pt idx="1">
                        <c:v>13.5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Лист1!$L$11</c15:f>
                      <c15:dlblRangeCache>
                        <c:ptCount val="1"/>
                        <c:pt idx="0">
                          <c:v>269.00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3-31CD-4FA6-9186-D4F9A581DE70}"/>
                  </c:ext>
                </c:extLst>
              </c15:ser>
            </c15:filteredScatterSeries>
            <c15:filteredScatterSeries>
              <c15:ser>
                <c:idx val="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Лист1!$K$12</c15:sqref>
                        </c15:formulaRef>
                      </c:ext>
                    </c:extLst>
                    <c:strCache>
                      <c:ptCount val="1"/>
                      <c:pt idx="0">
                        <c:v>Дно котлована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.58496028014031098"/>
                        <c:y val="-2.128583184863259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46B1A12D-D39C-4967-97AC-0F87FE9F4477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1059799E-2D79-4577-9A42-3293C6DEC629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4F5B-4B73-A9A8-67D94A2D896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Лист1!$M$12:$N$12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Лист1!$L$12</c15:f>
                      <c15:dlblRangeCache>
                        <c:ptCount val="1"/>
                        <c:pt idx="0">
                          <c:v>263.00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4-31CD-4FA6-9186-D4F9A581DE70}"/>
                  </c:ext>
                </c:extLst>
              </c15:ser>
            </c15:filteredScatterSeries>
            <c15:filteredScatterSeries>
              <c15:ser>
                <c:idx val="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228.69645356976969</c:v>
                      </c:pt>
                      <c:pt idx="2">
                        <c:v>224.13876350960203</c:v>
                      </c:pt>
                      <c:pt idx="3">
                        <c:v>218.95047214727828</c:v>
                      </c:pt>
                      <c:pt idx="4">
                        <c:v>211.4169419142018</c:v>
                      </c:pt>
                      <c:pt idx="5">
                        <c:v>201.93306525818653</c:v>
                      </c:pt>
                      <c:pt idx="6">
                        <c:v>189.78749512338152</c:v>
                      </c:pt>
                      <c:pt idx="7">
                        <c:v>175.34002369963977</c:v>
                      </c:pt>
                      <c:pt idx="8">
                        <c:v>160.67695476494663</c:v>
                      </c:pt>
                      <c:pt idx="9">
                        <c:v>146.35502459890486</c:v>
                      </c:pt>
                      <c:pt idx="10">
                        <c:v>134.0232529699245</c:v>
                      </c:pt>
                      <c:pt idx="11">
                        <c:v>125.99295556844891</c:v>
                      </c:pt>
                      <c:pt idx="12">
                        <c:v>122.3260211382751</c:v>
                      </c:pt>
                      <c:pt idx="13">
                        <c:v>121.60125694773421</c:v>
                      </c:pt>
                      <c:pt idx="14">
                        <c:v>122.40689531251564</c:v>
                      </c:pt>
                      <c:pt idx="15">
                        <c:v>124.82133946521354</c:v>
                      </c:pt>
                      <c:pt idx="16">
                        <c:v>126.43536590989982</c:v>
                      </c:pt>
                      <c:pt idx="17">
                        <c:v>129.50733205458886</c:v>
                      </c:pt>
                      <c:pt idx="18">
                        <c:v>134.23066121720032</c:v>
                      </c:pt>
                      <c:pt idx="19">
                        <c:v>135.50598535523625</c:v>
                      </c:pt>
                      <c:pt idx="20">
                        <c:v>132.45579018211305</c:v>
                      </c:pt>
                      <c:pt idx="21">
                        <c:v>125.70173734746794</c:v>
                      </c:pt>
                      <c:pt idx="22">
                        <c:v>117.4740459291846</c:v>
                      </c:pt>
                      <c:pt idx="23">
                        <c:v>109.22575827817491</c:v>
                      </c:pt>
                      <c:pt idx="24">
                        <c:v>104.68435844239629</c:v>
                      </c:pt>
                      <c:pt idx="25">
                        <c:v>97.961863366057827</c:v>
                      </c:pt>
                      <c:pt idx="26">
                        <c:v>89.494045670578245</c:v>
                      </c:pt>
                      <c:pt idx="27">
                        <c:v>80.190634171275278</c:v>
                      </c:pt>
                      <c:pt idx="28">
                        <c:v>71.501441567641933</c:v>
                      </c:pt>
                      <c:pt idx="29">
                        <c:v>63.742414805846451</c:v>
                      </c:pt>
                      <c:pt idx="30">
                        <c:v>59.513772222197737</c:v>
                      </c:pt>
                      <c:pt idx="31">
                        <c:v>58.833861321986717</c:v>
                      </c:pt>
                      <c:pt idx="32">
                        <c:v>60.262493972214372</c:v>
                      </c:pt>
                      <c:pt idx="33">
                        <c:v>62.378215914505972</c:v>
                      </c:pt>
                      <c:pt idx="34">
                        <c:v>65.259427086948818</c:v>
                      </c:pt>
                      <c:pt idx="35">
                        <c:v>68.917816702789793</c:v>
                      </c:pt>
                      <c:pt idx="36">
                        <c:v>72.383382570489573</c:v>
                      </c:pt>
                      <c:pt idx="37">
                        <c:v>74.87625280972523</c:v>
                      </c:pt>
                      <c:pt idx="38">
                        <c:v>76.328009210448968</c:v>
                      </c:pt>
                      <c:pt idx="39">
                        <c:v>75.677594342022502</c:v>
                      </c:pt>
                      <c:pt idx="40">
                        <c:v>72.954487244468922</c:v>
                      </c:pt>
                      <c:pt idx="41">
                        <c:v>68.292818947426895</c:v>
                      </c:pt>
                      <c:pt idx="42">
                        <c:v>68.233623578490182</c:v>
                      </c:pt>
                      <c:pt idx="43">
                        <c:v>67.170534217315421</c:v>
                      </c:pt>
                      <c:pt idx="44">
                        <c:v>65.784800819922566</c:v>
                      </c:pt>
                      <c:pt idx="45">
                        <c:v>63.496992896236662</c:v>
                      </c:pt>
                      <c:pt idx="46">
                        <c:v>61.553974286895347</c:v>
                      </c:pt>
                      <c:pt idx="47">
                        <c:v>55.633114337362166</c:v>
                      </c:pt>
                      <c:pt idx="48">
                        <c:v>46.357541928842913</c:v>
                      </c:pt>
                      <c:pt idx="49">
                        <c:v>37.031359063087201</c:v>
                      </c:pt>
                      <c:pt idx="50">
                        <c:v>28.070415126594014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40-4650-B8B2-499E1DC501FF}"/>
                  </c:ext>
                </c:extLst>
              </c15:ser>
            </c15:filteredScatterSeries>
            <c15:filteredScatterSeries>
              <c15:ser>
                <c:idx val="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71-423B-8346-C9D5ADA299FB}"/>
                  </c:ext>
                </c:extLst>
              </c15:ser>
            </c15:filteredScatterSeries>
            <c15:filteredScatterSeries>
              <c15:ser>
                <c:idx val="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62-4E7E-85BC-F5D8DE541791}"/>
                  </c:ext>
                </c:extLst>
              </c15:ser>
            </c15:filteredScatterSeries>
          </c:ext>
        </c:extLst>
      </c:scatterChart>
      <c:valAx>
        <c:axId val="15618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3248"/>
        <c:crosses val="autoZero"/>
        <c:crossBetween val="midCat"/>
      </c:valAx>
      <c:valAx>
        <c:axId val="156213248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7392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437906445584611E-2"/>
          <c:y val="0.8986029007951738"/>
          <c:w val="0.94446761598613205"/>
          <c:h val="0.1013970992048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9603627124907E-2"/>
          <c:y val="3.3408193541024762E-2"/>
          <c:w val="0.83752191648874552"/>
          <c:h val="0.85348585282386336"/>
        </c:manualLayout>
      </c:layout>
      <c:scatterChart>
        <c:scatterStyle val="lineMarker"/>
        <c:varyColors val="0"/>
        <c:ser>
          <c:idx val="8"/>
          <c:order val="0"/>
          <c:tx>
            <c:strRef>
              <c:f>'21.10.24'!$T$2</c:f>
              <c:strCache>
                <c:ptCount val="1"/>
                <c:pt idx="0">
                  <c:v>Аз откл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'21.10.24'!$T$3:$T$55</c:f>
              <c:numCache>
                <c:formatCode>General</c:formatCode>
                <c:ptCount val="53"/>
                <c:pt idx="0">
                  <c:v>152.08167914361701</c:v>
                </c:pt>
                <c:pt idx="1">
                  <c:v>151.41949109018122</c:v>
                </c:pt>
                <c:pt idx="2">
                  <c:v>148.86978056115214</c:v>
                </c:pt>
                <c:pt idx="3">
                  <c:v>143.1649531124886</c:v>
                </c:pt>
                <c:pt idx="4">
                  <c:v>129.21632641623506</c:v>
                </c:pt>
                <c:pt idx="5">
                  <c:v>163.62897401490383</c:v>
                </c:pt>
                <c:pt idx="6">
                  <c:v>176.68834176269897</c:v>
                </c:pt>
                <c:pt idx="7">
                  <c:v>173.533269611348</c:v>
                </c:pt>
                <c:pt idx="8">
                  <c:v>160.45873156548276</c:v>
                </c:pt>
                <c:pt idx="9">
                  <c:v>156.05866134592375</c:v>
                </c:pt>
                <c:pt idx="10">
                  <c:v>124.23213488883181</c:v>
                </c:pt>
                <c:pt idx="11">
                  <c:v>98.257772416565473</c:v>
                </c:pt>
                <c:pt idx="12">
                  <c:v>117.93146911756207</c:v>
                </c:pt>
                <c:pt idx="13">
                  <c:v>165.59203243285393</c:v>
                </c:pt>
                <c:pt idx="14">
                  <c:v>173.70066284169093</c:v>
                </c:pt>
                <c:pt idx="15">
                  <c:v>170.61936660718209</c:v>
                </c:pt>
                <c:pt idx="16">
                  <c:v>166.29279262537284</c:v>
                </c:pt>
                <c:pt idx="17">
                  <c:v>160.57824124826601</c:v>
                </c:pt>
                <c:pt idx="18">
                  <c:v>160.70576246675068</c:v>
                </c:pt>
                <c:pt idx="19">
                  <c:v>166.89065881739864</c:v>
                </c:pt>
                <c:pt idx="20">
                  <c:v>180.95075637936998</c:v>
                </c:pt>
                <c:pt idx="21">
                  <c:v>184.34996663240247</c:v>
                </c:pt>
                <c:pt idx="22">
                  <c:v>192.79951714347132</c:v>
                </c:pt>
                <c:pt idx="23">
                  <c:v>178.95574624551028</c:v>
                </c:pt>
                <c:pt idx="24">
                  <c:v>153.50755056798911</c:v>
                </c:pt>
                <c:pt idx="25">
                  <c:v>113.28914531041082</c:v>
                </c:pt>
                <c:pt idx="26">
                  <c:v>62.385821721560625</c:v>
                </c:pt>
                <c:pt idx="27">
                  <c:v>359.31721591610113</c:v>
                </c:pt>
                <c:pt idx="28">
                  <c:v>322.38557044769726</c:v>
                </c:pt>
                <c:pt idx="29">
                  <c:v>307.3363742518045</c:v>
                </c:pt>
                <c:pt idx="30">
                  <c:v>299.07609959971455</c:v>
                </c:pt>
                <c:pt idx="31">
                  <c:v>292.68585559076394</c:v>
                </c:pt>
                <c:pt idx="32">
                  <c:v>287.1491777962089</c:v>
                </c:pt>
                <c:pt idx="33">
                  <c:v>281.87526131752338</c:v>
                </c:pt>
                <c:pt idx="34">
                  <c:v>276.2639413324876</c:v>
                </c:pt>
                <c:pt idx="35">
                  <c:v>269.55827182322753</c:v>
                </c:pt>
                <c:pt idx="36">
                  <c:v>261.62879371940687</c:v>
                </c:pt>
                <c:pt idx="37">
                  <c:v>252.3444258801008</c:v>
                </c:pt>
                <c:pt idx="38">
                  <c:v>242.13982079295809</c:v>
                </c:pt>
                <c:pt idx="39">
                  <c:v>231.46581283573903</c:v>
                </c:pt>
                <c:pt idx="40">
                  <c:v>220.33262356857222</c:v>
                </c:pt>
                <c:pt idx="41">
                  <c:v>207.93646101265549</c:v>
                </c:pt>
                <c:pt idx="42">
                  <c:v>193.0321090073341</c:v>
                </c:pt>
                <c:pt idx="43">
                  <c:v>194.85456288104419</c:v>
                </c:pt>
                <c:pt idx="44">
                  <c:v>200.42235390875913</c:v>
                </c:pt>
                <c:pt idx="45">
                  <c:v>155.72246855023718</c:v>
                </c:pt>
                <c:pt idx="46">
                  <c:v>107.04164560327166</c:v>
                </c:pt>
                <c:pt idx="47">
                  <c:v>105.33749468489749</c:v>
                </c:pt>
                <c:pt idx="48">
                  <c:v>109.48991298793283</c:v>
                </c:pt>
                <c:pt idx="49">
                  <c:v>120.02499662630308</c:v>
                </c:pt>
                <c:pt idx="50">
                  <c:v>121.3180070415705</c:v>
                </c:pt>
                <c:pt idx="51">
                  <c:v>117.63244526456501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4C-4B63-81C0-F5B02DA9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5552"/>
        <c:axId val="15621612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1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0A-495A-89DF-BA4F37DC2F1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6D-4C4D-8970-F7C2F5DBAD1E}"/>
                  </c:ext>
                </c:extLst>
              </c15:ser>
            </c15:filteredScatterSeries>
            <c15:filteredScatterSeries>
              <c15:ser>
                <c:idx val="1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075-4746-A4FB-F9CFF80D387A}"/>
                  </c:ext>
                </c:extLst>
              </c15:ser>
            </c15:filteredScatterSeries>
            <c15:filteredScatterSeries>
              <c15:ser>
                <c:idx val="1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615-46CD-89B9-8157B126309B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CCC-46D9-9F27-56F5E44E314E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BD-4236-8242-7805AA1999CB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2F-4D84-90FB-865A45418552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286.34708816168552</c:v>
                      </c:pt>
                      <c:pt idx="2">
                        <c:v>285.21586820784398</c:v>
                      </c:pt>
                      <c:pt idx="3">
                        <c:v>285.03731932866231</c:v>
                      </c:pt>
                      <c:pt idx="4">
                        <c:v>284.93942227767502</c:v>
                      </c:pt>
                      <c:pt idx="5">
                        <c:v>284.90584756152703</c:v>
                      </c:pt>
                      <c:pt idx="6">
                        <c:v>284.39437211551399</c:v>
                      </c:pt>
                      <c:pt idx="7">
                        <c:v>282.88495666433766</c:v>
                      </c:pt>
                      <c:pt idx="8">
                        <c:v>280.48875482583031</c:v>
                      </c:pt>
                      <c:pt idx="9">
                        <c:v>276.79106930663266</c:v>
                      </c:pt>
                      <c:pt idx="10">
                        <c:v>271.46350301315283</c:v>
                      </c:pt>
                      <c:pt idx="11">
                        <c:v>265.68063998384537</c:v>
                      </c:pt>
                      <c:pt idx="12">
                        <c:v>260.41154635893281</c:v>
                      </c:pt>
                      <c:pt idx="13">
                        <c:v>255.63259664474361</c:v>
                      </c:pt>
                      <c:pt idx="14">
                        <c:v>251.6661373276504</c:v>
                      </c:pt>
                      <c:pt idx="15">
                        <c:v>248.42814394998834</c:v>
                      </c:pt>
                      <c:pt idx="16">
                        <c:v>243.52659736170551</c:v>
                      </c:pt>
                      <c:pt idx="17">
                        <c:v>239.5693001308895</c:v>
                      </c:pt>
                      <c:pt idx="18">
                        <c:v>236.64638684586609</c:v>
                      </c:pt>
                      <c:pt idx="19">
                        <c:v>234.91950151569603</c:v>
                      </c:pt>
                      <c:pt idx="20">
                        <c:v>233.97992494500741</c:v>
                      </c:pt>
                      <c:pt idx="21">
                        <c:v>233.26969756358395</c:v>
                      </c:pt>
                      <c:pt idx="22">
                        <c:v>229.38215080878831</c:v>
                      </c:pt>
                      <c:pt idx="23">
                        <c:v>226.10746751348762</c:v>
                      </c:pt>
                      <c:pt idx="24">
                        <c:v>224.43843692553475</c:v>
                      </c:pt>
                      <c:pt idx="25">
                        <c:v>223.42229217245131</c:v>
                      </c:pt>
                      <c:pt idx="26">
                        <c:v>223.29896373022814</c:v>
                      </c:pt>
                      <c:pt idx="27">
                        <c:v>223.98961986081292</c:v>
                      </c:pt>
                      <c:pt idx="28">
                        <c:v>223.71965406603667</c:v>
                      </c:pt>
                      <c:pt idx="29">
                        <c:v>221.61934463129577</c:v>
                      </c:pt>
                      <c:pt idx="30">
                        <c:v>218.6646338238412</c:v>
                      </c:pt>
                      <c:pt idx="31">
                        <c:v>216.07554486874545</c:v>
                      </c:pt>
                      <c:pt idx="32">
                        <c:v>214.12765300157471</c:v>
                      </c:pt>
                      <c:pt idx="33">
                        <c:v>211.89764526296767</c:v>
                      </c:pt>
                      <c:pt idx="34">
                        <c:v>209.60432138656031</c:v>
                      </c:pt>
                      <c:pt idx="35">
                        <c:v>208.12756076287346</c:v>
                      </c:pt>
                      <c:pt idx="36">
                        <c:v>206.45191065612829</c:v>
                      </c:pt>
                      <c:pt idx="37">
                        <c:v>205.44283639125629</c:v>
                      </c:pt>
                      <c:pt idx="38">
                        <c:v>205.49835354253915</c:v>
                      </c:pt>
                      <c:pt idx="39">
                        <c:v>206.72585711846645</c:v>
                      </c:pt>
                      <c:pt idx="40">
                        <c:v>204.2985450706505</c:v>
                      </c:pt>
                      <c:pt idx="41">
                        <c:v>201.8199486056503</c:v>
                      </c:pt>
                      <c:pt idx="42">
                        <c:v>201.63150374773272</c:v>
                      </c:pt>
                      <c:pt idx="43">
                        <c:v>200.89205156433434</c:v>
                      </c:pt>
                      <c:pt idx="44">
                        <c:v>198.81549763501243</c:v>
                      </c:pt>
                      <c:pt idx="45">
                        <c:v>199.16550774057205</c:v>
                      </c:pt>
                      <c:pt idx="46">
                        <c:v>203.07308237245914</c:v>
                      </c:pt>
                      <c:pt idx="47">
                        <c:v>205.78893661306415</c:v>
                      </c:pt>
                      <c:pt idx="48">
                        <c:v>208.14048848075964</c:v>
                      </c:pt>
                      <c:pt idx="49">
                        <c:v>212.77791616889391</c:v>
                      </c:pt>
                      <c:pt idx="50">
                        <c:v>222.11194806825353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F5-42ED-BBBE-3705126C407B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284.88361522458172</c:v>
                      </c:pt>
                      <c:pt idx="2">
                        <c:v>285.19632671397028</c:v>
                      </c:pt>
                      <c:pt idx="3">
                        <c:v>285.20050318137248</c:v>
                      </c:pt>
                      <c:pt idx="4">
                        <c:v>284.94946174692512</c:v>
                      </c:pt>
                      <c:pt idx="5">
                        <c:v>284.8777383031769</c:v>
                      </c:pt>
                      <c:pt idx="6">
                        <c:v>284.37525517664369</c:v>
                      </c:pt>
                      <c:pt idx="7">
                        <c:v>282.894741892372</c:v>
                      </c:pt>
                      <c:pt idx="8">
                        <c:v>280.49914347715429</c:v>
                      </c:pt>
                      <c:pt idx="9">
                        <c:v>276.80564698947728</c:v>
                      </c:pt>
                      <c:pt idx="10">
                        <c:v>271.47966575083615</c:v>
                      </c:pt>
                      <c:pt idx="11">
                        <c:v>265.67411545393327</c:v>
                      </c:pt>
                      <c:pt idx="12">
                        <c:v>260.40284761510151</c:v>
                      </c:pt>
                      <c:pt idx="13">
                        <c:v>255.64386731879915</c:v>
                      </c:pt>
                      <c:pt idx="14">
                        <c:v>251.66804305302242</c:v>
                      </c:pt>
                      <c:pt idx="15">
                        <c:v>248.43149403714571</c:v>
                      </c:pt>
                      <c:pt idx="16">
                        <c:v>243.51906243736508</c:v>
                      </c:pt>
                      <c:pt idx="17">
                        <c:v>239.5440910684853</c:v>
                      </c:pt>
                      <c:pt idx="18">
                        <c:v>236.63769924764438</c:v>
                      </c:pt>
                      <c:pt idx="19">
                        <c:v>234.92640198355821</c:v>
                      </c:pt>
                      <c:pt idx="20">
                        <c:v>233.96919219753806</c:v>
                      </c:pt>
                      <c:pt idx="21">
                        <c:v>233.26281327580278</c:v>
                      </c:pt>
                      <c:pt idx="22">
                        <c:v>229.34446986108466</c:v>
                      </c:pt>
                      <c:pt idx="23">
                        <c:v>225.98508265911912</c:v>
                      </c:pt>
                      <c:pt idx="24">
                        <c:v>224.18859894848177</c:v>
                      </c:pt>
                      <c:pt idx="25">
                        <c:v>223.04230993897423</c:v>
                      </c:pt>
                      <c:pt idx="26">
                        <c:v>222.85935099108553</c:v>
                      </c:pt>
                      <c:pt idx="27">
                        <c:v>223.62817695020547</c:v>
                      </c:pt>
                      <c:pt idx="28">
                        <c:v>223.4806266343565</c:v>
                      </c:pt>
                      <c:pt idx="29">
                        <c:v>221.43083718715002</c:v>
                      </c:pt>
                      <c:pt idx="30">
                        <c:v>218.59727268174689</c:v>
                      </c:pt>
                      <c:pt idx="31">
                        <c:v>216.17812723419846</c:v>
                      </c:pt>
                      <c:pt idx="32">
                        <c:v>214.48834738200082</c:v>
                      </c:pt>
                      <c:pt idx="33">
                        <c:v>212.46514780148001</c:v>
                      </c:pt>
                      <c:pt idx="34">
                        <c:v>210.28398372431531</c:v>
                      </c:pt>
                      <c:pt idx="35">
                        <c:v>208.83043556405653</c:v>
                      </c:pt>
                      <c:pt idx="36">
                        <c:v>207.10340526692573</c:v>
                      </c:pt>
                      <c:pt idx="37">
                        <c:v>205.99906968574413</c:v>
                      </c:pt>
                      <c:pt idx="38">
                        <c:v>205.90826113683494</c:v>
                      </c:pt>
                      <c:pt idx="39">
                        <c:v>206.97854997097534</c:v>
                      </c:pt>
                      <c:pt idx="40">
                        <c:v>204.57851956936713</c:v>
                      </c:pt>
                      <c:pt idx="41">
                        <c:v>201.97380027259763</c:v>
                      </c:pt>
                      <c:pt idx="42">
                        <c:v>201.69946781948636</c:v>
                      </c:pt>
                      <c:pt idx="43">
                        <c:v>200.97372225242776</c:v>
                      </c:pt>
                      <c:pt idx="44">
                        <c:v>198.94663996926008</c:v>
                      </c:pt>
                      <c:pt idx="45">
                        <c:v>199.17661658981839</c:v>
                      </c:pt>
                      <c:pt idx="46">
                        <c:v>203.08973737963936</c:v>
                      </c:pt>
                      <c:pt idx="47">
                        <c:v>205.81616049371374</c:v>
                      </c:pt>
                      <c:pt idx="48">
                        <c:v>208.13605131735108</c:v>
                      </c:pt>
                      <c:pt idx="49">
                        <c:v>212.7500747049173</c:v>
                      </c:pt>
                      <c:pt idx="50">
                        <c:v>222.11194806825353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F0-4889-955E-479C9727A6F5}"/>
                  </c:ext>
                </c:extLst>
              </c15:ser>
            </c15:filteredScatterSeries>
            <c15:filteredScatter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C2-45CC-9F15-3C847DA1133B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63-4270-9157-66298B74AD01}"/>
                  </c:ext>
                </c:extLst>
              </c15:ser>
            </c15:filteredScatterSeries>
          </c:ext>
        </c:extLst>
      </c:scatterChart>
      <c:valAx>
        <c:axId val="156215552"/>
        <c:scaling>
          <c:orientation val="minMax"/>
          <c:max val="3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6128"/>
        <c:crosses val="autoZero"/>
        <c:crossBetween val="midCat"/>
        <c:majorUnit val="90"/>
      </c:valAx>
      <c:valAx>
        <c:axId val="156216128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5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 скважины, вид сверху, мм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29216832545954E-2"/>
          <c:y val="7.3516944743140591E-2"/>
          <c:w val="0.93908919416846215"/>
          <c:h val="0.71708707667048222"/>
        </c:manualLayout>
      </c:layout>
      <c:scatterChart>
        <c:scatterStyle val="lineMarker"/>
        <c:varyColors val="0"/>
        <c:ser>
          <c:idx val="4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>
              <a:outerShdw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'"0" цикл 13.08.24'!$N$3:$N$55</c:f>
              <c:numCache>
                <c:formatCode>General</c:formatCode>
                <c:ptCount val="53"/>
                <c:pt idx="0">
                  <c:v>-112.90465455836744</c:v>
                </c:pt>
                <c:pt idx="1">
                  <c:v>-107.37789114365209</c:v>
                </c:pt>
                <c:pt idx="2">
                  <c:v>-102.65830004534175</c:v>
                </c:pt>
                <c:pt idx="3">
                  <c:v>-99.138581790292108</c:v>
                </c:pt>
                <c:pt idx="4">
                  <c:v>-95.772788229451194</c:v>
                </c:pt>
                <c:pt idx="5">
                  <c:v>-91.431336269350894</c:v>
                </c:pt>
                <c:pt idx="6">
                  <c:v>-85.166495409408768</c:v>
                </c:pt>
                <c:pt idx="7">
                  <c:v>-78.041187521323749</c:v>
                </c:pt>
                <c:pt idx="8">
                  <c:v>-70.718338680962319</c:v>
                </c:pt>
                <c:pt idx="9">
                  <c:v>-62.710771045656749</c:v>
                </c:pt>
                <c:pt idx="10">
                  <c:v>-54.758949882921883</c:v>
                </c:pt>
                <c:pt idx="11">
                  <c:v>-47.643337285188451</c:v>
                </c:pt>
                <c:pt idx="12">
                  <c:v>-41.874182498072379</c:v>
                </c:pt>
                <c:pt idx="13">
                  <c:v>-37.887844237339628</c:v>
                </c:pt>
                <c:pt idx="14">
                  <c:v>-34.739000193223198</c:v>
                </c:pt>
                <c:pt idx="15">
                  <c:v>-32.034965067928297</c:v>
                </c:pt>
                <c:pt idx="16">
                  <c:v>-28.293450402984963</c:v>
                </c:pt>
                <c:pt idx="17">
                  <c:v>-22.307356485790081</c:v>
                </c:pt>
                <c:pt idx="18">
                  <c:v>-16.896941394751739</c:v>
                </c:pt>
                <c:pt idx="19">
                  <c:v>-12.074332079797429</c:v>
                </c:pt>
                <c:pt idx="20">
                  <c:v>-7.3995842680529043</c:v>
                </c:pt>
                <c:pt idx="21">
                  <c:v>-3.65200960204487</c:v>
                </c:pt>
                <c:pt idx="22">
                  <c:v>3.2541026146041631E-2</c:v>
                </c:pt>
                <c:pt idx="23">
                  <c:v>4.9763479805770015</c:v>
                </c:pt>
                <c:pt idx="24">
                  <c:v>8.1579162924447086</c:v>
                </c:pt>
                <c:pt idx="25">
                  <c:v>9.8014317118116221</c:v>
                </c:pt>
                <c:pt idx="26">
                  <c:v>11.05709782601123</c:v>
                </c:pt>
                <c:pt idx="27">
                  <c:v>12.01945238883809</c:v>
                </c:pt>
                <c:pt idx="28">
                  <c:v>13.041196510667714</c:v>
                </c:pt>
                <c:pt idx="29">
                  <c:v>14.300498715976353</c:v>
                </c:pt>
                <c:pt idx="30">
                  <c:v>15.877352599908756</c:v>
                </c:pt>
                <c:pt idx="31">
                  <c:v>16.883340309495868</c:v>
                </c:pt>
                <c:pt idx="32">
                  <c:v>16.84213114664821</c:v>
                </c:pt>
                <c:pt idx="33">
                  <c:v>16.466400579150445</c:v>
                </c:pt>
                <c:pt idx="34">
                  <c:v>16.375498014443195</c:v>
                </c:pt>
                <c:pt idx="35">
                  <c:v>16.522154150875956</c:v>
                </c:pt>
                <c:pt idx="36">
                  <c:v>16.986363183850049</c:v>
                </c:pt>
                <c:pt idx="37">
                  <c:v>18.294146597505982</c:v>
                </c:pt>
                <c:pt idx="38">
                  <c:v>19.517087888759399</c:v>
                </c:pt>
                <c:pt idx="39">
                  <c:v>20.206735131467273</c:v>
                </c:pt>
                <c:pt idx="40">
                  <c:v>19.769190840109697</c:v>
                </c:pt>
                <c:pt idx="41">
                  <c:v>23.148316473906192</c:v>
                </c:pt>
                <c:pt idx="42">
                  <c:v>25.24512949872279</c:v>
                </c:pt>
                <c:pt idx="43">
                  <c:v>26.145670424506193</c:v>
                </c:pt>
                <c:pt idx="44">
                  <c:v>26.811077005415967</c:v>
                </c:pt>
                <c:pt idx="45">
                  <c:v>27.547993533915839</c:v>
                </c:pt>
                <c:pt idx="46">
                  <c:v>25.705705714238306</c:v>
                </c:pt>
                <c:pt idx="47">
                  <c:v>21.316986221618997</c:v>
                </c:pt>
                <c:pt idx="48">
                  <c:v>17.557291555134032</c:v>
                </c:pt>
                <c:pt idx="49">
                  <c:v>13.923645000273375</c:v>
                </c:pt>
                <c:pt idx="50">
                  <c:v>9.7882314501107288</c:v>
                </c:pt>
                <c:pt idx="51">
                  <c:v>5.0480366923020883</c:v>
                </c:pt>
                <c:pt idx="52">
                  <c:v>0</c:v>
                </c:pt>
              </c:numCache>
            </c:numRef>
          </c:xVal>
          <c:yVal>
            <c:numRef>
              <c:f>'"0" цикл 13.08.24'!$M$3:$M$55</c:f>
              <c:numCache>
                <c:formatCode>General</c:formatCode>
                <c:ptCount val="53"/>
                <c:pt idx="0">
                  <c:v>-54.450049495969139</c:v>
                </c:pt>
                <c:pt idx="1">
                  <c:v>-55.262112054819823</c:v>
                </c:pt>
                <c:pt idx="2">
                  <c:v>-54.81850759480109</c:v>
                </c:pt>
                <c:pt idx="3">
                  <c:v>-53.0949983715794</c:v>
                </c:pt>
                <c:pt idx="4">
                  <c:v>-51.493903926001785</c:v>
                </c:pt>
                <c:pt idx="5">
                  <c:v>-49.943714664157589</c:v>
                </c:pt>
                <c:pt idx="6">
                  <c:v>-49.223766596488346</c:v>
                </c:pt>
                <c:pt idx="7">
                  <c:v>-50.373986040421165</c:v>
                </c:pt>
                <c:pt idx="8">
                  <c:v>-52.53867236423018</c:v>
                </c:pt>
                <c:pt idx="9">
                  <c:v>-55.817201388880733</c:v>
                </c:pt>
                <c:pt idx="10">
                  <c:v>-60.695561653620771</c:v>
                </c:pt>
                <c:pt idx="11">
                  <c:v>-65.863583469924464</c:v>
                </c:pt>
                <c:pt idx="12">
                  <c:v>-70.230487183152704</c:v>
                </c:pt>
                <c:pt idx="13">
                  <c:v>-73.729601364295064</c:v>
                </c:pt>
                <c:pt idx="14">
                  <c:v>-77.953490319743239</c:v>
                </c:pt>
                <c:pt idx="15">
                  <c:v>-82.157987416761401</c:v>
                </c:pt>
                <c:pt idx="16">
                  <c:v>-87.699294351021223</c:v>
                </c:pt>
                <c:pt idx="17">
                  <c:v>-94.757947064016918</c:v>
                </c:pt>
                <c:pt idx="18">
                  <c:v>-99.170906301713714</c:v>
                </c:pt>
                <c:pt idx="19">
                  <c:v>-100.20477073996335</c:v>
                </c:pt>
                <c:pt idx="20">
                  <c:v>-97.655873851569311</c:v>
                </c:pt>
                <c:pt idx="21">
                  <c:v>-91.497683770518364</c:v>
                </c:pt>
                <c:pt idx="22">
                  <c:v>-85.063171806389391</c:v>
                </c:pt>
                <c:pt idx="23">
                  <c:v>-81.703438279501711</c:v>
                </c:pt>
                <c:pt idx="24">
                  <c:v>-76.805686394236488</c:v>
                </c:pt>
                <c:pt idx="25">
                  <c:v>-71.051075051792736</c:v>
                </c:pt>
                <c:pt idx="26">
                  <c:v>-64.615351153847598</c:v>
                </c:pt>
                <c:pt idx="27">
                  <c:v>-56.728971628499608</c:v>
                </c:pt>
                <c:pt idx="28">
                  <c:v>-48.053666138367412</c:v>
                </c:pt>
                <c:pt idx="29">
                  <c:v>-40.885941386549156</c:v>
                </c:pt>
                <c:pt idx="30">
                  <c:v>-35.640353587442043</c:v>
                </c:pt>
                <c:pt idx="31">
                  <c:v>-32.583622368960903</c:v>
                </c:pt>
                <c:pt idx="32">
                  <c:v>-31.175240487731774</c:v>
                </c:pt>
                <c:pt idx="33">
                  <c:v>-31.559455292198948</c:v>
                </c:pt>
                <c:pt idx="34">
                  <c:v>-33.647784151899018</c:v>
                </c:pt>
                <c:pt idx="35">
                  <c:v>-36.623310556369645</c:v>
                </c:pt>
                <c:pt idx="36">
                  <c:v>-39.975772041861937</c:v>
                </c:pt>
                <c:pt idx="37">
                  <c:v>-43.334293561899678</c:v>
                </c:pt>
                <c:pt idx="38">
                  <c:v>-45.714719743712116</c:v>
                </c:pt>
                <c:pt idx="39">
                  <c:v>-46.357097694464187</c:v>
                </c:pt>
                <c:pt idx="40">
                  <c:v>-45.003257144259948</c:v>
                </c:pt>
                <c:pt idx="41">
                  <c:v>-44.64691911880886</c:v>
                </c:pt>
                <c:pt idx="42">
                  <c:v>-43.005827754771268</c:v>
                </c:pt>
                <c:pt idx="43">
                  <c:v>-40.16119882674586</c:v>
                </c:pt>
                <c:pt idx="44">
                  <c:v>-37.434135391238939</c:v>
                </c:pt>
                <c:pt idx="45">
                  <c:v>-35.885158157776857</c:v>
                </c:pt>
                <c:pt idx="46">
                  <c:v>-32.916903830063504</c:v>
                </c:pt>
                <c:pt idx="47">
                  <c:v>-28.821486053724367</c:v>
                </c:pt>
                <c:pt idx="48">
                  <c:v>-24.273996420949629</c:v>
                </c:pt>
                <c:pt idx="49">
                  <c:v>-19.469566776532513</c:v>
                </c:pt>
                <c:pt idx="50">
                  <c:v>-13.42893526488459</c:v>
                </c:pt>
                <c:pt idx="51">
                  <c:v>-6.7568850042750892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AB7-486D-B8F3-F6A4686F746D}"/>
            </c:ext>
          </c:extLst>
        </c:ser>
        <c:ser>
          <c:idx val="5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>
              <a:outerShdw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'21.10.24'!$N$3:$N$55</c:f>
              <c:numCache>
                <c:formatCode>General</c:formatCode>
                <c:ptCount val="53"/>
                <c:pt idx="0">
                  <c:v>-99.844951886080423</c:v>
                </c:pt>
                <c:pt idx="1">
                  <c:v>-98.469294801496716</c:v>
                </c:pt>
                <c:pt idx="2">
                  <c:v>-97.028188129655206</c:v>
                </c:pt>
                <c:pt idx="3">
                  <c:v>-95.94341836915855</c:v>
                </c:pt>
                <c:pt idx="4">
                  <c:v>-94.5289763410604</c:v>
                </c:pt>
                <c:pt idx="5">
                  <c:v>-91.003198065409293</c:v>
                </c:pt>
                <c:pt idx="6">
                  <c:v>-85.063158172360758</c:v>
                </c:pt>
                <c:pt idx="7">
                  <c:v>-77.878466689478685</c:v>
                </c:pt>
                <c:pt idx="8">
                  <c:v>-70.358078040100779</c:v>
                </c:pt>
                <c:pt idx="9">
                  <c:v>-62.345662890136623</c:v>
                </c:pt>
                <c:pt idx="10">
                  <c:v>-54.024220255120184</c:v>
                </c:pt>
                <c:pt idx="11">
                  <c:v>-46.562002717261564</c:v>
                </c:pt>
                <c:pt idx="12">
                  <c:v>-40.995244635088767</c:v>
                </c:pt>
                <c:pt idx="13">
                  <c:v>-37.534914609158143</c:v>
                </c:pt>
                <c:pt idx="14">
                  <c:v>-34.538783990631849</c:v>
                </c:pt>
                <c:pt idx="15">
                  <c:v>-31.754755812715363</c:v>
                </c:pt>
                <c:pt idx="16">
                  <c:v>-27.884769244299878</c:v>
                </c:pt>
                <c:pt idx="17">
                  <c:v>-21.633259716228444</c:v>
                </c:pt>
                <c:pt idx="18">
                  <c:v>-16.254355680205286</c:v>
                </c:pt>
                <c:pt idx="19">
                  <c:v>-11.754133446521882</c:v>
                </c:pt>
                <c:pt idx="20">
                  <c:v>-7.4187414293031742</c:v>
                </c:pt>
                <c:pt idx="21">
                  <c:v>-3.7511588213381897</c:v>
                </c:pt>
                <c:pt idx="22">
                  <c:v>-0.31506890300296159</c:v>
                </c:pt>
                <c:pt idx="23">
                  <c:v>5.0092967181507833</c:v>
                </c:pt>
                <c:pt idx="24">
                  <c:v>8.9338231688187335</c:v>
                </c:pt>
                <c:pt idx="25">
                  <c:v>11.258496394471093</c:v>
                </c:pt>
                <c:pt idx="26">
                  <c:v>12.439016611166064</c:v>
                </c:pt>
                <c:pt idx="27">
                  <c:v>11.994200117422857</c:v>
                </c:pt>
                <c:pt idx="28">
                  <c:v>10.122823677469867</c:v>
                </c:pt>
                <c:pt idx="29">
                  <c:v>7.4127284699821336</c:v>
                </c:pt>
                <c:pt idx="30">
                  <c:v>4.8504993795040088</c:v>
                </c:pt>
                <c:pt idx="31">
                  <c:v>2.1197998955437867</c:v>
                </c:pt>
                <c:pt idx="32">
                  <c:v>-0.83997034182588926</c:v>
                </c:pt>
                <c:pt idx="33">
                  <c:v>-3.0604097028792405</c:v>
                </c:pt>
                <c:pt idx="34">
                  <c:v>-3.6421859889371788</c:v>
                </c:pt>
                <c:pt idx="35">
                  <c:v>-2.3574311477410572</c:v>
                </c:pt>
                <c:pt idx="36">
                  <c:v>0.24964260904997132</c:v>
                </c:pt>
                <c:pt idx="37">
                  <c:v>4.520799192743346</c:v>
                </c:pt>
                <c:pt idx="38">
                  <c:v>9.1919110606809085</c:v>
                </c:pt>
                <c:pt idx="39">
                  <c:v>13.318840661023028</c:v>
                </c:pt>
                <c:pt idx="40">
                  <c:v>15.828952951265791</c:v>
                </c:pt>
                <c:pt idx="41">
                  <c:v>21.481760045351511</c:v>
                </c:pt>
                <c:pt idx="42">
                  <c:v>24.85603765289618</c:v>
                </c:pt>
                <c:pt idx="43">
                  <c:v>25.928687099572251</c:v>
                </c:pt>
                <c:pt idx="44">
                  <c:v>26.58318538215924</c:v>
                </c:pt>
                <c:pt idx="45">
                  <c:v>27.749161228462551</c:v>
                </c:pt>
                <c:pt idx="46">
                  <c:v>26.354111671072349</c:v>
                </c:pt>
                <c:pt idx="47">
                  <c:v>21.666032067485489</c:v>
                </c:pt>
                <c:pt idx="48">
                  <c:v>17.909973400911948</c:v>
                </c:pt>
                <c:pt idx="49">
                  <c:v>14.374499093376146</c:v>
                </c:pt>
                <c:pt idx="50">
                  <c:v>10.246357500129687</c:v>
                </c:pt>
                <c:pt idx="51">
                  <c:v>5.2540715708501828</c:v>
                </c:pt>
                <c:pt idx="52">
                  <c:v>0</c:v>
                </c:pt>
              </c:numCache>
            </c:numRef>
          </c:xVal>
          <c:yVal>
            <c:numRef>
              <c:f>'21.10.24'!$M$3:$M$55</c:f>
              <c:numCache>
                <c:formatCode>General</c:formatCode>
                <c:ptCount val="53"/>
                <c:pt idx="0">
                  <c:v>-79.096475228350869</c:v>
                </c:pt>
                <c:pt idx="1">
                  <c:v>-71.614867308721671</c:v>
                </c:pt>
                <c:pt idx="2">
                  <c:v>-64.140530780939116</c:v>
                </c:pt>
                <c:pt idx="3">
                  <c:v>-57.360619236850894</c:v>
                </c:pt>
                <c:pt idx="4">
                  <c:v>-52.508922462309272</c:v>
                </c:pt>
                <c:pt idx="5">
                  <c:v>-51.401124107315397</c:v>
                </c:pt>
                <c:pt idx="6">
                  <c:v>-51.009637099819599</c:v>
                </c:pt>
                <c:pt idx="7">
                  <c:v>-51.809579332390555</c:v>
                </c:pt>
                <c:pt idx="8">
                  <c:v>-53.553693013178652</c:v>
                </c:pt>
                <c:pt idx="9">
                  <c:v>-56.639512503742949</c:v>
                </c:pt>
                <c:pt idx="10">
                  <c:v>-61.195486024372357</c:v>
                </c:pt>
                <c:pt idx="11">
                  <c:v>-66.020519294917079</c:v>
                </c:pt>
                <c:pt idx="12">
                  <c:v>-70.696479087875673</c:v>
                </c:pt>
                <c:pt idx="13">
                  <c:v>-75.103378390273264</c:v>
                </c:pt>
                <c:pt idx="14">
                  <c:v>-79.767218369855939</c:v>
                </c:pt>
                <c:pt idx="15">
                  <c:v>-83.854152190794167</c:v>
                </c:pt>
                <c:pt idx="16">
                  <c:v>-89.374855804318386</c:v>
                </c:pt>
                <c:pt idx="17">
                  <c:v>-96.669830836545458</c:v>
                </c:pt>
                <c:pt idx="18">
                  <c:v>-101.00643484239144</c:v>
                </c:pt>
                <c:pt idx="19">
                  <c:v>-101.57972689468983</c:v>
                </c:pt>
                <c:pt idx="20">
                  <c:v>-98.810242902918716</c:v>
                </c:pt>
                <c:pt idx="21">
                  <c:v>-92.801121992673501</c:v>
                </c:pt>
                <c:pt idx="22">
                  <c:v>-86.593242309024191</c:v>
                </c:pt>
                <c:pt idx="23">
                  <c:v>-83.511058851901097</c:v>
                </c:pt>
                <c:pt idx="24">
                  <c:v>-78.362428550806584</c:v>
                </c:pt>
                <c:pt idx="25">
                  <c:v>-71.678259029283325</c:v>
                </c:pt>
                <c:pt idx="26">
                  <c:v>-63.892465987444936</c:v>
                </c:pt>
                <c:pt idx="27">
                  <c:v>-54.610029316743578</c:v>
                </c:pt>
                <c:pt idx="28">
                  <c:v>-44.266055393157814</c:v>
                </c:pt>
                <c:pt idx="29">
                  <c:v>-35.631952891991631</c:v>
                </c:pt>
                <c:pt idx="30">
                  <c:v>-29.508909151975477</c:v>
                </c:pt>
                <c:pt idx="31">
                  <c:v>-26.412181562067378</c:v>
                </c:pt>
                <c:pt idx="32">
                  <c:v>-25.718898220228233</c:v>
                </c:pt>
                <c:pt idx="33">
                  <c:v>-27.453315686057795</c:v>
                </c:pt>
                <c:pt idx="34">
                  <c:v>-31.450561906974908</c:v>
                </c:pt>
                <c:pt idx="35">
                  <c:v>-36.76886770033159</c:v>
                </c:pt>
                <c:pt idx="36">
                  <c:v>-42.438642185533709</c:v>
                </c:pt>
                <c:pt idx="37">
                  <c:v>-47.718165062526531</c:v>
                </c:pt>
                <c:pt idx="38">
                  <c:v>-51.172435062318598</c:v>
                </c:pt>
                <c:pt idx="39">
                  <c:v>-51.842689775714952</c:v>
                </c:pt>
                <c:pt idx="40">
                  <c:v>-49.644066817290096</c:v>
                </c:pt>
                <c:pt idx="41">
                  <c:v>-47.789658738401016</c:v>
                </c:pt>
                <c:pt idx="42">
                  <c:v>-44.686871093938493</c:v>
                </c:pt>
                <c:pt idx="43">
                  <c:v>-40.979292445089406</c:v>
                </c:pt>
                <c:pt idx="44">
                  <c:v>-38.046186497193609</c:v>
                </c:pt>
                <c:pt idx="45">
                  <c:v>-36.331161463234288</c:v>
                </c:pt>
                <c:pt idx="46">
                  <c:v>-33.115656888095828</c:v>
                </c:pt>
                <c:pt idx="47">
                  <c:v>-28.917219748135494</c:v>
                </c:pt>
                <c:pt idx="48">
                  <c:v>-24.398817740787866</c:v>
                </c:pt>
                <c:pt idx="49">
                  <c:v>-19.730129835525581</c:v>
                </c:pt>
                <c:pt idx="50">
                  <c:v>-13.707677514074264</c:v>
                </c:pt>
                <c:pt idx="51">
                  <c:v>-6.8647460399752598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AB7-486D-B8F3-F6A4686F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008"/>
        <c:axId val="15621958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E-DAB7-486D-B8F3-F6A4686F746D}"/>
                  </c:ext>
                </c:extLst>
              </c15:ser>
            </c15:filteredScatterSeries>
          </c:ext>
        </c:extLst>
      </c:scatterChart>
      <c:valAx>
        <c:axId val="156219008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584"/>
        <c:crossesAt val="0"/>
        <c:crossBetween val="midCat"/>
      </c:valAx>
      <c:valAx>
        <c:axId val="156219584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0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профиля скважины относительно "нулевого цикла", вид сверху, мм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29216832545954E-2"/>
          <c:y val="7.3516944743140591E-2"/>
          <c:w val="0.93908919416846215"/>
          <c:h val="0.7329773106639027"/>
        </c:manualLayout>
      </c:layout>
      <c:scatterChart>
        <c:scatterStyle val="lineMarker"/>
        <c:varyColors val="0"/>
        <c:ser>
          <c:idx val="8"/>
          <c:order val="0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'21.10.24'!$Q$3:$Q$55</c:f>
              <c:numCache>
                <c:formatCode>General</c:formatCode>
                <c:ptCount val="53"/>
                <c:pt idx="0">
                  <c:v>13.059702672287017</c:v>
                </c:pt>
                <c:pt idx="1">
                  <c:v>8.9085963421553771</c:v>
                </c:pt>
                <c:pt idx="2">
                  <c:v>5.6301119156865411</c:v>
                </c:pt>
                <c:pt idx="3">
                  <c:v>3.1951634211335573</c:v>
                </c:pt>
                <c:pt idx="4">
                  <c:v>1.2438118883907947</c:v>
                </c:pt>
                <c:pt idx="5">
                  <c:v>0.42813820394160018</c:v>
                </c:pt>
                <c:pt idx="6">
                  <c:v>0.10333723704800946</c:v>
                </c:pt>
                <c:pt idx="7">
                  <c:v>0.16272083184506414</c:v>
                </c:pt>
                <c:pt idx="8">
                  <c:v>0.36026064086154008</c:v>
                </c:pt>
                <c:pt idx="9">
                  <c:v>0.36510815552012588</c:v>
                </c:pt>
                <c:pt idx="10">
                  <c:v>0.73472962780169837</c:v>
                </c:pt>
                <c:pt idx="11">
                  <c:v>1.0813345679268878</c:v>
                </c:pt>
                <c:pt idx="12">
                  <c:v>0.87893786298361221</c:v>
                </c:pt>
                <c:pt idx="13">
                  <c:v>0.3529296281814851</c:v>
                </c:pt>
                <c:pt idx="14">
                  <c:v>0.2002162025913492</c:v>
                </c:pt>
                <c:pt idx="15">
                  <c:v>0.28020925521293449</c:v>
                </c:pt>
                <c:pt idx="16">
                  <c:v>0.40868115868508426</c:v>
                </c:pt>
                <c:pt idx="17">
                  <c:v>0.67409676956163622</c:v>
                </c:pt>
                <c:pt idx="18">
                  <c:v>0.64258571454645264</c:v>
                </c:pt>
                <c:pt idx="19">
                  <c:v>0.3201986332755471</c:v>
                </c:pt>
                <c:pt idx="20">
                  <c:v>-1.9157161250269894E-2</c:v>
                </c:pt>
                <c:pt idx="21">
                  <c:v>-9.9149219293319657E-2</c:v>
                </c:pt>
                <c:pt idx="22">
                  <c:v>-0.34760992914900324</c:v>
                </c:pt>
                <c:pt idx="23">
                  <c:v>3.2948737573781806E-2</c:v>
                </c:pt>
                <c:pt idx="24">
                  <c:v>0.77590687637402489</c:v>
                </c:pt>
                <c:pt idx="25">
                  <c:v>1.4570646826594711</c:v>
                </c:pt>
                <c:pt idx="26">
                  <c:v>1.3819187851548342</c:v>
                </c:pt>
                <c:pt idx="27">
                  <c:v>-2.5252271415233452E-2</c:v>
                </c:pt>
                <c:pt idx="28">
                  <c:v>-2.9183728331978465</c:v>
                </c:pt>
                <c:pt idx="29">
                  <c:v>-6.8877702459942194</c:v>
                </c:pt>
                <c:pt idx="30">
                  <c:v>-11.026853220404746</c:v>
                </c:pt>
                <c:pt idx="31">
                  <c:v>-14.76354041395208</c:v>
                </c:pt>
                <c:pt idx="32">
                  <c:v>-17.6821014884741</c:v>
                </c:pt>
                <c:pt idx="33">
                  <c:v>-19.526810282029686</c:v>
                </c:pt>
                <c:pt idx="34">
                  <c:v>-20.017684003380374</c:v>
                </c:pt>
                <c:pt idx="35">
                  <c:v>-18.879585298617013</c:v>
                </c:pt>
                <c:pt idx="36">
                  <c:v>-16.736720574800078</c:v>
                </c:pt>
                <c:pt idx="37">
                  <c:v>-13.773347404762635</c:v>
                </c:pt>
                <c:pt idx="38">
                  <c:v>-10.32517682807849</c:v>
                </c:pt>
                <c:pt idx="39">
                  <c:v>-6.8878944704442446</c:v>
                </c:pt>
                <c:pt idx="40">
                  <c:v>-3.9402378888439067</c:v>
                </c:pt>
                <c:pt idx="41">
                  <c:v>-1.6665564285546814</c:v>
                </c:pt>
                <c:pt idx="42">
                  <c:v>-0.38909184582660927</c:v>
                </c:pt>
                <c:pt idx="43">
                  <c:v>-0.2169833249339419</c:v>
                </c:pt>
                <c:pt idx="44">
                  <c:v>-0.22789162325672763</c:v>
                </c:pt>
                <c:pt idx="45">
                  <c:v>0.20116769454671157</c:v>
                </c:pt>
                <c:pt idx="46">
                  <c:v>0.64840595683404345</c:v>
                </c:pt>
                <c:pt idx="47">
                  <c:v>0.34904584586649179</c:v>
                </c:pt>
                <c:pt idx="48">
                  <c:v>0.35268184577791573</c:v>
                </c:pt>
                <c:pt idx="49">
                  <c:v>0.45085409310277136</c:v>
                </c:pt>
                <c:pt idx="50">
                  <c:v>0.4581260500189579</c:v>
                </c:pt>
                <c:pt idx="51">
                  <c:v>0.20603487854809455</c:v>
                </c:pt>
                <c:pt idx="52">
                  <c:v>0</c:v>
                </c:pt>
              </c:numCache>
            </c:numRef>
          </c:xVal>
          <c:yVal>
            <c:numRef>
              <c:f>'21.10.24'!$P$3:$P$55</c:f>
              <c:numCache>
                <c:formatCode>General</c:formatCode>
                <c:ptCount val="53"/>
                <c:pt idx="0">
                  <c:v>-24.646425732381729</c:v>
                </c:pt>
                <c:pt idx="1">
                  <c:v>-16.352755253901847</c:v>
                </c:pt>
                <c:pt idx="2">
                  <c:v>-9.3220231861380256</c:v>
                </c:pt>
                <c:pt idx="3">
                  <c:v>-4.2656208652714938</c:v>
                </c:pt>
                <c:pt idx="4">
                  <c:v>-1.0150185363074868</c:v>
                </c:pt>
                <c:pt idx="5">
                  <c:v>-1.4574094431578075</c:v>
                </c:pt>
                <c:pt idx="6">
                  <c:v>-1.7858705033312532</c:v>
                </c:pt>
                <c:pt idx="7">
                  <c:v>-1.4355932919693899</c:v>
                </c:pt>
                <c:pt idx="8">
                  <c:v>-1.0150206489484717</c:v>
                </c:pt>
                <c:pt idx="9">
                  <c:v>-0.82231111486221664</c:v>
                </c:pt>
                <c:pt idx="10">
                  <c:v>-0.49992437075158591</c:v>
                </c:pt>
                <c:pt idx="11">
                  <c:v>-0.15693582499261538</c:v>
                </c:pt>
                <c:pt idx="12">
                  <c:v>-0.46599190472296925</c:v>
                </c:pt>
                <c:pt idx="13">
                  <c:v>-1.3737770259781996</c:v>
                </c:pt>
                <c:pt idx="14">
                  <c:v>-1.8137280501127009</c:v>
                </c:pt>
                <c:pt idx="15">
                  <c:v>-1.6961647740327663</c:v>
                </c:pt>
                <c:pt idx="16">
                  <c:v>-1.6755614532971634</c:v>
                </c:pt>
                <c:pt idx="17">
                  <c:v>-1.9118837725285402</c:v>
                </c:pt>
                <c:pt idx="18">
                  <c:v>-1.8355285406777284</c:v>
                </c:pt>
                <c:pt idx="19">
                  <c:v>-1.3749561547264761</c:v>
                </c:pt>
                <c:pt idx="20">
                  <c:v>-1.1543690513494056</c:v>
                </c:pt>
                <c:pt idx="21">
                  <c:v>-1.3034382221551368</c:v>
                </c:pt>
                <c:pt idx="22">
                  <c:v>-1.5300705026347998</c:v>
                </c:pt>
                <c:pt idx="23">
                  <c:v>-1.8076205723993866</c:v>
                </c:pt>
                <c:pt idx="24">
                  <c:v>-1.5567421565700954</c:v>
                </c:pt>
                <c:pt idx="25">
                  <c:v>-0.62718397749058852</c:v>
                </c:pt>
                <c:pt idx="26">
                  <c:v>0.72288516640266209</c:v>
                </c:pt>
                <c:pt idx="27">
                  <c:v>2.1189423117560295</c:v>
                </c:pt>
                <c:pt idx="28">
                  <c:v>3.787610745209598</c:v>
                </c:pt>
                <c:pt idx="29">
                  <c:v>5.2539884945575253</c:v>
                </c:pt>
                <c:pt idx="30">
                  <c:v>6.131444435466566</c:v>
                </c:pt>
                <c:pt idx="31">
                  <c:v>6.1714408068935249</c:v>
                </c:pt>
                <c:pt idx="32">
                  <c:v>5.4563422675035405</c:v>
                </c:pt>
                <c:pt idx="33">
                  <c:v>4.1061396061411521</c:v>
                </c:pt>
                <c:pt idx="34">
                  <c:v>2.1972222449241094</c:v>
                </c:pt>
                <c:pt idx="35">
                  <c:v>-0.14555714396194475</c:v>
                </c:pt>
                <c:pt idx="36">
                  <c:v>-2.4628701436717719</c:v>
                </c:pt>
                <c:pt idx="37">
                  <c:v>-4.3838715006268529</c:v>
                </c:pt>
                <c:pt idx="38">
                  <c:v>-5.457715318606482</c:v>
                </c:pt>
                <c:pt idx="39">
                  <c:v>-5.4855920812507648</c:v>
                </c:pt>
                <c:pt idx="40">
                  <c:v>-4.640809673030148</c:v>
                </c:pt>
                <c:pt idx="41">
                  <c:v>-3.142739619592156</c:v>
                </c:pt>
                <c:pt idx="42">
                  <c:v>-1.6810433391672248</c:v>
                </c:pt>
                <c:pt idx="43">
                  <c:v>-0.81809361834354632</c:v>
                </c:pt>
                <c:pt idx="44">
                  <c:v>-0.61205110595467005</c:v>
                </c:pt>
                <c:pt idx="45">
                  <c:v>-0.44600330545743105</c:v>
                </c:pt>
                <c:pt idx="46">
                  <c:v>-0.19875305803232379</c:v>
                </c:pt>
                <c:pt idx="47">
                  <c:v>-9.5733694411126891E-2</c:v>
                </c:pt>
                <c:pt idx="48">
                  <c:v>-0.12482131983823663</c:v>
                </c:pt>
                <c:pt idx="49">
                  <c:v>-0.26056305899306764</c:v>
                </c:pt>
                <c:pt idx="50">
                  <c:v>-0.2787422491896745</c:v>
                </c:pt>
                <c:pt idx="51">
                  <c:v>-0.10786103570017058</c:v>
                </c:pt>
                <c:pt idx="52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79E-47B7-B6A1-BB23C1FC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008"/>
        <c:axId val="156219584"/>
        <c:extLst/>
      </c:scatterChart>
      <c:valAx>
        <c:axId val="156219008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584"/>
        <c:crossesAt val="0"/>
        <c:crossBetween val="midCat"/>
      </c:valAx>
      <c:valAx>
        <c:axId val="15621958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008"/>
        <c:crossesAt val="0"/>
        <c:crossBetween val="midCat"/>
      </c:valAx>
      <c:spPr>
        <a:noFill/>
        <a:ln w="1905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797883620701E-2"/>
          <c:y val="3.4857468903343604E-2"/>
          <c:w val="0.83147629169954274"/>
          <c:h val="0.8601490682920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13.08.24'!$M$3:$M$55</c:f>
              <c:numCache>
                <c:formatCode>General</c:formatCode>
                <c:ptCount val="53"/>
                <c:pt idx="0">
                  <c:v>-54.450049495969139</c:v>
                </c:pt>
                <c:pt idx="1">
                  <c:v>-55.262112054819823</c:v>
                </c:pt>
                <c:pt idx="2">
                  <c:v>-54.81850759480109</c:v>
                </c:pt>
                <c:pt idx="3">
                  <c:v>-53.0949983715794</c:v>
                </c:pt>
                <c:pt idx="4">
                  <c:v>-51.493903926001785</c:v>
                </c:pt>
                <c:pt idx="5">
                  <c:v>-49.943714664157589</c:v>
                </c:pt>
                <c:pt idx="6">
                  <c:v>-49.223766596488346</c:v>
                </c:pt>
                <c:pt idx="7">
                  <c:v>-50.373986040421165</c:v>
                </c:pt>
                <c:pt idx="8">
                  <c:v>-52.53867236423018</c:v>
                </c:pt>
                <c:pt idx="9">
                  <c:v>-55.817201388880733</c:v>
                </c:pt>
                <c:pt idx="10">
                  <c:v>-60.695561653620771</c:v>
                </c:pt>
                <c:pt idx="11">
                  <c:v>-65.863583469924464</c:v>
                </c:pt>
                <c:pt idx="12">
                  <c:v>-70.230487183152704</c:v>
                </c:pt>
                <c:pt idx="13">
                  <c:v>-73.729601364295064</c:v>
                </c:pt>
                <c:pt idx="14">
                  <c:v>-77.953490319743239</c:v>
                </c:pt>
                <c:pt idx="15">
                  <c:v>-82.157987416761401</c:v>
                </c:pt>
                <c:pt idx="16">
                  <c:v>-87.699294351021223</c:v>
                </c:pt>
                <c:pt idx="17">
                  <c:v>-94.757947064016918</c:v>
                </c:pt>
                <c:pt idx="18">
                  <c:v>-99.170906301713714</c:v>
                </c:pt>
                <c:pt idx="19">
                  <c:v>-100.20477073996335</c:v>
                </c:pt>
                <c:pt idx="20">
                  <c:v>-97.655873851569311</c:v>
                </c:pt>
                <c:pt idx="21">
                  <c:v>-91.497683770518364</c:v>
                </c:pt>
                <c:pt idx="22">
                  <c:v>-85.063171806389391</c:v>
                </c:pt>
                <c:pt idx="23">
                  <c:v>-81.703438279501711</c:v>
                </c:pt>
                <c:pt idx="24">
                  <c:v>-76.805686394236488</c:v>
                </c:pt>
                <c:pt idx="25">
                  <c:v>-71.051075051792736</c:v>
                </c:pt>
                <c:pt idx="26">
                  <c:v>-64.615351153847598</c:v>
                </c:pt>
                <c:pt idx="27">
                  <c:v>-56.728971628499608</c:v>
                </c:pt>
                <c:pt idx="28">
                  <c:v>-48.053666138367412</c:v>
                </c:pt>
                <c:pt idx="29">
                  <c:v>-40.885941386549156</c:v>
                </c:pt>
                <c:pt idx="30">
                  <c:v>-35.640353587442043</c:v>
                </c:pt>
                <c:pt idx="31">
                  <c:v>-32.583622368960903</c:v>
                </c:pt>
                <c:pt idx="32">
                  <c:v>-31.175240487731774</c:v>
                </c:pt>
                <c:pt idx="33">
                  <c:v>-31.559455292198948</c:v>
                </c:pt>
                <c:pt idx="34">
                  <c:v>-33.647784151899018</c:v>
                </c:pt>
                <c:pt idx="35">
                  <c:v>-36.623310556369645</c:v>
                </c:pt>
                <c:pt idx="36">
                  <c:v>-39.975772041861937</c:v>
                </c:pt>
                <c:pt idx="37">
                  <c:v>-43.334293561899678</c:v>
                </c:pt>
                <c:pt idx="38">
                  <c:v>-45.714719743712116</c:v>
                </c:pt>
                <c:pt idx="39">
                  <c:v>-46.357097694464187</c:v>
                </c:pt>
                <c:pt idx="40">
                  <c:v>-45.003257144259948</c:v>
                </c:pt>
                <c:pt idx="41">
                  <c:v>-44.64691911880886</c:v>
                </c:pt>
                <c:pt idx="42">
                  <c:v>-43.005827754771268</c:v>
                </c:pt>
                <c:pt idx="43">
                  <c:v>-40.16119882674586</c:v>
                </c:pt>
                <c:pt idx="44">
                  <c:v>-37.434135391238939</c:v>
                </c:pt>
                <c:pt idx="45">
                  <c:v>-35.885158157776857</c:v>
                </c:pt>
                <c:pt idx="46">
                  <c:v>-32.916903830063504</c:v>
                </c:pt>
                <c:pt idx="47">
                  <c:v>-28.821486053724367</c:v>
                </c:pt>
                <c:pt idx="48">
                  <c:v>-24.273996420949629</c:v>
                </c:pt>
                <c:pt idx="49">
                  <c:v>-19.469566776532513</c:v>
                </c:pt>
                <c:pt idx="50">
                  <c:v>-13.42893526488459</c:v>
                </c:pt>
                <c:pt idx="51">
                  <c:v>-6.7568850042750892</c:v>
                </c:pt>
                <c:pt idx="52">
                  <c:v>0</c:v>
                </c:pt>
              </c:numCache>
            </c:numRef>
          </c:xVal>
          <c:yVal>
            <c:numRef>
              <c:f>'"0" цикл 13.08.24'!$A$3:$A$55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1E-45D5-9731-AFED6D8ED829}"/>
            </c:ext>
          </c:extLst>
        </c:ser>
        <c:ser>
          <c:idx val="1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'21.10.24'!$M$3:$M$55</c:f>
              <c:numCache>
                <c:formatCode>General</c:formatCode>
                <c:ptCount val="53"/>
                <c:pt idx="0">
                  <c:v>-79.096475228350869</c:v>
                </c:pt>
                <c:pt idx="1">
                  <c:v>-71.614867308721671</c:v>
                </c:pt>
                <c:pt idx="2">
                  <c:v>-64.140530780939116</c:v>
                </c:pt>
                <c:pt idx="3">
                  <c:v>-57.360619236850894</c:v>
                </c:pt>
                <c:pt idx="4">
                  <c:v>-52.508922462309272</c:v>
                </c:pt>
                <c:pt idx="5">
                  <c:v>-51.401124107315397</c:v>
                </c:pt>
                <c:pt idx="6">
                  <c:v>-51.009637099819599</c:v>
                </c:pt>
                <c:pt idx="7">
                  <c:v>-51.809579332390555</c:v>
                </c:pt>
                <c:pt idx="8">
                  <c:v>-53.553693013178652</c:v>
                </c:pt>
                <c:pt idx="9">
                  <c:v>-56.639512503742949</c:v>
                </c:pt>
                <c:pt idx="10">
                  <c:v>-61.195486024372357</c:v>
                </c:pt>
                <c:pt idx="11">
                  <c:v>-66.020519294917079</c:v>
                </c:pt>
                <c:pt idx="12">
                  <c:v>-70.696479087875673</c:v>
                </c:pt>
                <c:pt idx="13">
                  <c:v>-75.103378390273264</c:v>
                </c:pt>
                <c:pt idx="14">
                  <c:v>-79.767218369855939</c:v>
                </c:pt>
                <c:pt idx="15">
                  <c:v>-83.854152190794167</c:v>
                </c:pt>
                <c:pt idx="16">
                  <c:v>-89.374855804318386</c:v>
                </c:pt>
                <c:pt idx="17">
                  <c:v>-96.669830836545458</c:v>
                </c:pt>
                <c:pt idx="18">
                  <c:v>-101.00643484239144</c:v>
                </c:pt>
                <c:pt idx="19">
                  <c:v>-101.57972689468983</c:v>
                </c:pt>
                <c:pt idx="20">
                  <c:v>-98.810242902918716</c:v>
                </c:pt>
                <c:pt idx="21">
                  <c:v>-92.801121992673501</c:v>
                </c:pt>
                <c:pt idx="22">
                  <c:v>-86.593242309024191</c:v>
                </c:pt>
                <c:pt idx="23">
                  <c:v>-83.511058851901097</c:v>
                </c:pt>
                <c:pt idx="24">
                  <c:v>-78.362428550806584</c:v>
                </c:pt>
                <c:pt idx="25">
                  <c:v>-71.678259029283325</c:v>
                </c:pt>
                <c:pt idx="26">
                  <c:v>-63.892465987444936</c:v>
                </c:pt>
                <c:pt idx="27">
                  <c:v>-54.610029316743578</c:v>
                </c:pt>
                <c:pt idx="28">
                  <c:v>-44.266055393157814</c:v>
                </c:pt>
                <c:pt idx="29">
                  <c:v>-35.631952891991631</c:v>
                </c:pt>
                <c:pt idx="30">
                  <c:v>-29.508909151975477</c:v>
                </c:pt>
                <c:pt idx="31">
                  <c:v>-26.412181562067378</c:v>
                </c:pt>
                <c:pt idx="32">
                  <c:v>-25.718898220228233</c:v>
                </c:pt>
                <c:pt idx="33">
                  <c:v>-27.453315686057795</c:v>
                </c:pt>
                <c:pt idx="34">
                  <c:v>-31.450561906974908</c:v>
                </c:pt>
                <c:pt idx="35">
                  <c:v>-36.76886770033159</c:v>
                </c:pt>
                <c:pt idx="36">
                  <c:v>-42.438642185533709</c:v>
                </c:pt>
                <c:pt idx="37">
                  <c:v>-47.718165062526531</c:v>
                </c:pt>
                <c:pt idx="38">
                  <c:v>-51.172435062318598</c:v>
                </c:pt>
                <c:pt idx="39">
                  <c:v>-51.842689775714952</c:v>
                </c:pt>
                <c:pt idx="40">
                  <c:v>-49.644066817290096</c:v>
                </c:pt>
                <c:pt idx="41">
                  <c:v>-47.789658738401016</c:v>
                </c:pt>
                <c:pt idx="42">
                  <c:v>-44.686871093938493</c:v>
                </c:pt>
                <c:pt idx="43">
                  <c:v>-40.979292445089406</c:v>
                </c:pt>
                <c:pt idx="44">
                  <c:v>-38.046186497193609</c:v>
                </c:pt>
                <c:pt idx="45">
                  <c:v>-36.331161463234288</c:v>
                </c:pt>
                <c:pt idx="46">
                  <c:v>-33.115656888095828</c:v>
                </c:pt>
                <c:pt idx="47">
                  <c:v>-28.917219748135494</c:v>
                </c:pt>
                <c:pt idx="48">
                  <c:v>-24.398817740787866</c:v>
                </c:pt>
                <c:pt idx="49">
                  <c:v>-19.730129835525581</c:v>
                </c:pt>
                <c:pt idx="50">
                  <c:v>-13.707677514074264</c:v>
                </c:pt>
                <c:pt idx="51">
                  <c:v>-6.8647460399752598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1E-45D5-9731-AFED6D8E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80"/>
        <c:axId val="141038656"/>
        <c:extLst/>
      </c:scatterChart>
      <c:valAx>
        <c:axId val="14103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656"/>
        <c:crossesAt val="0"/>
        <c:crossBetween val="midCat"/>
      </c:valAx>
      <c:valAx>
        <c:axId val="141038656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080"/>
        <c:crossesAt val="3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3535455821672155"/>
          <c:h val="0.84569642644745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13.08.24'!$N$3:$N$55</c:f>
              <c:numCache>
                <c:formatCode>General</c:formatCode>
                <c:ptCount val="53"/>
                <c:pt idx="0">
                  <c:v>-112.90465455836744</c:v>
                </c:pt>
                <c:pt idx="1">
                  <c:v>-107.37789114365209</c:v>
                </c:pt>
                <c:pt idx="2">
                  <c:v>-102.65830004534175</c:v>
                </c:pt>
                <c:pt idx="3">
                  <c:v>-99.138581790292108</c:v>
                </c:pt>
                <c:pt idx="4">
                  <c:v>-95.772788229451194</c:v>
                </c:pt>
                <c:pt idx="5">
                  <c:v>-91.431336269350894</c:v>
                </c:pt>
                <c:pt idx="6">
                  <c:v>-85.166495409408768</c:v>
                </c:pt>
                <c:pt idx="7">
                  <c:v>-78.041187521323749</c:v>
                </c:pt>
                <c:pt idx="8">
                  <c:v>-70.718338680962319</c:v>
                </c:pt>
                <c:pt idx="9">
                  <c:v>-62.710771045656749</c:v>
                </c:pt>
                <c:pt idx="10">
                  <c:v>-54.758949882921883</c:v>
                </c:pt>
                <c:pt idx="11">
                  <c:v>-47.643337285188451</c:v>
                </c:pt>
                <c:pt idx="12">
                  <c:v>-41.874182498072379</c:v>
                </c:pt>
                <c:pt idx="13">
                  <c:v>-37.887844237339628</c:v>
                </c:pt>
                <c:pt idx="14">
                  <c:v>-34.739000193223198</c:v>
                </c:pt>
                <c:pt idx="15">
                  <c:v>-32.034965067928297</c:v>
                </c:pt>
                <c:pt idx="16">
                  <c:v>-28.293450402984963</c:v>
                </c:pt>
                <c:pt idx="17">
                  <c:v>-22.307356485790081</c:v>
                </c:pt>
                <c:pt idx="18">
                  <c:v>-16.896941394751739</c:v>
                </c:pt>
                <c:pt idx="19">
                  <c:v>-12.074332079797429</c:v>
                </c:pt>
                <c:pt idx="20">
                  <c:v>-7.3995842680529043</c:v>
                </c:pt>
                <c:pt idx="21">
                  <c:v>-3.65200960204487</c:v>
                </c:pt>
                <c:pt idx="22">
                  <c:v>3.2541026146041631E-2</c:v>
                </c:pt>
                <c:pt idx="23">
                  <c:v>4.9763479805770015</c:v>
                </c:pt>
                <c:pt idx="24">
                  <c:v>8.1579162924447086</c:v>
                </c:pt>
                <c:pt idx="25">
                  <c:v>9.8014317118116221</c:v>
                </c:pt>
                <c:pt idx="26">
                  <c:v>11.05709782601123</c:v>
                </c:pt>
                <c:pt idx="27">
                  <c:v>12.01945238883809</c:v>
                </c:pt>
                <c:pt idx="28">
                  <c:v>13.041196510667714</c:v>
                </c:pt>
                <c:pt idx="29">
                  <c:v>14.300498715976353</c:v>
                </c:pt>
                <c:pt idx="30">
                  <c:v>15.877352599908756</c:v>
                </c:pt>
                <c:pt idx="31">
                  <c:v>16.883340309495868</c:v>
                </c:pt>
                <c:pt idx="32">
                  <c:v>16.84213114664821</c:v>
                </c:pt>
                <c:pt idx="33">
                  <c:v>16.466400579150445</c:v>
                </c:pt>
                <c:pt idx="34">
                  <c:v>16.375498014443195</c:v>
                </c:pt>
                <c:pt idx="35">
                  <c:v>16.522154150875956</c:v>
                </c:pt>
                <c:pt idx="36">
                  <c:v>16.986363183850049</c:v>
                </c:pt>
                <c:pt idx="37">
                  <c:v>18.294146597505982</c:v>
                </c:pt>
                <c:pt idx="38">
                  <c:v>19.517087888759399</c:v>
                </c:pt>
                <c:pt idx="39">
                  <c:v>20.206735131467273</c:v>
                </c:pt>
                <c:pt idx="40">
                  <c:v>19.769190840109697</c:v>
                </c:pt>
                <c:pt idx="41">
                  <c:v>23.148316473906192</c:v>
                </c:pt>
                <c:pt idx="42">
                  <c:v>25.24512949872279</c:v>
                </c:pt>
                <c:pt idx="43">
                  <c:v>26.145670424506193</c:v>
                </c:pt>
                <c:pt idx="44">
                  <c:v>26.811077005415967</c:v>
                </c:pt>
                <c:pt idx="45">
                  <c:v>27.547993533915839</c:v>
                </c:pt>
                <c:pt idx="46">
                  <c:v>25.705705714238306</c:v>
                </c:pt>
                <c:pt idx="47">
                  <c:v>21.316986221618997</c:v>
                </c:pt>
                <c:pt idx="48">
                  <c:v>17.557291555134032</c:v>
                </c:pt>
                <c:pt idx="49">
                  <c:v>13.923645000273375</c:v>
                </c:pt>
                <c:pt idx="50">
                  <c:v>9.7882314501107288</c:v>
                </c:pt>
                <c:pt idx="51">
                  <c:v>5.0480366923020883</c:v>
                </c:pt>
                <c:pt idx="52">
                  <c:v>0</c:v>
                </c:pt>
              </c:numCache>
            </c:numRef>
          </c:xVal>
          <c:yVal>
            <c:numRef>
              <c:f>'"0" цикл 13.08.24'!$A$3:$A$55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B3-485E-8AEC-6D2962F3200D}"/>
            </c:ext>
          </c:extLst>
        </c:ser>
        <c:ser>
          <c:idx val="3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'21.10.24'!$N$3:$N$55</c:f>
              <c:numCache>
                <c:formatCode>General</c:formatCode>
                <c:ptCount val="53"/>
                <c:pt idx="0">
                  <c:v>-99.844951886080423</c:v>
                </c:pt>
                <c:pt idx="1">
                  <c:v>-98.469294801496716</c:v>
                </c:pt>
                <c:pt idx="2">
                  <c:v>-97.028188129655206</c:v>
                </c:pt>
                <c:pt idx="3">
                  <c:v>-95.94341836915855</c:v>
                </c:pt>
                <c:pt idx="4">
                  <c:v>-94.5289763410604</c:v>
                </c:pt>
                <c:pt idx="5">
                  <c:v>-91.003198065409293</c:v>
                </c:pt>
                <c:pt idx="6">
                  <c:v>-85.063158172360758</c:v>
                </c:pt>
                <c:pt idx="7">
                  <c:v>-77.878466689478685</c:v>
                </c:pt>
                <c:pt idx="8">
                  <c:v>-70.358078040100779</c:v>
                </c:pt>
                <c:pt idx="9">
                  <c:v>-62.345662890136623</c:v>
                </c:pt>
                <c:pt idx="10">
                  <c:v>-54.024220255120184</c:v>
                </c:pt>
                <c:pt idx="11">
                  <c:v>-46.562002717261564</c:v>
                </c:pt>
                <c:pt idx="12">
                  <c:v>-40.995244635088767</c:v>
                </c:pt>
                <c:pt idx="13">
                  <c:v>-37.534914609158143</c:v>
                </c:pt>
                <c:pt idx="14">
                  <c:v>-34.538783990631849</c:v>
                </c:pt>
                <c:pt idx="15">
                  <c:v>-31.754755812715363</c:v>
                </c:pt>
                <c:pt idx="16">
                  <c:v>-27.884769244299878</c:v>
                </c:pt>
                <c:pt idx="17">
                  <c:v>-21.633259716228444</c:v>
                </c:pt>
                <c:pt idx="18">
                  <c:v>-16.254355680205286</c:v>
                </c:pt>
                <c:pt idx="19">
                  <c:v>-11.754133446521882</c:v>
                </c:pt>
                <c:pt idx="20">
                  <c:v>-7.4187414293031742</c:v>
                </c:pt>
                <c:pt idx="21">
                  <c:v>-3.7511588213381897</c:v>
                </c:pt>
                <c:pt idx="22">
                  <c:v>-0.31506890300296159</c:v>
                </c:pt>
                <c:pt idx="23">
                  <c:v>5.0092967181507833</c:v>
                </c:pt>
                <c:pt idx="24">
                  <c:v>8.9338231688187335</c:v>
                </c:pt>
                <c:pt idx="25">
                  <c:v>11.258496394471093</c:v>
                </c:pt>
                <c:pt idx="26">
                  <c:v>12.439016611166064</c:v>
                </c:pt>
                <c:pt idx="27">
                  <c:v>11.994200117422857</c:v>
                </c:pt>
                <c:pt idx="28">
                  <c:v>10.122823677469867</c:v>
                </c:pt>
                <c:pt idx="29">
                  <c:v>7.4127284699821336</c:v>
                </c:pt>
                <c:pt idx="30">
                  <c:v>4.8504993795040088</c:v>
                </c:pt>
                <c:pt idx="31">
                  <c:v>2.1197998955437867</c:v>
                </c:pt>
                <c:pt idx="32">
                  <c:v>-0.83997034182588926</c:v>
                </c:pt>
                <c:pt idx="33">
                  <c:v>-3.0604097028792405</c:v>
                </c:pt>
                <c:pt idx="34">
                  <c:v>-3.6421859889371788</c:v>
                </c:pt>
                <c:pt idx="35">
                  <c:v>-2.3574311477410572</c:v>
                </c:pt>
                <c:pt idx="36">
                  <c:v>0.24964260904997132</c:v>
                </c:pt>
                <c:pt idx="37">
                  <c:v>4.520799192743346</c:v>
                </c:pt>
                <c:pt idx="38">
                  <c:v>9.1919110606809085</c:v>
                </c:pt>
                <c:pt idx="39">
                  <c:v>13.318840661023028</c:v>
                </c:pt>
                <c:pt idx="40">
                  <c:v>15.828952951265791</c:v>
                </c:pt>
                <c:pt idx="41">
                  <c:v>21.481760045351511</c:v>
                </c:pt>
                <c:pt idx="42">
                  <c:v>24.85603765289618</c:v>
                </c:pt>
                <c:pt idx="43">
                  <c:v>25.928687099572251</c:v>
                </c:pt>
                <c:pt idx="44">
                  <c:v>26.58318538215924</c:v>
                </c:pt>
                <c:pt idx="45">
                  <c:v>27.749161228462551</c:v>
                </c:pt>
                <c:pt idx="46">
                  <c:v>26.354111671072349</c:v>
                </c:pt>
                <c:pt idx="47">
                  <c:v>21.666032067485489</c:v>
                </c:pt>
                <c:pt idx="48">
                  <c:v>17.909973400911948</c:v>
                </c:pt>
                <c:pt idx="49">
                  <c:v>14.374499093376146</c:v>
                </c:pt>
                <c:pt idx="50">
                  <c:v>10.246357500129687</c:v>
                </c:pt>
                <c:pt idx="51">
                  <c:v>5.2540715708501828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B3-485E-8AEC-6D2962F3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/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38094805727161E-2"/>
          <c:y val="0.94169688575459021"/>
          <c:w val="0.9097982297198236"/>
          <c:h val="5.267239910795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6132714143394762"/>
          <c:h val="0.8456964264474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13.08.24'!$O$3:$O$55</c:f>
              <c:numCache>
                <c:formatCode>General</c:formatCode>
                <c:ptCount val="53"/>
                <c:pt idx="0">
                  <c:v>125.34858958543478</c:v>
                </c:pt>
                <c:pt idx="1">
                  <c:v>120.76387098473393</c:v>
                </c:pt>
                <c:pt idx="2">
                  <c:v>116.37781293322486</c:v>
                </c:pt>
                <c:pt idx="3">
                  <c:v>112.46127000647137</c:v>
                </c:pt>
                <c:pt idx="4">
                  <c:v>108.73844355509051</c:v>
                </c:pt>
                <c:pt idx="5">
                  <c:v>104.18283873294061</c:v>
                </c:pt>
                <c:pt idx="6">
                  <c:v>98.368242529113061</c:v>
                </c:pt>
                <c:pt idx="7">
                  <c:v>92.88684201402782</c:v>
                </c:pt>
                <c:pt idx="8">
                  <c:v>88.098782736149175</c:v>
                </c:pt>
                <c:pt idx="9">
                  <c:v>83.953563212216608</c:v>
                </c:pt>
                <c:pt idx="10">
                  <c:v>81.746521618530238</c:v>
                </c:pt>
                <c:pt idx="11">
                  <c:v>81.288985817083088</c:v>
                </c:pt>
                <c:pt idx="12">
                  <c:v>81.766548721741017</c:v>
                </c:pt>
                <c:pt idx="13">
                  <c:v>82.894769788514225</c:v>
                </c:pt>
                <c:pt idx="14">
                  <c:v>85.343686277633125</c:v>
                </c:pt>
                <c:pt idx="15">
                  <c:v>88.182616672880087</c:v>
                </c:pt>
                <c:pt idx="16">
                  <c:v>92.150342188042003</c:v>
                </c:pt>
                <c:pt idx="17">
                  <c:v>97.348275203884086</c:v>
                </c:pt>
                <c:pt idx="18">
                  <c:v>100.60007597015499</c:v>
                </c:pt>
                <c:pt idx="19">
                  <c:v>100.92960702500451</c:v>
                </c:pt>
                <c:pt idx="20">
                  <c:v>97.935813393536662</c:v>
                </c:pt>
                <c:pt idx="21">
                  <c:v>91.570537344187343</c:v>
                </c:pt>
                <c:pt idx="22">
                  <c:v>85.063178030694942</c:v>
                </c:pt>
                <c:pt idx="23">
                  <c:v>81.854846319055156</c:v>
                </c:pt>
                <c:pt idx="24">
                  <c:v>77.237717863258609</c:v>
                </c:pt>
                <c:pt idx="25">
                  <c:v>71.72393833035656</c:v>
                </c:pt>
                <c:pt idx="26">
                  <c:v>65.554580443085868</c:v>
                </c:pt>
                <c:pt idx="27">
                  <c:v>57.98830449111837</c:v>
                </c:pt>
                <c:pt idx="28">
                  <c:v>49.791843064577662</c:v>
                </c:pt>
                <c:pt idx="29">
                  <c:v>43.314714204182096</c:v>
                </c:pt>
                <c:pt idx="30">
                  <c:v>39.016985140060761</c:v>
                </c:pt>
                <c:pt idx="31">
                  <c:v>36.697951260108475</c:v>
                </c:pt>
                <c:pt idx="32">
                  <c:v>35.433783329314529</c:v>
                </c:pt>
                <c:pt idx="33">
                  <c:v>35.59693197978374</c:v>
                </c:pt>
                <c:pt idx="34">
                  <c:v>37.420987607942948</c:v>
                </c:pt>
                <c:pt idx="35">
                  <c:v>40.177710909079977</c:v>
                </c:pt>
                <c:pt idx="36">
                  <c:v>43.434996081000939</c:v>
                </c:pt>
                <c:pt idx="37">
                  <c:v>47.037610464817831</c:v>
                </c:pt>
                <c:pt idx="38">
                  <c:v>49.706662741565147</c:v>
                </c:pt>
                <c:pt idx="39">
                  <c:v>50.569681147179189</c:v>
                </c:pt>
                <c:pt idx="40">
                  <c:v>49.153983155641221</c:v>
                </c:pt>
                <c:pt idx="41">
                  <c:v>50.291072193557149</c:v>
                </c:pt>
                <c:pt idx="42">
                  <c:v>49.868003612339834</c:v>
                </c:pt>
                <c:pt idx="43">
                  <c:v>47.921998843415437</c:v>
                </c:pt>
                <c:pt idx="44">
                  <c:v>46.045068603271218</c:v>
                </c:pt>
                <c:pt idx="45">
                  <c:v>45.239767061218693</c:v>
                </c:pt>
                <c:pt idx="46">
                  <c:v>41.764887932624376</c:v>
                </c:pt>
                <c:pt idx="47">
                  <c:v>35.848179311057379</c:v>
                </c:pt>
                <c:pt idx="48">
                  <c:v>29.958060501245008</c:v>
                </c:pt>
                <c:pt idx="49">
                  <c:v>23.935996335216473</c:v>
                </c:pt>
                <c:pt idx="50">
                  <c:v>16.617634526893344</c:v>
                </c:pt>
                <c:pt idx="51">
                  <c:v>8.4343446341625015</c:v>
                </c:pt>
                <c:pt idx="52">
                  <c:v>0</c:v>
                </c:pt>
              </c:numCache>
            </c:numRef>
          </c:xVal>
          <c:yVal>
            <c:numRef>
              <c:f>'"0" цикл 13.08.24'!$A$3:$A$55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4-4872-B255-259BFA1F704D}"/>
            </c:ext>
          </c:extLst>
        </c:ser>
        <c:ser>
          <c:idx val="1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'21.10.24'!$O$3:$O$55</c:f>
              <c:numCache>
                <c:formatCode>General</c:formatCode>
                <c:ptCount val="53"/>
                <c:pt idx="0">
                  <c:v>127.37843934780656</c:v>
                </c:pt>
                <c:pt idx="1">
                  <c:v>121.75750998747421</c:v>
                </c:pt>
                <c:pt idx="2">
                  <c:v>116.31198124262333</c:v>
                </c:pt>
                <c:pt idx="3">
                  <c:v>111.78273644706672</c:v>
                </c:pt>
                <c:pt idx="4">
                  <c:v>108.13377967241118</c:v>
                </c:pt>
                <c:pt idx="5">
                  <c:v>104.51630311883287</c:v>
                </c:pt>
                <c:pt idx="6">
                  <c:v>99.185301105110113</c:v>
                </c:pt>
                <c:pt idx="7">
                  <c:v>93.537629243548352</c:v>
                </c:pt>
                <c:pt idx="8">
                  <c:v>88.420909183556191</c:v>
                </c:pt>
                <c:pt idx="9">
                  <c:v>84.231918284414093</c:v>
                </c:pt>
                <c:pt idx="10">
                  <c:v>81.630287785434703</c:v>
                </c:pt>
                <c:pt idx="11">
                  <c:v>80.788174041828626</c:v>
                </c:pt>
                <c:pt idx="12">
                  <c:v>81.722715557629485</c:v>
                </c:pt>
                <c:pt idx="13">
                  <c:v>83.960629227926574</c:v>
                </c:pt>
                <c:pt idx="14">
                  <c:v>86.923740865288408</c:v>
                </c:pt>
                <c:pt idx="15">
                  <c:v>89.665396649778174</c:v>
                </c:pt>
                <c:pt idx="16">
                  <c:v>93.623849556886711</c:v>
                </c:pt>
                <c:pt idx="17">
                  <c:v>99.060860686328112</c:v>
                </c:pt>
                <c:pt idx="18">
                  <c:v>102.30593315223165</c:v>
                </c:pt>
                <c:pt idx="19">
                  <c:v>102.25752084359574</c:v>
                </c:pt>
                <c:pt idx="20">
                  <c:v>99.088353639207554</c:v>
                </c:pt>
                <c:pt idx="21">
                  <c:v>92.876904748177154</c:v>
                </c:pt>
                <c:pt idx="22">
                  <c:v>86.593815495120765</c:v>
                </c:pt>
                <c:pt idx="23">
                  <c:v>83.661161862456609</c:v>
                </c:pt>
                <c:pt idx="24">
                  <c:v>78.870041237417823</c:v>
                </c:pt>
                <c:pt idx="25">
                  <c:v>72.557057262084129</c:v>
                </c:pt>
                <c:pt idx="26">
                  <c:v>65.092060531294237</c:v>
                </c:pt>
                <c:pt idx="27">
                  <c:v>55.911681591885426</c:v>
                </c:pt>
                <c:pt idx="28">
                  <c:v>45.408757076969863</c:v>
                </c:pt>
                <c:pt idx="29">
                  <c:v>36.394843182335521</c:v>
                </c:pt>
                <c:pt idx="30">
                  <c:v>29.904900327038558</c:v>
                </c:pt>
                <c:pt idx="31">
                  <c:v>26.49711090788502</c:v>
                </c:pt>
                <c:pt idx="32">
                  <c:v>25.732611135242497</c:v>
                </c:pt>
                <c:pt idx="33">
                  <c:v>27.62337143992066</c:v>
                </c:pt>
                <c:pt idx="34">
                  <c:v>31.660754303119052</c:v>
                </c:pt>
                <c:pt idx="35">
                  <c:v>36.844363389544775</c:v>
                </c:pt>
                <c:pt idx="36">
                  <c:v>42.439376432553942</c:v>
                </c:pt>
                <c:pt idx="37">
                  <c:v>47.931835999423562</c:v>
                </c:pt>
                <c:pt idx="38">
                  <c:v>51.991435248074097</c:v>
                </c:pt>
                <c:pt idx="39">
                  <c:v>53.52621787250375</c:v>
                </c:pt>
                <c:pt idx="40">
                  <c:v>52.106517075054533</c:v>
                </c:pt>
                <c:pt idx="41">
                  <c:v>52.395777472797263</c:v>
                </c:pt>
                <c:pt idx="42">
                  <c:v>51.134519221055243</c:v>
                </c:pt>
                <c:pt idx="43">
                  <c:v>48.493290505055299</c:v>
                </c:pt>
                <c:pt idx="44">
                  <c:v>46.413123704847557</c:v>
                </c:pt>
                <c:pt idx="45">
                  <c:v>45.71618140386191</c:v>
                </c:pt>
                <c:pt idx="46">
                  <c:v>42.322404623336809</c:v>
                </c:pt>
                <c:pt idx="47">
                  <c:v>36.133399279769776</c:v>
                </c:pt>
                <c:pt idx="48">
                  <c:v>30.266639297575775</c:v>
                </c:pt>
                <c:pt idx="49">
                  <c:v>24.411150065332201</c:v>
                </c:pt>
                <c:pt idx="50">
                  <c:v>17.113978638829753</c:v>
                </c:pt>
                <c:pt idx="51">
                  <c:v>8.6446518880156251</c:v>
                </c:pt>
                <c:pt idx="52">
                  <c:v>0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4-4872-B255-259BFA1F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/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740605131355265E-2"/>
          <c:y val="0.91748235008567491"/>
          <c:w val="0.90411756312621372"/>
          <c:h val="7.847751466047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20</xdr:col>
      <xdr:colOff>94957</xdr:colOff>
      <xdr:row>53</xdr:row>
      <xdr:rowOff>40822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93874</xdr:colOff>
      <xdr:row>5</xdr:row>
      <xdr:rowOff>258535</xdr:rowOff>
    </xdr:from>
    <xdr:to>
      <xdr:col>24</xdr:col>
      <xdr:colOff>1222738</xdr:colOff>
      <xdr:row>53</xdr:row>
      <xdr:rowOff>15511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23212</xdr:colOff>
      <xdr:row>5</xdr:row>
      <xdr:rowOff>65635</xdr:rowOff>
    </xdr:from>
    <xdr:to>
      <xdr:col>15</xdr:col>
      <xdr:colOff>336176</xdr:colOff>
      <xdr:row>6</xdr:row>
      <xdr:rowOff>120064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3212" y="861253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19</xdr:col>
      <xdr:colOff>421822</xdr:colOff>
      <xdr:row>5</xdr:row>
      <xdr:rowOff>72038</xdr:rowOff>
    </xdr:from>
    <xdr:to>
      <xdr:col>20</xdr:col>
      <xdr:colOff>72839</xdr:colOff>
      <xdr:row>6</xdr:row>
      <xdr:rowOff>112860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976763" y="867656"/>
          <a:ext cx="244929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</a:t>
          </a:r>
          <a:endParaRPr lang="ru-RU" sz="1100"/>
        </a:p>
      </xdr:txBody>
    </xdr:sp>
    <xdr:clientData/>
  </xdr:twoCellAnchor>
  <xdr:twoCellAnchor>
    <xdr:from>
      <xdr:col>20</xdr:col>
      <xdr:colOff>216113</xdr:colOff>
      <xdr:row>5</xdr:row>
      <xdr:rowOff>72038</xdr:rowOff>
    </xdr:from>
    <xdr:to>
      <xdr:col>21</xdr:col>
      <xdr:colOff>86445</xdr:colOff>
      <xdr:row>6</xdr:row>
      <xdr:rowOff>153681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64966" y="867656"/>
          <a:ext cx="217714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24</xdr:col>
      <xdr:colOff>1102176</xdr:colOff>
      <xdr:row>5</xdr:row>
      <xdr:rowOff>27214</xdr:rowOff>
    </xdr:from>
    <xdr:to>
      <xdr:col>24</xdr:col>
      <xdr:colOff>1319891</xdr:colOff>
      <xdr:row>6</xdr:row>
      <xdr:rowOff>122464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712401" y="827314"/>
          <a:ext cx="21771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26</xdr:col>
      <xdr:colOff>58237</xdr:colOff>
      <xdr:row>6</xdr:row>
      <xdr:rowOff>110837</xdr:rowOff>
    </xdr:from>
    <xdr:to>
      <xdr:col>31</xdr:col>
      <xdr:colOff>108371</xdr:colOff>
      <xdr:row>53</xdr:row>
      <xdr:rowOff>23812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134470</xdr:colOff>
      <xdr:row>5</xdr:row>
      <xdr:rowOff>321915</xdr:rowOff>
    </xdr:from>
    <xdr:to>
      <xdr:col>36</xdr:col>
      <xdr:colOff>7306</xdr:colOff>
      <xdr:row>53</xdr:row>
      <xdr:rowOff>71437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108857</xdr:colOff>
      <xdr:row>5</xdr:row>
      <xdr:rowOff>1</xdr:rowOff>
    </xdr:from>
    <xdr:to>
      <xdr:col>47</xdr:col>
      <xdr:colOff>554181</xdr:colOff>
      <xdr:row>49</xdr:row>
      <xdr:rowOff>81644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258537</xdr:colOff>
      <xdr:row>7</xdr:row>
      <xdr:rowOff>136072</xdr:rowOff>
    </xdr:from>
    <xdr:to>
      <xdr:col>47</xdr:col>
      <xdr:colOff>326573</xdr:colOff>
      <xdr:row>40</xdr:row>
      <xdr:rowOff>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4152680" y="1660072"/>
          <a:ext cx="5946322" cy="6150428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612321</xdr:colOff>
      <xdr:row>13</xdr:row>
      <xdr:rowOff>0</xdr:rowOff>
    </xdr:from>
    <xdr:to>
      <xdr:col>46</xdr:col>
      <xdr:colOff>27214</xdr:colOff>
      <xdr:row>34</xdr:row>
      <xdr:rowOff>21773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5159607" y="2667000"/>
          <a:ext cx="3986893" cy="4022273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41</xdr:col>
      <xdr:colOff>299358</xdr:colOff>
      <xdr:row>18</xdr:row>
      <xdr:rowOff>136071</xdr:rowOff>
    </xdr:from>
    <xdr:to>
      <xdr:col>44</xdr:col>
      <xdr:colOff>340179</xdr:colOff>
      <xdr:row>29</xdr:row>
      <xdr:rowOff>68036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6152929" y="3755571"/>
          <a:ext cx="2000250" cy="202746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68036</xdr:colOff>
      <xdr:row>5</xdr:row>
      <xdr:rowOff>54429</xdr:rowOff>
    </xdr:from>
    <xdr:to>
      <xdr:col>15</xdr:col>
      <xdr:colOff>381000</xdr:colOff>
      <xdr:row>6</xdr:row>
      <xdr:rowOff>108858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E51EB45-1F75-46CB-9E4E-C2CB7DA7DC6B}"/>
            </a:ext>
          </a:extLst>
        </xdr:cNvPr>
        <xdr:cNvSpPr txBox="1"/>
      </xdr:nvSpPr>
      <xdr:spPr>
        <a:xfrm>
          <a:off x="68036" y="846909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24</xdr:col>
      <xdr:colOff>883101</xdr:colOff>
      <xdr:row>5</xdr:row>
      <xdr:rowOff>84364</xdr:rowOff>
    </xdr:from>
    <xdr:to>
      <xdr:col>24</xdr:col>
      <xdr:colOff>1095375</xdr:colOff>
      <xdr:row>6</xdr:row>
      <xdr:rowOff>179614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6476181" y="876844"/>
          <a:ext cx="2122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49</xdr:col>
      <xdr:colOff>0</xdr:colOff>
      <xdr:row>4</xdr:row>
      <xdr:rowOff>0</xdr:rowOff>
    </xdr:from>
    <xdr:to>
      <xdr:col>58</xdr:col>
      <xdr:colOff>464436</xdr:colOff>
      <xdr:row>49</xdr:row>
      <xdr:rowOff>76200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557893</xdr:colOff>
      <xdr:row>12</xdr:row>
      <xdr:rowOff>40822</xdr:rowOff>
    </xdr:from>
    <xdr:to>
      <xdr:col>56</xdr:col>
      <xdr:colOff>571499</xdr:colOff>
      <xdr:row>34</xdr:row>
      <xdr:rowOff>176894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1799893" y="2517322"/>
          <a:ext cx="4340677" cy="4327072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49</xdr:col>
      <xdr:colOff>203860</xdr:colOff>
      <xdr:row>7</xdr:row>
      <xdr:rowOff>71747</xdr:rowOff>
    </xdr:from>
    <xdr:to>
      <xdr:col>58</xdr:col>
      <xdr:colOff>258537</xdr:colOff>
      <xdr:row>40</xdr:row>
      <xdr:rowOff>108857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724681" y="1595747"/>
          <a:ext cx="6545285" cy="6323610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6</xdr:row>
      <xdr:rowOff>171898</xdr:rowOff>
    </xdr:from>
    <xdr:to>
      <xdr:col>5</xdr:col>
      <xdr:colOff>94957</xdr:colOff>
      <xdr:row>53</xdr:row>
      <xdr:rowOff>40822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134695</xdr:colOff>
      <xdr:row>6</xdr:row>
      <xdr:rowOff>55418</xdr:rowOff>
    </xdr:from>
    <xdr:to>
      <xdr:col>9</xdr:col>
      <xdr:colOff>990056</xdr:colOff>
      <xdr:row>53</xdr:row>
      <xdr:rowOff>83548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23212</xdr:colOff>
      <xdr:row>5</xdr:row>
      <xdr:rowOff>65635</xdr:rowOff>
    </xdr:from>
    <xdr:to>
      <xdr:col>0</xdr:col>
      <xdr:colOff>336176</xdr:colOff>
      <xdr:row>6</xdr:row>
      <xdr:rowOff>120064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140985" y="862271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4</xdr:col>
      <xdr:colOff>421822</xdr:colOff>
      <xdr:row>5</xdr:row>
      <xdr:rowOff>72038</xdr:rowOff>
    </xdr:from>
    <xdr:to>
      <xdr:col>5</xdr:col>
      <xdr:colOff>72839</xdr:colOff>
      <xdr:row>6</xdr:row>
      <xdr:rowOff>112860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171958" y="868674"/>
          <a:ext cx="309108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</a:t>
          </a:r>
          <a:endParaRPr lang="ru-RU" sz="1100"/>
        </a:p>
      </xdr:txBody>
    </xdr:sp>
    <xdr:clientData/>
  </xdr:twoCellAnchor>
  <xdr:twoCellAnchor>
    <xdr:from>
      <xdr:col>5</xdr:col>
      <xdr:colOff>216113</xdr:colOff>
      <xdr:row>5</xdr:row>
      <xdr:rowOff>72038</xdr:rowOff>
    </xdr:from>
    <xdr:to>
      <xdr:col>6</xdr:col>
      <xdr:colOff>86445</xdr:colOff>
      <xdr:row>6</xdr:row>
      <xdr:rowOff>153681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624340" y="868674"/>
          <a:ext cx="130105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9</xdr:col>
      <xdr:colOff>1102176</xdr:colOff>
      <xdr:row>5</xdr:row>
      <xdr:rowOff>27214</xdr:rowOff>
    </xdr:from>
    <xdr:to>
      <xdr:col>9</xdr:col>
      <xdr:colOff>1319891</xdr:colOff>
      <xdr:row>6</xdr:row>
      <xdr:rowOff>122464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744449" y="823850"/>
          <a:ext cx="16056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0</xdr:col>
      <xdr:colOff>68036</xdr:colOff>
      <xdr:row>5</xdr:row>
      <xdr:rowOff>54429</xdr:rowOff>
    </xdr:from>
    <xdr:to>
      <xdr:col>0</xdr:col>
      <xdr:colOff>381000</xdr:colOff>
      <xdr:row>6</xdr:row>
      <xdr:rowOff>108858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E51EB45-1F75-46CB-9E4E-C2CB7DA7DC6B}"/>
            </a:ext>
          </a:extLst>
        </xdr:cNvPr>
        <xdr:cNvSpPr txBox="1"/>
      </xdr:nvSpPr>
      <xdr:spPr>
        <a:xfrm>
          <a:off x="7185809" y="851065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9</xdr:col>
      <xdr:colOff>883101</xdr:colOff>
      <xdr:row>5</xdr:row>
      <xdr:rowOff>84364</xdr:rowOff>
    </xdr:from>
    <xdr:to>
      <xdr:col>9</xdr:col>
      <xdr:colOff>1095375</xdr:colOff>
      <xdr:row>6</xdr:row>
      <xdr:rowOff>179614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13525374" y="881000"/>
          <a:ext cx="2122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10</xdr:col>
      <xdr:colOff>81644</xdr:colOff>
      <xdr:row>6</xdr:row>
      <xdr:rowOff>27215</xdr:rowOff>
    </xdr:from>
    <xdr:to>
      <xdr:col>13</xdr:col>
      <xdr:colOff>595313</xdr:colOff>
      <xdr:row>53</xdr:row>
      <xdr:rowOff>55345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216113</xdr:colOff>
      <xdr:row>5</xdr:row>
      <xdr:rowOff>72038</xdr:rowOff>
    </xdr:from>
    <xdr:to>
      <xdr:col>10</xdr:col>
      <xdr:colOff>86445</xdr:colOff>
      <xdr:row>6</xdr:row>
      <xdr:rowOff>153681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194840" y="868674"/>
          <a:ext cx="199378" cy="4106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13</xdr:col>
      <xdr:colOff>883101</xdr:colOff>
      <xdr:row>5</xdr:row>
      <xdr:rowOff>84364</xdr:rowOff>
    </xdr:from>
    <xdr:to>
      <xdr:col>13</xdr:col>
      <xdr:colOff>1095375</xdr:colOff>
      <xdr:row>6</xdr:row>
      <xdr:rowOff>179614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6009283" y="881000"/>
          <a:ext cx="107499" cy="4242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52</xdr:col>
      <xdr:colOff>204107</xdr:colOff>
      <xdr:row>18</xdr:row>
      <xdr:rowOff>2722</xdr:rowOff>
    </xdr:from>
    <xdr:to>
      <xdr:col>55</xdr:col>
      <xdr:colOff>179615</xdr:colOff>
      <xdr:row>29</xdr:row>
      <xdr:rowOff>16328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2888464" y="3622222"/>
          <a:ext cx="2139044" cy="2109106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showRuler="0" showWhiteSpace="0" topLeftCell="A13" zoomScale="70" zoomScaleNormal="70" zoomScalePageLayoutView="55" workbookViewId="0">
      <selection activeCell="O49" sqref="O49"/>
    </sheetView>
  </sheetViews>
  <sheetFormatPr defaultColWidth="9.140625" defaultRowHeight="15" x14ac:dyDescent="0.2"/>
  <cols>
    <col min="1" max="4" width="9.140625" style="3"/>
    <col min="5" max="5" width="8.42578125" style="3" customWidth="1"/>
    <col min="6" max="6" width="4.85546875" style="3" customWidth="1"/>
    <col min="7" max="9" width="9.140625" style="3"/>
    <col min="10" max="14" width="14.85546875" style="3" customWidth="1"/>
    <col min="15" max="15" width="6.85546875" style="3" customWidth="1"/>
    <col min="16" max="20" width="9.140625" style="3"/>
    <col min="21" max="21" width="3.7109375" style="3" customWidth="1"/>
    <col min="22" max="22" width="11" style="3" customWidth="1"/>
    <col min="23" max="24" width="9.140625" style="3"/>
    <col min="25" max="25" width="19.5703125" style="3" customWidth="1"/>
    <col min="26" max="26" width="1.5703125" style="3" customWidth="1"/>
    <col min="27" max="31" width="9.140625" style="3"/>
    <col min="32" max="32" width="12.5703125" style="3" customWidth="1"/>
    <col min="33" max="35" width="9.140625" style="3"/>
    <col min="36" max="36" width="6.85546875" style="3" customWidth="1"/>
    <col min="37" max="38" width="3" style="3" customWidth="1"/>
    <col min="39" max="48" width="9.85546875" style="3" customWidth="1"/>
    <col min="49" max="49" width="1.42578125" style="3" customWidth="1"/>
    <col min="50" max="59" width="10.7109375" style="3" customWidth="1"/>
    <col min="60" max="16384" width="9.140625" style="3"/>
  </cols>
  <sheetData>
    <row r="1" spans="1:59" ht="15.75" thickBot="1" x14ac:dyDescent="0.25"/>
    <row r="2" spans="1:59" ht="18" x14ac:dyDescent="0.25">
      <c r="A2" s="19"/>
      <c r="B2" s="20"/>
      <c r="C2" s="20"/>
      <c r="D2" s="21"/>
      <c r="E2" s="22" t="s">
        <v>23</v>
      </c>
      <c r="F2" s="44">
        <v>13</v>
      </c>
      <c r="G2" s="44"/>
      <c r="H2" s="20"/>
      <c r="I2" s="20"/>
      <c r="J2" s="20"/>
      <c r="K2" s="20"/>
      <c r="L2" s="20"/>
      <c r="M2" s="20"/>
      <c r="N2" s="23"/>
      <c r="P2" s="19"/>
      <c r="Q2" s="20"/>
      <c r="R2" s="20"/>
      <c r="S2" s="21"/>
      <c r="T2" s="22" t="s">
        <v>23</v>
      </c>
      <c r="U2" s="44">
        <v>13</v>
      </c>
      <c r="V2" s="44"/>
      <c r="W2" s="20"/>
      <c r="X2" s="20"/>
      <c r="Y2" s="20"/>
      <c r="Z2" s="20"/>
      <c r="AA2" s="20"/>
      <c r="AB2" s="20"/>
      <c r="AC2" s="20"/>
      <c r="AD2" s="21"/>
      <c r="AE2" s="22"/>
      <c r="AF2" s="33"/>
      <c r="AG2" s="33"/>
      <c r="AH2" s="20"/>
      <c r="AI2" s="20"/>
      <c r="AJ2" s="20"/>
      <c r="AK2" s="23"/>
      <c r="AL2" s="25"/>
      <c r="AM2" s="19"/>
      <c r="AN2" s="20"/>
      <c r="AO2" s="21"/>
      <c r="AP2" s="22" t="s">
        <v>23</v>
      </c>
      <c r="AQ2" s="33">
        <f>U2</f>
        <v>13</v>
      </c>
      <c r="AR2" s="33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3"/>
    </row>
    <row r="3" spans="1:59" ht="15" customHeight="1" x14ac:dyDescent="0.2">
      <c r="A3" s="24"/>
      <c r="B3" s="25"/>
      <c r="C3" s="25"/>
      <c r="D3" s="25"/>
      <c r="E3" s="26" t="s">
        <v>190</v>
      </c>
      <c r="F3" s="45">
        <v>45517</v>
      </c>
      <c r="G3" s="45"/>
      <c r="H3" s="36"/>
      <c r="I3" s="36"/>
      <c r="J3" s="36"/>
      <c r="K3" s="27"/>
      <c r="L3" s="27"/>
      <c r="M3" s="27"/>
      <c r="N3" s="28"/>
      <c r="P3" s="24"/>
      <c r="Q3" s="25"/>
      <c r="R3" s="25"/>
      <c r="S3" s="25"/>
      <c r="T3" s="26" t="s">
        <v>190</v>
      </c>
      <c r="U3" s="45">
        <v>45517</v>
      </c>
      <c r="V3" s="45"/>
      <c r="W3" s="36"/>
      <c r="X3" s="36"/>
      <c r="Y3" s="36"/>
      <c r="Z3" s="25"/>
      <c r="AA3" s="25"/>
      <c r="AB3" s="25"/>
      <c r="AC3" s="25"/>
      <c r="AD3" s="25"/>
      <c r="AE3" s="26" t="s">
        <v>190</v>
      </c>
      <c r="AF3" s="40">
        <f>U3</f>
        <v>45517</v>
      </c>
      <c r="AG3" s="40"/>
      <c r="AH3" s="35"/>
      <c r="AI3" s="35"/>
      <c r="AJ3" s="35"/>
      <c r="AK3" s="29"/>
      <c r="AL3" s="25"/>
      <c r="AM3" s="24"/>
      <c r="AN3" s="25"/>
      <c r="AO3" s="25"/>
      <c r="AP3" s="26" t="s">
        <v>190</v>
      </c>
      <c r="AQ3" s="40">
        <f>U3</f>
        <v>45517</v>
      </c>
      <c r="AR3" s="40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9"/>
    </row>
    <row r="4" spans="1:59" x14ac:dyDescent="0.2">
      <c r="A4" s="24"/>
      <c r="B4" s="25"/>
      <c r="C4" s="25"/>
      <c r="D4" s="25"/>
      <c r="E4" s="25"/>
      <c r="F4" s="25"/>
      <c r="G4" s="25"/>
      <c r="H4" s="36"/>
      <c r="I4" s="36"/>
      <c r="J4" s="36"/>
      <c r="K4" s="27"/>
      <c r="L4" s="27"/>
      <c r="M4" s="27"/>
      <c r="N4" s="28"/>
      <c r="P4" s="24"/>
      <c r="Q4" s="25"/>
      <c r="R4" s="25"/>
      <c r="S4" s="25"/>
      <c r="T4" s="25"/>
      <c r="U4" s="25"/>
      <c r="V4" s="25"/>
      <c r="W4" s="36"/>
      <c r="X4" s="36"/>
      <c r="Y4" s="36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9"/>
      <c r="AL4" s="25"/>
      <c r="AM4" s="24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9"/>
    </row>
    <row r="5" spans="1:59" ht="15" customHeight="1" x14ac:dyDescent="0.2">
      <c r="A5" s="41" t="s">
        <v>199</v>
      </c>
      <c r="B5" s="42"/>
      <c r="C5" s="42"/>
      <c r="D5" s="42"/>
      <c r="E5" s="42"/>
      <c r="F5" s="42"/>
      <c r="G5" s="42" t="s">
        <v>200</v>
      </c>
      <c r="H5" s="42"/>
      <c r="I5" s="42"/>
      <c r="J5" s="42"/>
      <c r="K5" s="42" t="s">
        <v>201</v>
      </c>
      <c r="L5" s="42"/>
      <c r="M5" s="42"/>
      <c r="N5" s="43"/>
      <c r="P5" s="41" t="s">
        <v>24</v>
      </c>
      <c r="Q5" s="42"/>
      <c r="R5" s="42"/>
      <c r="S5" s="42"/>
      <c r="T5" s="42"/>
      <c r="U5" s="42"/>
      <c r="V5" s="42" t="s">
        <v>25</v>
      </c>
      <c r="W5" s="42"/>
      <c r="X5" s="42"/>
      <c r="Y5" s="42"/>
      <c r="Z5" s="25"/>
      <c r="AA5" s="42" t="s">
        <v>26</v>
      </c>
      <c r="AB5" s="42"/>
      <c r="AC5" s="42"/>
      <c r="AD5" s="42"/>
      <c r="AE5" s="42"/>
      <c r="AF5" s="46" t="s">
        <v>27</v>
      </c>
      <c r="AG5" s="46"/>
      <c r="AH5" s="46"/>
      <c r="AI5" s="46"/>
      <c r="AJ5" s="46"/>
      <c r="AK5" s="29"/>
      <c r="AL5" s="25"/>
      <c r="AM5" s="24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9"/>
    </row>
    <row r="6" spans="1:59" ht="25.5" customHeight="1" x14ac:dyDescent="0.2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  <c r="P6" s="41"/>
      <c r="Q6" s="42"/>
      <c r="R6" s="42"/>
      <c r="S6" s="42"/>
      <c r="T6" s="42"/>
      <c r="U6" s="42"/>
      <c r="V6" s="42"/>
      <c r="W6" s="42"/>
      <c r="X6" s="42"/>
      <c r="Y6" s="42"/>
      <c r="Z6" s="25"/>
      <c r="AA6" s="42"/>
      <c r="AB6" s="42"/>
      <c r="AC6" s="42"/>
      <c r="AD6" s="42"/>
      <c r="AE6" s="42"/>
      <c r="AF6" s="46"/>
      <c r="AG6" s="46"/>
      <c r="AH6" s="46"/>
      <c r="AI6" s="46"/>
      <c r="AJ6" s="46"/>
      <c r="AK6" s="29"/>
      <c r="AL6" s="25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9"/>
    </row>
    <row r="7" spans="1:59" x14ac:dyDescent="0.2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/>
      <c r="P7" s="24"/>
      <c r="Q7" s="25"/>
      <c r="R7" s="25"/>
      <c r="S7" s="25"/>
      <c r="T7" s="25"/>
      <c r="U7" s="25"/>
      <c r="V7" s="25"/>
      <c r="W7" s="25"/>
      <c r="X7" s="25"/>
      <c r="Y7" s="25"/>
      <c r="Z7" s="25"/>
      <c r="AA7" s="34"/>
      <c r="AB7" s="34"/>
      <c r="AC7" s="34"/>
      <c r="AD7" s="34"/>
      <c r="AE7" s="34"/>
      <c r="AF7" s="34"/>
      <c r="AG7" s="25"/>
      <c r="AH7" s="25"/>
      <c r="AI7" s="25"/>
      <c r="AJ7" s="25"/>
      <c r="AK7" s="29"/>
      <c r="AL7" s="25"/>
      <c r="AM7" s="24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9"/>
    </row>
    <row r="8" spans="1:59" x14ac:dyDescent="0.2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9"/>
      <c r="P8" s="24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9"/>
      <c r="AL8" s="25"/>
      <c r="AM8" s="24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9"/>
    </row>
    <row r="9" spans="1:59" x14ac:dyDescent="0.2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9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9"/>
      <c r="AL9" s="25"/>
      <c r="AM9" s="24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9"/>
    </row>
    <row r="10" spans="1:59" x14ac:dyDescent="0.2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"/>
      <c r="P10" s="24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9"/>
      <c r="AL10" s="25"/>
      <c r="AM10" s="24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9"/>
    </row>
    <row r="11" spans="1:59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"/>
      <c r="P11" s="2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9"/>
      <c r="AL11" s="25"/>
      <c r="AM11" s="24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9"/>
    </row>
    <row r="12" spans="1:59" x14ac:dyDescent="0.2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"/>
      <c r="P12" s="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9"/>
      <c r="AL12" s="25"/>
      <c r="AM12" s="24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9"/>
    </row>
    <row r="13" spans="1:59" x14ac:dyDescent="0.2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9"/>
      <c r="AL13" s="25"/>
      <c r="AM13" s="24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9"/>
    </row>
    <row r="14" spans="1:59" x14ac:dyDescent="0.2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"/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9"/>
      <c r="AL14" s="25"/>
      <c r="AM14" s="2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9"/>
    </row>
    <row r="15" spans="1:59" x14ac:dyDescent="0.2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/>
      <c r="P15" s="24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9"/>
      <c r="AL15" s="25"/>
      <c r="AM15" s="24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9"/>
    </row>
    <row r="16" spans="1:59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/>
      <c r="P16" s="24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9"/>
      <c r="AL16" s="25"/>
      <c r="AM16" s="24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9"/>
    </row>
    <row r="17" spans="1:59" x14ac:dyDescent="0.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P17" s="24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9"/>
      <c r="AL17" s="25"/>
      <c r="AM17" s="24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9"/>
    </row>
    <row r="18" spans="1:59" x14ac:dyDescent="0.2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9"/>
      <c r="AL18" s="25"/>
      <c r="AM18" s="24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9"/>
    </row>
    <row r="19" spans="1:59" x14ac:dyDescent="0.2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9"/>
      <c r="AL19" s="25"/>
      <c r="AM19" s="24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9"/>
    </row>
    <row r="20" spans="1:59" x14ac:dyDescent="0.2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9"/>
      <c r="AL20" s="25"/>
      <c r="AM20" s="24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9"/>
    </row>
    <row r="21" spans="1:59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9"/>
      <c r="AL21" s="25"/>
      <c r="AM21" s="24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9"/>
    </row>
    <row r="22" spans="1:59" x14ac:dyDescent="0.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9"/>
      <c r="AL22" s="25"/>
      <c r="AM22" s="24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9"/>
    </row>
    <row r="23" spans="1:59" x14ac:dyDescent="0.2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9"/>
      <c r="AL23" s="25"/>
      <c r="AM23" s="24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9"/>
    </row>
    <row r="24" spans="1:59" x14ac:dyDescent="0.2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9"/>
      <c r="AL24" s="25"/>
      <c r="AM24" s="24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9"/>
    </row>
    <row r="25" spans="1:59" x14ac:dyDescent="0.2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9"/>
      <c r="AL25" s="25"/>
      <c r="AM25" s="24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9"/>
    </row>
    <row r="26" spans="1:59" x14ac:dyDescent="0.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9"/>
      <c r="AL26" s="25"/>
      <c r="AM26" s="24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9"/>
    </row>
    <row r="27" spans="1:59" x14ac:dyDescent="0.2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9"/>
      <c r="AL27" s="25"/>
      <c r="AM27" s="24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9"/>
    </row>
    <row r="28" spans="1:59" x14ac:dyDescent="0.2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9"/>
      <c r="AL28" s="25"/>
      <c r="AM28" s="24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9"/>
    </row>
    <row r="29" spans="1:59" x14ac:dyDescent="0.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9"/>
      <c r="AL29" s="25"/>
      <c r="AM29" s="24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9"/>
    </row>
    <row r="30" spans="1:59" x14ac:dyDescent="0.2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9"/>
      <c r="AL30" s="25"/>
      <c r="AM30" s="24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9"/>
    </row>
    <row r="31" spans="1:59" x14ac:dyDescent="0.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9"/>
      <c r="AL31" s="25"/>
      <c r="AM31" s="24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9"/>
    </row>
    <row r="32" spans="1:59" x14ac:dyDescent="0.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"/>
      <c r="P32" s="2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9"/>
      <c r="AL32" s="25"/>
      <c r="AM32" s="24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9"/>
    </row>
    <row r="33" spans="1:59" x14ac:dyDescent="0.2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"/>
      <c r="P33" s="2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9"/>
      <c r="AL33" s="25"/>
      <c r="AM33" s="24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9"/>
    </row>
    <row r="34" spans="1:59" x14ac:dyDescent="0.2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9"/>
      <c r="AL34" s="25"/>
      <c r="AM34" s="24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9"/>
    </row>
    <row r="35" spans="1:59" x14ac:dyDescent="0.2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9"/>
      <c r="AL35" s="25"/>
      <c r="AM35" s="24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9"/>
    </row>
    <row r="36" spans="1:59" x14ac:dyDescent="0.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"/>
      <c r="P36" s="24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9"/>
      <c r="AL36" s="25"/>
      <c r="AM36" s="24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9"/>
    </row>
    <row r="37" spans="1:59" x14ac:dyDescent="0.2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9"/>
      <c r="AL37" s="25"/>
      <c r="AM37" s="24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9"/>
    </row>
    <row r="38" spans="1:59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"/>
      <c r="P38" s="24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9"/>
      <c r="AL38" s="25"/>
      <c r="AM38" s="24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9"/>
    </row>
    <row r="39" spans="1:59" x14ac:dyDescent="0.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9"/>
      <c r="AL39" s="25"/>
      <c r="AM39" s="24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9"/>
    </row>
    <row r="40" spans="1:59" x14ac:dyDescent="0.2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9"/>
      <c r="AL40" s="25"/>
      <c r="AM40" s="24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9"/>
    </row>
    <row r="41" spans="1:59" x14ac:dyDescent="0.2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9"/>
      <c r="AL41" s="25"/>
      <c r="AM41" s="24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9"/>
    </row>
    <row r="42" spans="1:59" x14ac:dyDescent="0.2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9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9"/>
      <c r="AL42" s="25"/>
      <c r="AM42" s="24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9"/>
    </row>
    <row r="43" spans="1:59" x14ac:dyDescent="0.2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"/>
      <c r="P43" s="24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9"/>
      <c r="AL43" s="25"/>
      <c r="AM43" s="24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9"/>
    </row>
    <row r="44" spans="1:59" x14ac:dyDescent="0.2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"/>
      <c r="P44" s="24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9"/>
      <c r="AL44" s="25"/>
      <c r="AM44" s="24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9"/>
    </row>
    <row r="45" spans="1:59" x14ac:dyDescent="0.2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9"/>
      <c r="P45" s="24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9"/>
      <c r="AL45" s="25"/>
      <c r="AM45" s="24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9"/>
    </row>
    <row r="46" spans="1:59" x14ac:dyDescent="0.2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9"/>
      <c r="P46" s="24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9"/>
      <c r="AL46" s="25"/>
      <c r="AM46" s="24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9"/>
    </row>
    <row r="47" spans="1:59" x14ac:dyDescent="0.2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9"/>
      <c r="P47" s="24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9"/>
      <c r="AL47" s="25"/>
      <c r="AM47" s="24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9"/>
    </row>
    <row r="48" spans="1:59" x14ac:dyDescent="0.2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9"/>
      <c r="P48" s="24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9"/>
      <c r="AL48" s="25"/>
      <c r="AM48" s="24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9"/>
    </row>
    <row r="49" spans="1:59" x14ac:dyDescent="0.2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9"/>
      <c r="P49" s="24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9"/>
      <c r="AL49" s="25"/>
      <c r="AM49" s="24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9"/>
    </row>
    <row r="50" spans="1:59" x14ac:dyDescent="0.2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9"/>
      <c r="P50" s="24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9"/>
      <c r="AL50" s="25"/>
      <c r="AM50" s="24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9"/>
    </row>
    <row r="51" spans="1:59" x14ac:dyDescent="0.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9"/>
      <c r="P51" s="24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9"/>
      <c r="AL51" s="25"/>
      <c r="AM51" s="24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9"/>
    </row>
    <row r="52" spans="1:59" x14ac:dyDescent="0.2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9"/>
      <c r="P52" s="24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9"/>
      <c r="AL52" s="25"/>
      <c r="AM52" s="24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9"/>
    </row>
    <row r="53" spans="1:59" x14ac:dyDescent="0.2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9"/>
      <c r="P53" s="24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9"/>
      <c r="AL53" s="25"/>
      <c r="AM53" s="24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9"/>
    </row>
    <row r="54" spans="1:59" ht="15.75" thickBot="1" x14ac:dyDescent="0.25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P54" s="30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2"/>
      <c r="AL54" s="25"/>
      <c r="AM54" s="30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2"/>
    </row>
  </sheetData>
  <mergeCells count="13">
    <mergeCell ref="AQ3:AR3"/>
    <mergeCell ref="A5:F6"/>
    <mergeCell ref="K5:N6"/>
    <mergeCell ref="AF3:AG3"/>
    <mergeCell ref="U2:V2"/>
    <mergeCell ref="F2:G2"/>
    <mergeCell ref="F3:G3"/>
    <mergeCell ref="G5:J6"/>
    <mergeCell ref="AA5:AE6"/>
    <mergeCell ref="AF5:AJ6"/>
    <mergeCell ref="U3:V3"/>
    <mergeCell ref="P5:U6"/>
    <mergeCell ref="V5:Y6"/>
  </mergeCells>
  <printOptions horizontalCentered="1"/>
  <pageMargins left="0.23622047244094491" right="0.23622047244094491" top="2.976190476190476E-2" bottom="0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6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195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6" workbookViewId="0">
      <selection activeCell="H2" sqref="H2"/>
    </sheetView>
  </sheetViews>
  <sheetFormatPr defaultRowHeight="15" x14ac:dyDescent="0.25"/>
  <sheetData>
    <row r="1" spans="1:24" x14ac:dyDescent="0.25">
      <c r="B1" s="51" t="s">
        <v>0</v>
      </c>
      <c r="C1" s="51"/>
      <c r="D1" s="51"/>
      <c r="E1" s="51"/>
      <c r="H1" t="s">
        <v>96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B3">
        <v>160</v>
      </c>
      <c r="C3">
        <v>-159</v>
      </c>
      <c r="D3">
        <v>-19</v>
      </c>
      <c r="E3">
        <v>-34</v>
      </c>
      <c r="F3">
        <f>(B3-C3)/2</f>
        <v>159.5</v>
      </c>
      <c r="G3">
        <f>(D3-E3)/2</f>
        <v>7.5</v>
      </c>
      <c r="H3">
        <f>ASIN(F3/20000)</f>
        <v>7.9750845382502589E-3</v>
      </c>
      <c r="I3">
        <f>ASIN(G3/20000)</f>
        <v>3.7500000878906307E-4</v>
      </c>
      <c r="J3">
        <f>0.5*SIN(H3)</f>
        <v>3.9874999999999997E-3</v>
      </c>
      <c r="K3">
        <f>0.5*SIN(I3)</f>
        <v>1.875E-4</v>
      </c>
      <c r="L3">
        <f>J4+L4</f>
        <v>-4.3787499999999986E-2</v>
      </c>
      <c r="M3">
        <f>K4+M4</f>
        <v>-9.698749999999999E-2</v>
      </c>
      <c r="N3">
        <f>SQRT(L3^2+M3^2)</f>
        <v>0.10641391033365889</v>
      </c>
      <c r="O3">
        <f>IF(L3&gt;=0,180-DEGREES(ASIN(-M3/N3)),IF(M3&lt;0,DEGREES(ASIN(-M3/N3)),360-DEGREES(ASIN(M3/N3))))</f>
        <v>65.701980257792357</v>
      </c>
      <c r="P3">
        <f>IF((O3+$P$1)&lt;=360,O3+$P$1,O3+$P$1-360)</f>
        <v>245.70198025779234</v>
      </c>
      <c r="Q3">
        <f>1000*N3*COS(RADIANS(P3))</f>
        <v>-43.787500000000016</v>
      </c>
      <c r="R3">
        <f>1000*N3*SIN(RADIANS(P3))</f>
        <v>-96.987499999999969</v>
      </c>
      <c r="S3">
        <f>N3*1000</f>
        <v>106.41391033365889</v>
      </c>
      <c r="T3" t="e">
        <f>Q3-'"0" цикл 13.08.24'!#REF!</f>
        <v>#REF!</v>
      </c>
      <c r="U3" t="e">
        <f>R3-'"0" цикл 13.08.24'!#REF!</f>
        <v>#REF!</v>
      </c>
      <c r="V3" t="e">
        <f>SQRT(T3^2+U3^2)</f>
        <v>#REF!</v>
      </c>
      <c r="W3" t="e">
        <f>IF(V3=0,0,IF(T3&gt;=0,DEGREES(ASIN(U3/V3)),(180-DEGREES(ASIN(U3/V3)))))</f>
        <v>#REF!</v>
      </c>
      <c r="X3" t="e">
        <f>IF(W3&lt;0,360+W3,W3)</f>
        <v>#REF!</v>
      </c>
    </row>
    <row r="4" spans="1:24" x14ac:dyDescent="0.25">
      <c r="A4">
        <v>0</v>
      </c>
      <c r="B4">
        <v>133</v>
      </c>
      <c r="C4">
        <v>-142</v>
      </c>
      <c r="D4">
        <v>48</v>
      </c>
      <c r="E4">
        <v>-79</v>
      </c>
      <c r="F4">
        <f t="shared" ref="F4:F54" si="0">(B4-C4)/2</f>
        <v>137.5</v>
      </c>
      <c r="G4">
        <f t="shared" ref="G4:G54" si="1">(D4-E4)/2</f>
        <v>63.5</v>
      </c>
      <c r="H4">
        <f t="shared" ref="H4:I19" si="2">ASIN(F4/20000)</f>
        <v>6.8750541596806049E-3</v>
      </c>
      <c r="I4">
        <f t="shared" si="2"/>
        <v>3.1750053343549268E-3</v>
      </c>
      <c r="J4">
        <f t="shared" ref="J4:K19" si="3">0.5*SIN(H4)</f>
        <v>3.4375E-3</v>
      </c>
      <c r="K4">
        <f t="shared" si="3"/>
        <v>1.5874999999999997E-3</v>
      </c>
      <c r="L4">
        <f t="shared" ref="L4:M19" si="4">J5+L5</f>
        <v>-4.7224999999999989E-2</v>
      </c>
      <c r="M4">
        <f t="shared" si="4"/>
        <v>-9.8574999999999996E-2</v>
      </c>
      <c r="N4">
        <f t="shared" ref="N4:N54" si="5">SQRT(L4^2+M4^2)</f>
        <v>0.10930339084401727</v>
      </c>
      <c r="O4">
        <f t="shared" ref="O4:O53" si="6">IF(L4&gt;=0,180-DEGREES(ASIN(-M4/N4)),IF(M4&lt;0,DEGREES(ASIN(-M4/N4)),360-DEGREES(ASIN(M4/N4))))</f>
        <v>64.401998018857824</v>
      </c>
      <c r="P4">
        <f t="shared" ref="P4:P53" si="7">IF((O4+$P$1)&lt;=360,O4+$P$1,O4+$P$1-360)</f>
        <v>244.40199801885782</v>
      </c>
      <c r="Q4">
        <f t="shared" ref="Q4:Q54" si="8">1000*N4*COS(RADIANS(P4))</f>
        <v>-47.225000000000023</v>
      </c>
      <c r="R4">
        <f t="shared" ref="R4:R54" si="9">1000*N4*SIN(RADIANS(P4))</f>
        <v>-98.574999999999989</v>
      </c>
      <c r="S4">
        <f t="shared" ref="S4:S54" si="10">N4*1000</f>
        <v>109.30339084401727</v>
      </c>
      <c r="T4">
        <f>Q4-'"0" цикл 13.08.24'!Q3</f>
        <v>65.679654558367417</v>
      </c>
      <c r="U4">
        <f>R4-'"0" цикл 13.08.24'!R3</f>
        <v>-223.92358958543477</v>
      </c>
      <c r="V4">
        <f t="shared" ref="V4:V54" si="11">SQRT(T4^2+U4^2)</f>
        <v>233.35721757797143</v>
      </c>
      <c r="W4">
        <f t="shared" ref="W4:W54" si="12">IF(V4=0,0,IF(T4&gt;=0,DEGREES(ASIN(U4/V4)),(180-DEGREES(ASIN(U4/V4)))))</f>
        <v>-73.652911838314495</v>
      </c>
      <c r="X4">
        <f t="shared" ref="X4:X54" si="13">IF(W4&lt;0,360+W4,W4)</f>
        <v>286.34708816168552</v>
      </c>
    </row>
    <row r="5" spans="1:24" x14ac:dyDescent="0.25">
      <c r="A5">
        <v>0.5</v>
      </c>
      <c r="B5">
        <v>16</v>
      </c>
      <c r="C5">
        <v>-32</v>
      </c>
      <c r="D5">
        <v>-21</v>
      </c>
      <c r="E5">
        <v>10</v>
      </c>
      <c r="F5">
        <f t="shared" si="0"/>
        <v>24</v>
      </c>
      <c r="G5">
        <f t="shared" si="1"/>
        <v>-15.5</v>
      </c>
      <c r="H5">
        <f t="shared" si="2"/>
        <v>1.2000002880001867E-3</v>
      </c>
      <c r="I5">
        <f t="shared" si="2"/>
        <v>-7.7500007758075007E-4</v>
      </c>
      <c r="J5">
        <f t="shared" si="3"/>
        <v>6.0000000000000006E-4</v>
      </c>
      <c r="K5">
        <f t="shared" si="3"/>
        <v>-3.8749999999999999E-4</v>
      </c>
      <c r="L5">
        <f t="shared" si="4"/>
        <v>-4.7824999999999993E-2</v>
      </c>
      <c r="M5">
        <f t="shared" si="4"/>
        <v>-9.8187499999999997E-2</v>
      </c>
      <c r="N5">
        <f t="shared" si="5"/>
        <v>0.1092154557800772</v>
      </c>
      <c r="O5">
        <f t="shared" si="6"/>
        <v>64.030292017536297</v>
      </c>
      <c r="P5">
        <f t="shared" si="7"/>
        <v>244.03029201753628</v>
      </c>
      <c r="Q5">
        <f t="shared" si="8"/>
        <v>-47.825000000000053</v>
      </c>
      <c r="R5">
        <f t="shared" si="9"/>
        <v>-98.187499999999972</v>
      </c>
      <c r="S5">
        <f t="shared" si="10"/>
        <v>109.21545578007721</v>
      </c>
      <c r="T5">
        <f>Q5-'"0" цикл 13.08.24'!Q4</f>
        <v>59.55289114365204</v>
      </c>
      <c r="U5">
        <f>R5-'"0" цикл 13.08.24'!R4</f>
        <v>-218.9513709847339</v>
      </c>
      <c r="V5">
        <f t="shared" si="11"/>
        <v>226.90581680437865</v>
      </c>
      <c r="W5">
        <f t="shared" si="12"/>
        <v>-74.784131792156032</v>
      </c>
      <c r="X5">
        <f t="shared" si="13"/>
        <v>285.21586820784398</v>
      </c>
    </row>
    <row r="6" spans="1:24" x14ac:dyDescent="0.25">
      <c r="A6">
        <v>1</v>
      </c>
      <c r="B6">
        <v>-83</v>
      </c>
      <c r="C6">
        <v>88</v>
      </c>
      <c r="D6">
        <v>-95</v>
      </c>
      <c r="E6">
        <v>105</v>
      </c>
      <c r="F6">
        <f t="shared" si="0"/>
        <v>-85.5</v>
      </c>
      <c r="G6">
        <f t="shared" si="1"/>
        <v>-100</v>
      </c>
      <c r="H6">
        <f t="shared" si="2"/>
        <v>-4.2750130214899021E-3</v>
      </c>
      <c r="I6">
        <f t="shared" si="2"/>
        <v>-5.0000208335677122E-3</v>
      </c>
      <c r="J6">
        <f t="shared" si="3"/>
        <v>-2.1375000000000001E-3</v>
      </c>
      <c r="K6">
        <f t="shared" si="3"/>
        <v>-2.5000000000000001E-3</v>
      </c>
      <c r="L6">
        <f t="shared" si="4"/>
        <v>-4.5687499999999992E-2</v>
      </c>
      <c r="M6">
        <f t="shared" si="4"/>
        <v>-9.5687499999999995E-2</v>
      </c>
      <c r="N6">
        <f t="shared" si="5"/>
        <v>0.10603511358271843</v>
      </c>
      <c r="O6">
        <f t="shared" si="6"/>
        <v>64.477124614144572</v>
      </c>
      <c r="P6">
        <f t="shared" si="7"/>
        <v>244.47712461414457</v>
      </c>
      <c r="Q6">
        <f t="shared" si="8"/>
        <v>-45.687499999999979</v>
      </c>
      <c r="R6">
        <f t="shared" si="9"/>
        <v>-95.6875</v>
      </c>
      <c r="S6">
        <f t="shared" si="10"/>
        <v>106.03511358271842</v>
      </c>
      <c r="T6">
        <f>Q6-'"0" цикл 13.08.24'!Q5</f>
        <v>56.970800045341768</v>
      </c>
      <c r="U6">
        <f>R6-'"0" цикл 13.08.24'!R5</f>
        <v>-212.06531293322485</v>
      </c>
      <c r="V6">
        <f t="shared" si="11"/>
        <v>219.58453726816217</v>
      </c>
      <c r="W6">
        <f t="shared" si="12"/>
        <v>-74.962680671337665</v>
      </c>
      <c r="X6">
        <f t="shared" si="13"/>
        <v>285.03731932866231</v>
      </c>
    </row>
    <row r="7" spans="1:24" x14ac:dyDescent="0.25">
      <c r="A7">
        <v>1.5</v>
      </c>
      <c r="B7">
        <v>-53</v>
      </c>
      <c r="C7">
        <v>32</v>
      </c>
      <c r="D7">
        <v>-147</v>
      </c>
      <c r="E7">
        <v>160</v>
      </c>
      <c r="F7">
        <f t="shared" si="0"/>
        <v>-42.5</v>
      </c>
      <c r="G7">
        <f t="shared" si="1"/>
        <v>-153.5</v>
      </c>
      <c r="H7">
        <f t="shared" si="2"/>
        <v>-2.1250015992871044E-3</v>
      </c>
      <c r="I7">
        <f t="shared" si="2"/>
        <v>-7.6750753521093945E-3</v>
      </c>
      <c r="J7">
        <f t="shared" si="3"/>
        <v>-1.0625000000000003E-3</v>
      </c>
      <c r="K7">
        <f t="shared" si="3"/>
        <v>-3.8374999999999998E-3</v>
      </c>
      <c r="L7">
        <f t="shared" si="4"/>
        <v>-4.4624999999999991E-2</v>
      </c>
      <c r="M7">
        <f t="shared" si="4"/>
        <v>-9.1850000000000001E-2</v>
      </c>
      <c r="N7">
        <f t="shared" si="5"/>
        <v>0.10211666428649145</v>
      </c>
      <c r="O7">
        <f t="shared" si="6"/>
        <v>64.087363531312647</v>
      </c>
      <c r="P7">
        <f t="shared" si="7"/>
        <v>244.08736353131263</v>
      </c>
      <c r="Q7">
        <f t="shared" si="8"/>
        <v>-44.625</v>
      </c>
      <c r="R7">
        <f t="shared" si="9"/>
        <v>-91.85</v>
      </c>
      <c r="S7">
        <f t="shared" si="10"/>
        <v>102.11666428649146</v>
      </c>
      <c r="T7">
        <f>Q7-'"0" цикл 13.08.24'!Q6</f>
        <v>54.513581790292108</v>
      </c>
      <c r="U7">
        <f>R7-'"0" цикл 13.08.24'!R6</f>
        <v>-204.31127000647137</v>
      </c>
      <c r="V7">
        <f t="shared" si="11"/>
        <v>211.45880367405874</v>
      </c>
      <c r="W7">
        <f t="shared" si="12"/>
        <v>-75.060577722324979</v>
      </c>
      <c r="X7">
        <f t="shared" si="13"/>
        <v>284.93942227767502</v>
      </c>
    </row>
    <row r="8" spans="1:24" x14ac:dyDescent="0.25">
      <c r="A8">
        <v>2</v>
      </c>
      <c r="B8">
        <v>-30</v>
      </c>
      <c r="C8">
        <v>35</v>
      </c>
      <c r="D8">
        <v>-212</v>
      </c>
      <c r="E8">
        <v>219</v>
      </c>
      <c r="F8">
        <f t="shared" si="0"/>
        <v>-32.5</v>
      </c>
      <c r="G8">
        <f t="shared" si="1"/>
        <v>-215.5</v>
      </c>
      <c r="H8">
        <f t="shared" si="2"/>
        <v>-1.6250007151701205E-3</v>
      </c>
      <c r="I8">
        <f t="shared" si="2"/>
        <v>-1.0775208508266153E-2</v>
      </c>
      <c r="J8">
        <f t="shared" si="3"/>
        <v>-8.1249999999999996E-4</v>
      </c>
      <c r="K8">
        <f t="shared" si="3"/>
        <v>-5.3874999999999999E-3</v>
      </c>
      <c r="L8">
        <f t="shared" si="4"/>
        <v>-4.381249999999999E-2</v>
      </c>
      <c r="M8">
        <f t="shared" si="4"/>
        <v>-8.6462499999999998E-2</v>
      </c>
      <c r="N8">
        <f t="shared" si="5"/>
        <v>9.692935088248554E-2</v>
      </c>
      <c r="O8">
        <f t="shared" si="6"/>
        <v>63.127638343782088</v>
      </c>
      <c r="P8">
        <f t="shared" si="7"/>
        <v>243.12763834378208</v>
      </c>
      <c r="Q8">
        <f t="shared" si="8"/>
        <v>-43.812499999999993</v>
      </c>
      <c r="R8">
        <f t="shared" si="9"/>
        <v>-86.462500000000006</v>
      </c>
      <c r="S8">
        <f t="shared" si="10"/>
        <v>96.929350882485537</v>
      </c>
      <c r="T8">
        <f>Q8-'"0" цикл 13.08.24'!Q7</f>
        <v>51.960288229451201</v>
      </c>
      <c r="U8">
        <f>R8-'"0" цикл 13.08.24'!R7</f>
        <v>-195.20094355509053</v>
      </c>
      <c r="V8">
        <f t="shared" si="11"/>
        <v>201.99821761016923</v>
      </c>
      <c r="W8">
        <f t="shared" si="12"/>
        <v>-75.094152438472946</v>
      </c>
      <c r="X8">
        <f t="shared" si="13"/>
        <v>284.90584756152703</v>
      </c>
    </row>
    <row r="9" spans="1:24" x14ac:dyDescent="0.25">
      <c r="A9">
        <v>2.5</v>
      </c>
      <c r="B9">
        <v>18</v>
      </c>
      <c r="C9">
        <v>-16</v>
      </c>
      <c r="D9">
        <v>-266</v>
      </c>
      <c r="E9">
        <v>275</v>
      </c>
      <c r="F9">
        <f t="shared" si="0"/>
        <v>17</v>
      </c>
      <c r="G9">
        <f t="shared" si="1"/>
        <v>-270.5</v>
      </c>
      <c r="H9">
        <f t="shared" si="2"/>
        <v>8.5000010235419994E-4</v>
      </c>
      <c r="I9">
        <f t="shared" si="2"/>
        <v>-1.3525412378792848E-2</v>
      </c>
      <c r="J9">
        <f t="shared" si="3"/>
        <v>4.2499999999999998E-4</v>
      </c>
      <c r="K9">
        <f t="shared" si="3"/>
        <v>-6.7625000000000003E-3</v>
      </c>
      <c r="L9">
        <f t="shared" si="4"/>
        <v>-4.4237499999999992E-2</v>
      </c>
      <c r="M9">
        <f t="shared" si="4"/>
        <v>-7.9699999999999993E-2</v>
      </c>
      <c r="N9">
        <f t="shared" si="5"/>
        <v>9.1153970874833526E-2</v>
      </c>
      <c r="O9">
        <f t="shared" si="6"/>
        <v>60.967526956520892</v>
      </c>
      <c r="P9">
        <f t="shared" si="7"/>
        <v>240.96752695652089</v>
      </c>
      <c r="Q9">
        <f t="shared" si="8"/>
        <v>-44.237500000000018</v>
      </c>
      <c r="R9">
        <f t="shared" si="9"/>
        <v>-79.699999999999989</v>
      </c>
      <c r="S9">
        <f t="shared" si="10"/>
        <v>91.153970874833533</v>
      </c>
      <c r="T9">
        <f>Q9-'"0" цикл 13.08.24'!Q8</f>
        <v>47.193836269350875</v>
      </c>
      <c r="U9">
        <f>R9-'"0" цикл 13.08.24'!R8</f>
        <v>-183.8828387329406</v>
      </c>
      <c r="V9">
        <f t="shared" si="11"/>
        <v>189.84245194977581</v>
      </c>
      <c r="W9">
        <f t="shared" si="12"/>
        <v>-75.605627884486026</v>
      </c>
      <c r="X9">
        <f t="shared" si="13"/>
        <v>284.39437211551399</v>
      </c>
    </row>
    <row r="10" spans="1:24" x14ac:dyDescent="0.25">
      <c r="A10">
        <v>3</v>
      </c>
      <c r="B10">
        <v>70</v>
      </c>
      <c r="C10">
        <v>-76</v>
      </c>
      <c r="D10">
        <v>-279</v>
      </c>
      <c r="E10">
        <v>291</v>
      </c>
      <c r="F10">
        <f t="shared" si="0"/>
        <v>73</v>
      </c>
      <c r="G10">
        <f t="shared" si="1"/>
        <v>-285</v>
      </c>
      <c r="H10">
        <f t="shared" si="2"/>
        <v>3.6500081045694214E-3</v>
      </c>
      <c r="I10">
        <f t="shared" si="2"/>
        <v>-1.4250482317512071E-2</v>
      </c>
      <c r="J10">
        <f t="shared" si="3"/>
        <v>1.825E-3</v>
      </c>
      <c r="K10">
        <f t="shared" si="3"/>
        <v>-7.1250000000000003E-3</v>
      </c>
      <c r="L10">
        <f t="shared" si="4"/>
        <v>-4.6062499999999992E-2</v>
      </c>
      <c r="M10">
        <f t="shared" si="4"/>
        <v>-7.2574999999999987E-2</v>
      </c>
      <c r="N10">
        <f t="shared" si="5"/>
        <v>8.5958621040882213E-2</v>
      </c>
      <c r="O10">
        <f t="shared" si="6"/>
        <v>57.597183541425863</v>
      </c>
      <c r="P10">
        <f t="shared" si="7"/>
        <v>237.59718354142586</v>
      </c>
      <c r="Q10">
        <f t="shared" si="8"/>
        <v>-46.062499999999964</v>
      </c>
      <c r="R10">
        <f t="shared" si="9"/>
        <v>-72.575000000000003</v>
      </c>
      <c r="S10">
        <f t="shared" si="10"/>
        <v>85.958621040882207</v>
      </c>
      <c r="T10">
        <f>Q10-'"0" цикл 13.08.24'!Q9</f>
        <v>39.103995409408803</v>
      </c>
      <c r="U10">
        <f>R10-'"0" цикл 13.08.24'!R9</f>
        <v>-170.94324252911306</v>
      </c>
      <c r="V10">
        <f t="shared" si="11"/>
        <v>175.35881678246531</v>
      </c>
      <c r="W10">
        <f t="shared" si="12"/>
        <v>-77.115043335662321</v>
      </c>
      <c r="X10">
        <f t="shared" si="13"/>
        <v>282.88495666433766</v>
      </c>
    </row>
    <row r="11" spans="1:24" x14ac:dyDescent="0.25">
      <c r="A11">
        <v>3.5</v>
      </c>
      <c r="B11">
        <v>105</v>
      </c>
      <c r="C11">
        <v>-113</v>
      </c>
      <c r="D11">
        <v>-294</v>
      </c>
      <c r="E11">
        <v>302</v>
      </c>
      <c r="F11">
        <f t="shared" si="0"/>
        <v>109</v>
      </c>
      <c r="G11">
        <f t="shared" si="1"/>
        <v>-298</v>
      </c>
      <c r="H11">
        <f t="shared" si="2"/>
        <v>5.4500269801314553E-3</v>
      </c>
      <c r="I11">
        <f t="shared" si="2"/>
        <v>-1.4900551379920447E-2</v>
      </c>
      <c r="J11">
        <f t="shared" si="3"/>
        <v>2.7250000000000004E-3</v>
      </c>
      <c r="K11">
        <f t="shared" si="3"/>
        <v>-7.4500000000000009E-3</v>
      </c>
      <c r="L11">
        <f t="shared" si="4"/>
        <v>-4.8787499999999991E-2</v>
      </c>
      <c r="M11">
        <f t="shared" si="4"/>
        <v>-6.5124999999999988E-2</v>
      </c>
      <c r="N11">
        <f t="shared" si="5"/>
        <v>8.1372512442777614E-2</v>
      </c>
      <c r="O11">
        <f t="shared" si="6"/>
        <v>53.161787626394805</v>
      </c>
      <c r="P11">
        <f t="shared" si="7"/>
        <v>233.16178762639481</v>
      </c>
      <c r="Q11">
        <f t="shared" si="8"/>
        <v>-48.787500000000016</v>
      </c>
      <c r="R11">
        <f t="shared" si="9"/>
        <v>-65.124999999999972</v>
      </c>
      <c r="S11">
        <f t="shared" si="10"/>
        <v>81.372512442777619</v>
      </c>
      <c r="T11">
        <f>Q11-'"0" цикл 13.08.24'!Q10</f>
        <v>29.253687521323734</v>
      </c>
      <c r="U11">
        <f>R11-'"0" цикл 13.08.24'!R10</f>
        <v>-158.01184201402779</v>
      </c>
      <c r="V11">
        <f t="shared" si="11"/>
        <v>160.69698332657441</v>
      </c>
      <c r="W11">
        <f t="shared" si="12"/>
        <v>-79.511245174169673</v>
      </c>
      <c r="X11">
        <f t="shared" si="13"/>
        <v>280.48875482583031</v>
      </c>
    </row>
    <row r="12" spans="1:24" x14ac:dyDescent="0.25">
      <c r="A12">
        <v>4</v>
      </c>
      <c r="B12">
        <v>183</v>
      </c>
      <c r="C12">
        <v>-187</v>
      </c>
      <c r="D12">
        <v>-313</v>
      </c>
      <c r="E12">
        <v>319</v>
      </c>
      <c r="F12">
        <f t="shared" si="0"/>
        <v>185</v>
      </c>
      <c r="G12">
        <f t="shared" si="1"/>
        <v>-316</v>
      </c>
      <c r="H12">
        <f t="shared" si="2"/>
        <v>9.2501319139333283E-3</v>
      </c>
      <c r="I12">
        <f t="shared" si="2"/>
        <v>-1.5800657459193665E-2</v>
      </c>
      <c r="J12">
        <f t="shared" si="3"/>
        <v>4.6249999999999998E-3</v>
      </c>
      <c r="K12">
        <f t="shared" si="3"/>
        <v>-7.9000000000000008E-3</v>
      </c>
      <c r="L12">
        <f t="shared" si="4"/>
        <v>-5.3412499999999988E-2</v>
      </c>
      <c r="M12">
        <f t="shared" si="4"/>
        <v>-5.7224999999999991E-2</v>
      </c>
      <c r="N12">
        <f t="shared" si="5"/>
        <v>7.8278961293887894E-2</v>
      </c>
      <c r="O12">
        <f t="shared" si="6"/>
        <v>46.973596282941649</v>
      </c>
      <c r="P12">
        <f t="shared" si="7"/>
        <v>226.97359628294166</v>
      </c>
      <c r="Q12">
        <f t="shared" si="8"/>
        <v>-53.412499999999994</v>
      </c>
      <c r="R12">
        <f t="shared" si="9"/>
        <v>-57.224999999999987</v>
      </c>
      <c r="S12">
        <f t="shared" si="10"/>
        <v>78.278961293887889</v>
      </c>
      <c r="T12">
        <f>Q12-'"0" цикл 13.08.24'!Q11</f>
        <v>17.305838680962324</v>
      </c>
      <c r="U12">
        <f>R12-'"0" цикл 13.08.24'!R11</f>
        <v>-145.32378273614916</v>
      </c>
      <c r="V12">
        <f t="shared" si="11"/>
        <v>146.35058551708966</v>
      </c>
      <c r="W12">
        <f t="shared" si="12"/>
        <v>-83.208930693367336</v>
      </c>
      <c r="X12">
        <f t="shared" si="13"/>
        <v>276.79106930663266</v>
      </c>
    </row>
    <row r="13" spans="1:24" x14ac:dyDescent="0.25">
      <c r="A13">
        <v>4.5</v>
      </c>
      <c r="B13">
        <v>231</v>
      </c>
      <c r="C13">
        <v>-239</v>
      </c>
      <c r="D13">
        <v>-282</v>
      </c>
      <c r="E13">
        <v>293</v>
      </c>
      <c r="F13">
        <f t="shared" si="0"/>
        <v>235</v>
      </c>
      <c r="G13">
        <f t="shared" si="1"/>
        <v>-287.5</v>
      </c>
      <c r="H13">
        <f t="shared" si="2"/>
        <v>1.1750270389194944E-2</v>
      </c>
      <c r="I13">
        <f t="shared" si="2"/>
        <v>-1.4375495122539373E-2</v>
      </c>
      <c r="J13">
        <f t="shared" si="3"/>
        <v>5.875E-3</v>
      </c>
      <c r="K13">
        <f t="shared" si="3"/>
        <v>-7.1875000000000003E-3</v>
      </c>
      <c r="L13">
        <f t="shared" si="4"/>
        <v>-5.9287499999999986E-2</v>
      </c>
      <c r="M13">
        <f t="shared" si="4"/>
        <v>-5.0037499999999992E-2</v>
      </c>
      <c r="N13">
        <f t="shared" si="5"/>
        <v>7.7580661652888711E-2</v>
      </c>
      <c r="O13">
        <f t="shared" si="6"/>
        <v>40.163716762694456</v>
      </c>
      <c r="P13">
        <f t="shared" si="7"/>
        <v>220.16371676269446</v>
      </c>
      <c r="Q13">
        <f t="shared" si="8"/>
        <v>-59.287499999999966</v>
      </c>
      <c r="R13">
        <f t="shared" si="9"/>
        <v>-50.037500000000009</v>
      </c>
      <c r="S13">
        <f t="shared" si="10"/>
        <v>77.580661652888708</v>
      </c>
      <c r="T13">
        <f>Q13-'"0" цикл 13.08.24'!Q12</f>
        <v>3.423271045656783</v>
      </c>
      <c r="U13">
        <f>R13-'"0" цикл 13.08.24'!R12</f>
        <v>-133.9910632122166</v>
      </c>
      <c r="V13">
        <f t="shared" si="11"/>
        <v>134.03478580350796</v>
      </c>
      <c r="W13">
        <f t="shared" si="12"/>
        <v>-88.536496986847183</v>
      </c>
      <c r="X13">
        <f t="shared" si="13"/>
        <v>271.46350301315283</v>
      </c>
    </row>
    <row r="14" spans="1:24" x14ac:dyDescent="0.25">
      <c r="A14">
        <v>5</v>
      </c>
      <c r="B14">
        <v>202</v>
      </c>
      <c r="C14">
        <v>-195</v>
      </c>
      <c r="D14">
        <v>-241</v>
      </c>
      <c r="E14">
        <v>249</v>
      </c>
      <c r="F14">
        <f t="shared" si="0"/>
        <v>198.5</v>
      </c>
      <c r="G14">
        <f t="shared" si="1"/>
        <v>-245</v>
      </c>
      <c r="H14">
        <f t="shared" si="2"/>
        <v>9.9251629519447136E-3</v>
      </c>
      <c r="I14">
        <f t="shared" si="2"/>
        <v>-1.225030639829512E-2</v>
      </c>
      <c r="J14">
        <f t="shared" si="3"/>
        <v>4.962499999999999E-3</v>
      </c>
      <c r="K14">
        <f t="shared" si="3"/>
        <v>-6.1250000000000002E-3</v>
      </c>
      <c r="L14">
        <f t="shared" si="4"/>
        <v>-6.4249999999999988E-2</v>
      </c>
      <c r="M14">
        <f t="shared" si="4"/>
        <v>-4.3912499999999993E-2</v>
      </c>
      <c r="N14">
        <f t="shared" si="5"/>
        <v>7.7822684072511902E-2</v>
      </c>
      <c r="O14">
        <f t="shared" si="6"/>
        <v>34.351162970377018</v>
      </c>
      <c r="P14">
        <f t="shared" si="7"/>
        <v>214.351162970377</v>
      </c>
      <c r="Q14">
        <f t="shared" si="8"/>
        <v>-64.249999999999986</v>
      </c>
      <c r="R14">
        <f t="shared" si="9"/>
        <v>-43.912499999999987</v>
      </c>
      <c r="S14">
        <f t="shared" si="10"/>
        <v>77.822684072511905</v>
      </c>
      <c r="T14">
        <f>Q14-'"0" цикл 13.08.24'!Q13</f>
        <v>-9.4910501170781032</v>
      </c>
      <c r="U14">
        <f>R14-'"0" цикл 13.08.24'!R13</f>
        <v>-125.65902161853023</v>
      </c>
      <c r="V14">
        <f t="shared" si="11"/>
        <v>126.01694229924458</v>
      </c>
      <c r="W14">
        <f t="shared" si="12"/>
        <v>265.68063998384537</v>
      </c>
      <c r="X14">
        <f t="shared" si="13"/>
        <v>265.68063998384537</v>
      </c>
    </row>
    <row r="15" spans="1:24" x14ac:dyDescent="0.25">
      <c r="A15">
        <v>5.5</v>
      </c>
      <c r="B15">
        <v>148</v>
      </c>
      <c r="C15">
        <v>-154</v>
      </c>
      <c r="D15">
        <v>-178</v>
      </c>
      <c r="E15">
        <v>186</v>
      </c>
      <c r="F15">
        <f t="shared" si="0"/>
        <v>151</v>
      </c>
      <c r="G15">
        <f t="shared" si="1"/>
        <v>-182</v>
      </c>
      <c r="H15">
        <f t="shared" si="2"/>
        <v>7.5500717299858038E-3</v>
      </c>
      <c r="I15">
        <f t="shared" si="2"/>
        <v>-9.1001255998471378E-3</v>
      </c>
      <c r="J15">
        <f t="shared" si="3"/>
        <v>3.7750000000000001E-3</v>
      </c>
      <c r="K15">
        <f t="shared" si="3"/>
        <v>-4.5499999999999994E-3</v>
      </c>
      <c r="L15">
        <f t="shared" si="4"/>
        <v>-6.8024999999999988E-2</v>
      </c>
      <c r="M15">
        <f t="shared" si="4"/>
        <v>-3.9362499999999995E-2</v>
      </c>
      <c r="N15">
        <f t="shared" si="5"/>
        <v>7.859266525096345E-2</v>
      </c>
      <c r="O15">
        <f t="shared" si="6"/>
        <v>30.055715480968018</v>
      </c>
      <c r="P15">
        <f t="shared" si="7"/>
        <v>210.05571548096802</v>
      </c>
      <c r="Q15">
        <f t="shared" si="8"/>
        <v>-68.024999999999991</v>
      </c>
      <c r="R15">
        <f t="shared" si="9"/>
        <v>-39.362499999999997</v>
      </c>
      <c r="S15">
        <f t="shared" si="10"/>
        <v>78.592665250963449</v>
      </c>
      <c r="T15">
        <f>Q15-'"0" цикл 13.08.24'!Q14</f>
        <v>-20.38166271481154</v>
      </c>
      <c r="U15">
        <f>R15-'"0" цикл 13.08.24'!R14</f>
        <v>-120.65148581708308</v>
      </c>
      <c r="V15">
        <f t="shared" si="11"/>
        <v>122.36091371385774</v>
      </c>
      <c r="W15">
        <f t="shared" si="12"/>
        <v>260.41154635893281</v>
      </c>
      <c r="X15">
        <f t="shared" si="13"/>
        <v>260.41154635893281</v>
      </c>
    </row>
    <row r="16" spans="1:24" x14ac:dyDescent="0.25">
      <c r="A16">
        <v>6</v>
      </c>
      <c r="B16">
        <v>157</v>
      </c>
      <c r="C16">
        <v>-166</v>
      </c>
      <c r="D16">
        <v>-127</v>
      </c>
      <c r="E16">
        <v>135</v>
      </c>
      <c r="F16">
        <f t="shared" si="0"/>
        <v>161.5</v>
      </c>
      <c r="G16">
        <f t="shared" si="1"/>
        <v>-131</v>
      </c>
      <c r="H16">
        <f t="shared" si="2"/>
        <v>8.0750877584787259E-3</v>
      </c>
      <c r="I16">
        <f t="shared" si="2"/>
        <v>-6.5500468361333972E-3</v>
      </c>
      <c r="J16">
        <f t="shared" si="3"/>
        <v>4.0375000000000003E-3</v>
      </c>
      <c r="K16">
        <f t="shared" si="3"/>
        <v>-3.2750000000000001E-3</v>
      </c>
      <c r="L16">
        <f t="shared" si="4"/>
        <v>-7.2062499999999988E-2</v>
      </c>
      <c r="M16">
        <f t="shared" si="4"/>
        <v>-3.6087499999999995E-2</v>
      </c>
      <c r="N16">
        <f t="shared" si="5"/>
        <v>8.0593495782848371E-2</v>
      </c>
      <c r="O16">
        <f t="shared" si="6"/>
        <v>26.600818808945409</v>
      </c>
      <c r="P16">
        <f t="shared" si="7"/>
        <v>206.60081880894541</v>
      </c>
      <c r="Q16">
        <f t="shared" si="8"/>
        <v>-72.062499999999986</v>
      </c>
      <c r="R16">
        <f t="shared" si="9"/>
        <v>-36.087499999999991</v>
      </c>
      <c r="S16">
        <f t="shared" si="10"/>
        <v>80.593495782848365</v>
      </c>
      <c r="T16">
        <f>Q16-'"0" цикл 13.08.24'!Q15</f>
        <v>-30.188317501927607</v>
      </c>
      <c r="U16">
        <f>R16-'"0" цикл 13.08.24'!R15</f>
        <v>-117.85404872174101</v>
      </c>
      <c r="V16">
        <f t="shared" si="11"/>
        <v>121.65899602455913</v>
      </c>
      <c r="W16">
        <f t="shared" si="12"/>
        <v>255.63259664474361</v>
      </c>
      <c r="X16">
        <f t="shared" si="13"/>
        <v>255.63259664474361</v>
      </c>
    </row>
    <row r="17" spans="1:24" x14ac:dyDescent="0.25">
      <c r="A17">
        <v>6.5</v>
      </c>
      <c r="B17">
        <v>171</v>
      </c>
      <c r="C17">
        <v>-177</v>
      </c>
      <c r="D17">
        <v>-105</v>
      </c>
      <c r="E17">
        <v>113</v>
      </c>
      <c r="F17">
        <f t="shared" si="0"/>
        <v>174</v>
      </c>
      <c r="G17">
        <f t="shared" si="1"/>
        <v>-109</v>
      </c>
      <c r="H17">
        <f t="shared" si="2"/>
        <v>8.7001097542383238E-3</v>
      </c>
      <c r="I17">
        <f t="shared" si="2"/>
        <v>-5.4500269801314553E-3</v>
      </c>
      <c r="J17">
        <f t="shared" si="3"/>
        <v>4.3499999999999988E-3</v>
      </c>
      <c r="K17">
        <f t="shared" si="3"/>
        <v>-2.7250000000000004E-3</v>
      </c>
      <c r="L17">
        <f t="shared" si="4"/>
        <v>-7.641249999999998E-2</v>
      </c>
      <c r="M17">
        <f t="shared" si="4"/>
        <v>-3.3362499999999996E-2</v>
      </c>
      <c r="N17">
        <f t="shared" si="5"/>
        <v>8.3378213956044875E-2</v>
      </c>
      <c r="O17">
        <f t="shared" si="6"/>
        <v>23.586587026732371</v>
      </c>
      <c r="P17">
        <f t="shared" si="7"/>
        <v>203.58658702673236</v>
      </c>
      <c r="Q17">
        <f t="shared" si="8"/>
        <v>-76.41249999999998</v>
      </c>
      <c r="R17">
        <f t="shared" si="9"/>
        <v>-33.362499999999969</v>
      </c>
      <c r="S17">
        <f t="shared" si="10"/>
        <v>83.378213956044874</v>
      </c>
      <c r="T17">
        <f>Q17-'"0" цикл 13.08.24'!Q16</f>
        <v>-38.524655762660352</v>
      </c>
      <c r="U17">
        <f>R17-'"0" цикл 13.08.24'!R16</f>
        <v>-116.25726978851419</v>
      </c>
      <c r="V17">
        <f t="shared" si="11"/>
        <v>122.47408656655028</v>
      </c>
      <c r="W17">
        <f t="shared" si="12"/>
        <v>251.6661373276504</v>
      </c>
      <c r="X17">
        <f t="shared" si="13"/>
        <v>251.6661373276504</v>
      </c>
    </row>
    <row r="18" spans="1:24" x14ac:dyDescent="0.25">
      <c r="A18">
        <v>7</v>
      </c>
      <c r="B18">
        <v>169</v>
      </c>
      <c r="C18">
        <v>-171</v>
      </c>
      <c r="D18">
        <v>-110</v>
      </c>
      <c r="E18">
        <v>94</v>
      </c>
      <c r="F18">
        <f t="shared" si="0"/>
        <v>170</v>
      </c>
      <c r="G18">
        <f t="shared" si="1"/>
        <v>-102</v>
      </c>
      <c r="H18">
        <f t="shared" si="2"/>
        <v>8.5001023574946006E-3</v>
      </c>
      <c r="I18">
        <f t="shared" si="2"/>
        <v>-5.1000221087587738E-3</v>
      </c>
      <c r="J18">
        <f t="shared" si="3"/>
        <v>4.2500000000000003E-3</v>
      </c>
      <c r="K18">
        <f t="shared" si="3"/>
        <v>-2.5500000000000006E-3</v>
      </c>
      <c r="L18">
        <f t="shared" si="4"/>
        <v>-8.0662499999999984E-2</v>
      </c>
      <c r="M18">
        <f t="shared" si="4"/>
        <v>-3.0812499999999996E-2</v>
      </c>
      <c r="N18">
        <f t="shared" si="5"/>
        <v>8.6347258569684754E-2</v>
      </c>
      <c r="O18">
        <f t="shared" si="6"/>
        <v>20.90650047056673</v>
      </c>
      <c r="P18">
        <f t="shared" si="7"/>
        <v>200.90650047056673</v>
      </c>
      <c r="Q18">
        <f t="shared" si="8"/>
        <v>-80.662499999999994</v>
      </c>
      <c r="R18">
        <f t="shared" si="9"/>
        <v>-30.812499999999986</v>
      </c>
      <c r="S18">
        <f t="shared" si="10"/>
        <v>86.347258569684755</v>
      </c>
      <c r="T18">
        <f>Q18-'"0" цикл 13.08.24'!Q17</f>
        <v>-45.923499806776796</v>
      </c>
      <c r="U18">
        <f>R18-'"0" цикл 13.08.24'!R17</f>
        <v>-116.15618627763311</v>
      </c>
      <c r="V18">
        <f t="shared" si="11"/>
        <v>124.90487358412894</v>
      </c>
      <c r="W18">
        <f t="shared" si="12"/>
        <v>248.42814394998834</v>
      </c>
      <c r="X18">
        <f t="shared" si="13"/>
        <v>248.42814394998834</v>
      </c>
    </row>
    <row r="19" spans="1:24" x14ac:dyDescent="0.25">
      <c r="A19">
        <v>7.5</v>
      </c>
      <c r="B19">
        <v>310</v>
      </c>
      <c r="C19">
        <v>-312</v>
      </c>
      <c r="D19">
        <v>-216</v>
      </c>
      <c r="E19">
        <v>243</v>
      </c>
      <c r="F19">
        <f t="shared" si="0"/>
        <v>311</v>
      </c>
      <c r="G19">
        <f t="shared" si="1"/>
        <v>-229.5</v>
      </c>
      <c r="H19">
        <f t="shared" si="2"/>
        <v>1.555062673967781E-2</v>
      </c>
      <c r="I19">
        <f t="shared" si="2"/>
        <v>-1.1475251844555903E-2</v>
      </c>
      <c r="J19">
        <f t="shared" si="3"/>
        <v>7.7749999999999989E-3</v>
      </c>
      <c r="K19">
        <f t="shared" si="3"/>
        <v>-5.7375000000000004E-3</v>
      </c>
      <c r="L19">
        <f t="shared" si="4"/>
        <v>-8.8437499999999988E-2</v>
      </c>
      <c r="M19">
        <f t="shared" si="4"/>
        <v>-2.5074999999999997E-2</v>
      </c>
      <c r="N19">
        <f t="shared" si="5"/>
        <v>9.1923593441781831E-2</v>
      </c>
      <c r="O19">
        <f t="shared" si="6"/>
        <v>15.829813485144646</v>
      </c>
      <c r="P19">
        <f t="shared" si="7"/>
        <v>195.82981348514465</v>
      </c>
      <c r="Q19">
        <f t="shared" si="8"/>
        <v>-88.437499999999972</v>
      </c>
      <c r="R19">
        <f t="shared" si="9"/>
        <v>-25.075000000000021</v>
      </c>
      <c r="S19">
        <f t="shared" si="10"/>
        <v>91.923593441781833</v>
      </c>
      <c r="T19">
        <f>Q19-'"0" цикл 13.08.24'!Q18</f>
        <v>-56.402534932071674</v>
      </c>
      <c r="U19">
        <f>R19-'"0" цикл 13.08.24'!R18</f>
        <v>-113.2576166728801</v>
      </c>
      <c r="V19">
        <f t="shared" si="11"/>
        <v>126.52483424681739</v>
      </c>
      <c r="W19">
        <f t="shared" si="12"/>
        <v>243.52659736170551</v>
      </c>
      <c r="X19">
        <f t="shared" si="13"/>
        <v>243.52659736170551</v>
      </c>
    </row>
    <row r="20" spans="1:24" x14ac:dyDescent="0.25">
      <c r="A20">
        <v>8</v>
      </c>
      <c r="B20">
        <v>221</v>
      </c>
      <c r="C20">
        <v>-219</v>
      </c>
      <c r="D20">
        <v>-215</v>
      </c>
      <c r="E20">
        <v>223</v>
      </c>
      <c r="F20">
        <f t="shared" si="0"/>
        <v>220</v>
      </c>
      <c r="G20">
        <f t="shared" si="1"/>
        <v>-219</v>
      </c>
      <c r="H20">
        <f t="shared" ref="H20:I52" si="14">ASIN(F20/20000)</f>
        <v>1.1000221845413027E-2</v>
      </c>
      <c r="I20">
        <f t="shared" si="14"/>
        <v>-1.0950218833870134E-2</v>
      </c>
      <c r="J20">
        <f t="shared" ref="J20:K52" si="15">0.5*SIN(H20)</f>
        <v>5.4999999999999997E-3</v>
      </c>
      <c r="K20">
        <f t="shared" si="15"/>
        <v>-5.4749999999999998E-3</v>
      </c>
      <c r="L20">
        <f t="shared" ref="L20:M52" si="16">J21+L21</f>
        <v>-9.3937499999999993E-2</v>
      </c>
      <c r="M20">
        <f t="shared" si="16"/>
        <v>-1.9599999999999996E-2</v>
      </c>
      <c r="N20">
        <f t="shared" si="5"/>
        <v>9.5960480960914321E-2</v>
      </c>
      <c r="O20">
        <f t="shared" si="6"/>
        <v>11.785642063436089</v>
      </c>
      <c r="P20">
        <f t="shared" si="7"/>
        <v>191.78564206343609</v>
      </c>
      <c r="Q20">
        <f t="shared" si="8"/>
        <v>-93.937500000000014</v>
      </c>
      <c r="R20">
        <f t="shared" si="9"/>
        <v>-19.59999999999998</v>
      </c>
      <c r="S20">
        <f t="shared" si="10"/>
        <v>95.960480960914325</v>
      </c>
      <c r="T20">
        <f>Q20-'"0" цикл 13.08.24'!Q19</f>
        <v>-65.644049597015055</v>
      </c>
      <c r="U20">
        <f>R20-'"0" цикл 13.08.24'!R19</f>
        <v>-111.75034218804198</v>
      </c>
      <c r="V20">
        <f t="shared" si="11"/>
        <v>129.60432178997678</v>
      </c>
      <c r="W20">
        <f t="shared" si="12"/>
        <v>239.5693001308895</v>
      </c>
      <c r="X20">
        <f t="shared" si="13"/>
        <v>239.5693001308895</v>
      </c>
    </row>
    <row r="21" spans="1:24" x14ac:dyDescent="0.25">
      <c r="A21">
        <v>8.5</v>
      </c>
      <c r="B21">
        <v>86</v>
      </c>
      <c r="C21">
        <v>-91</v>
      </c>
      <c r="D21">
        <v>-186</v>
      </c>
      <c r="E21">
        <v>195</v>
      </c>
      <c r="F21">
        <f t="shared" si="0"/>
        <v>88.5</v>
      </c>
      <c r="G21">
        <f t="shared" si="1"/>
        <v>-190.5</v>
      </c>
      <c r="H21">
        <f t="shared" si="14"/>
        <v>4.4250144408381799E-3</v>
      </c>
      <c r="I21">
        <f t="shared" si="14"/>
        <v>-9.5251440328101254E-3</v>
      </c>
      <c r="J21">
        <f t="shared" si="15"/>
        <v>2.2125000000000001E-3</v>
      </c>
      <c r="K21">
        <f t="shared" si="15"/>
        <v>-4.7625000000000002E-3</v>
      </c>
      <c r="L21">
        <f t="shared" si="16"/>
        <v>-9.6149999999999999E-2</v>
      </c>
      <c r="M21">
        <f t="shared" si="16"/>
        <v>-1.4837499999999997E-2</v>
      </c>
      <c r="N21">
        <f t="shared" si="5"/>
        <v>9.7288097454159311E-2</v>
      </c>
      <c r="O21">
        <f t="shared" si="6"/>
        <v>8.7724678349680474</v>
      </c>
      <c r="P21">
        <f t="shared" si="7"/>
        <v>188.77246783496804</v>
      </c>
      <c r="Q21">
        <f t="shared" si="8"/>
        <v>-96.15</v>
      </c>
      <c r="R21">
        <f t="shared" si="9"/>
        <v>-14.837499999999975</v>
      </c>
      <c r="S21">
        <f t="shared" si="10"/>
        <v>97.288097454159313</v>
      </c>
      <c r="T21">
        <f>Q21-'"0" цикл 13.08.24'!Q20</f>
        <v>-73.842643514209925</v>
      </c>
      <c r="U21">
        <f>R21-'"0" цикл 13.08.24'!R20</f>
        <v>-112.18577520388406</v>
      </c>
      <c r="V21">
        <f t="shared" si="11"/>
        <v>134.30705178531429</v>
      </c>
      <c r="W21">
        <f t="shared" si="12"/>
        <v>236.64638684586609</v>
      </c>
      <c r="X21">
        <f t="shared" si="13"/>
        <v>236.64638684586609</v>
      </c>
    </row>
    <row r="22" spans="1:24" x14ac:dyDescent="0.25">
      <c r="A22">
        <v>9</v>
      </c>
      <c r="B22">
        <v>-60</v>
      </c>
      <c r="C22">
        <v>48</v>
      </c>
      <c r="D22">
        <v>-176</v>
      </c>
      <c r="E22">
        <v>185</v>
      </c>
      <c r="F22">
        <f t="shared" si="0"/>
        <v>-54</v>
      </c>
      <c r="G22">
        <f t="shared" si="1"/>
        <v>-180.5</v>
      </c>
      <c r="H22">
        <f t="shared" si="14"/>
        <v>-2.7000032805107621E-3</v>
      </c>
      <c r="I22">
        <f t="shared" si="14"/>
        <v>-9.0251225198058477E-3</v>
      </c>
      <c r="J22">
        <f t="shared" si="15"/>
        <v>-1.3500000000000001E-3</v>
      </c>
      <c r="K22">
        <f t="shared" si="15"/>
        <v>-4.5124999999999992E-3</v>
      </c>
      <c r="L22">
        <f t="shared" si="16"/>
        <v>-9.4799999999999995E-2</v>
      </c>
      <c r="M22">
        <f t="shared" si="16"/>
        <v>-1.0324999999999997E-2</v>
      </c>
      <c r="N22">
        <f t="shared" si="5"/>
        <v>9.5360608350618242E-2</v>
      </c>
      <c r="O22">
        <f t="shared" si="6"/>
        <v>6.2157837464249193</v>
      </c>
      <c r="P22">
        <f t="shared" si="7"/>
        <v>186.21578374642493</v>
      </c>
      <c r="Q22">
        <f t="shared" si="8"/>
        <v>-94.800000000000011</v>
      </c>
      <c r="R22">
        <f t="shared" si="9"/>
        <v>-10.324999999999996</v>
      </c>
      <c r="S22">
        <f t="shared" si="10"/>
        <v>95.360608350618236</v>
      </c>
      <c r="T22">
        <f>Q22-'"0" цикл 13.08.24'!Q21</f>
        <v>-77.903058605248276</v>
      </c>
      <c r="U22">
        <f>R22-'"0" цикл 13.08.24'!R21</f>
        <v>-110.92507597015498</v>
      </c>
      <c r="V22">
        <f t="shared" si="11"/>
        <v>135.54799526011956</v>
      </c>
      <c r="W22">
        <f t="shared" si="12"/>
        <v>234.91950151569603</v>
      </c>
      <c r="X22">
        <f t="shared" si="13"/>
        <v>234.91950151569603</v>
      </c>
    </row>
    <row r="23" spans="1:24" x14ac:dyDescent="0.25">
      <c r="A23">
        <v>9.5</v>
      </c>
      <c r="B23">
        <v>-192</v>
      </c>
      <c r="C23">
        <v>194</v>
      </c>
      <c r="D23">
        <v>-160</v>
      </c>
      <c r="E23">
        <v>169</v>
      </c>
      <c r="F23">
        <f t="shared" si="0"/>
        <v>-193</v>
      </c>
      <c r="G23">
        <f t="shared" si="1"/>
        <v>-164.5</v>
      </c>
      <c r="H23">
        <f t="shared" si="14"/>
        <v>-9.6501497782973955E-3</v>
      </c>
      <c r="I23">
        <f t="shared" si="14"/>
        <v>-8.2250927405550772E-3</v>
      </c>
      <c r="J23">
        <f t="shared" si="15"/>
        <v>-4.8249999999999994E-3</v>
      </c>
      <c r="K23">
        <f t="shared" si="15"/>
        <v>-4.112499999999999E-3</v>
      </c>
      <c r="L23">
        <f t="shared" si="16"/>
        <v>-8.9974999999999999E-2</v>
      </c>
      <c r="M23">
        <f t="shared" si="16"/>
        <v>-6.2124999999999975E-3</v>
      </c>
      <c r="N23">
        <f t="shared" si="5"/>
        <v>9.0189222090280824E-2</v>
      </c>
      <c r="O23">
        <f t="shared" si="6"/>
        <v>3.9498302970544472</v>
      </c>
      <c r="P23">
        <f t="shared" si="7"/>
        <v>183.94983029705446</v>
      </c>
      <c r="Q23">
        <f t="shared" si="8"/>
        <v>-89.974999999999994</v>
      </c>
      <c r="R23">
        <f t="shared" si="9"/>
        <v>-6.212500000000019</v>
      </c>
      <c r="S23">
        <f t="shared" si="10"/>
        <v>90.189222090280822</v>
      </c>
      <c r="T23">
        <f>Q23-'"0" цикл 13.08.24'!Q22</f>
        <v>-77.900667920202565</v>
      </c>
      <c r="U23">
        <f>R23-'"0" цикл 13.08.24'!R22</f>
        <v>-107.14210702500453</v>
      </c>
      <c r="V23">
        <f t="shared" si="11"/>
        <v>132.46865727473499</v>
      </c>
      <c r="W23">
        <f t="shared" si="12"/>
        <v>233.97992494500741</v>
      </c>
      <c r="X23">
        <f t="shared" si="13"/>
        <v>233.97992494500741</v>
      </c>
    </row>
    <row r="24" spans="1:24" x14ac:dyDescent="0.25">
      <c r="A24">
        <v>10</v>
      </c>
      <c r="B24">
        <v>-291</v>
      </c>
      <c r="C24">
        <v>303</v>
      </c>
      <c r="D24">
        <v>-143</v>
      </c>
      <c r="E24">
        <v>132</v>
      </c>
      <c r="F24">
        <f t="shared" si="0"/>
        <v>-297</v>
      </c>
      <c r="G24">
        <f t="shared" si="1"/>
        <v>-137.5</v>
      </c>
      <c r="H24">
        <f t="shared" si="14"/>
        <v>-1.4850545847356466E-2</v>
      </c>
      <c r="I24">
        <f t="shared" si="14"/>
        <v>-6.8750541596806049E-3</v>
      </c>
      <c r="J24">
        <f t="shared" si="15"/>
        <v>-7.4250000000000002E-3</v>
      </c>
      <c r="K24">
        <f t="shared" si="15"/>
        <v>-3.4375E-3</v>
      </c>
      <c r="L24">
        <f t="shared" si="16"/>
        <v>-8.2549999999999998E-2</v>
      </c>
      <c r="M24">
        <f t="shared" si="16"/>
        <v>-2.774999999999998E-3</v>
      </c>
      <c r="N24">
        <f t="shared" si="5"/>
        <v>8.2596629017169937E-2</v>
      </c>
      <c r="O24">
        <f t="shared" si="6"/>
        <v>1.9253293575381989</v>
      </c>
      <c r="P24">
        <f t="shared" si="7"/>
        <v>181.9253293575382</v>
      </c>
      <c r="Q24">
        <f t="shared" si="8"/>
        <v>-82.549999999999983</v>
      </c>
      <c r="R24">
        <f t="shared" si="9"/>
        <v>-2.7749999999999857</v>
      </c>
      <c r="S24">
        <f t="shared" si="10"/>
        <v>82.596629017169931</v>
      </c>
      <c r="T24">
        <f>Q24-'"0" цикл 13.08.24'!Q23</f>
        <v>-75.150415731947078</v>
      </c>
      <c r="U24">
        <f>R24-'"0" цикл 13.08.24'!R23</f>
        <v>-100.71081339353665</v>
      </c>
      <c r="V24">
        <f t="shared" si="11"/>
        <v>125.65927311214338</v>
      </c>
      <c r="W24">
        <f t="shared" si="12"/>
        <v>233.26969756358395</v>
      </c>
      <c r="X24">
        <f t="shared" si="13"/>
        <v>233.26969756358395</v>
      </c>
    </row>
    <row r="25" spans="1:24" x14ac:dyDescent="0.25">
      <c r="A25">
        <v>10.5</v>
      </c>
      <c r="B25">
        <v>-110</v>
      </c>
      <c r="C25">
        <v>88</v>
      </c>
      <c r="D25">
        <v>-196</v>
      </c>
      <c r="E25">
        <v>223</v>
      </c>
      <c r="F25">
        <f t="shared" si="0"/>
        <v>-99</v>
      </c>
      <c r="G25">
        <f t="shared" si="1"/>
        <v>-209.5</v>
      </c>
      <c r="H25">
        <f t="shared" si="14"/>
        <v>-4.950020214785392E-3</v>
      </c>
      <c r="I25">
        <f t="shared" si="14"/>
        <v>-1.0475191572112961E-2</v>
      </c>
      <c r="J25">
        <f t="shared" si="15"/>
        <v>-2.4750000000000002E-3</v>
      </c>
      <c r="K25">
        <f t="shared" si="15"/>
        <v>-5.2374999999999991E-3</v>
      </c>
      <c r="L25">
        <f t="shared" si="16"/>
        <v>-8.0074999999999993E-2</v>
      </c>
      <c r="M25">
        <f t="shared" si="16"/>
        <v>2.4625000000000011E-3</v>
      </c>
      <c r="N25">
        <f t="shared" si="5"/>
        <v>8.0112854968787617E-2</v>
      </c>
      <c r="O25">
        <f t="shared" si="6"/>
        <v>358.23857127445206</v>
      </c>
      <c r="P25">
        <f t="shared" si="7"/>
        <v>178.23857127445206</v>
      </c>
      <c r="Q25">
        <f t="shared" si="8"/>
        <v>-80.074999999999989</v>
      </c>
      <c r="R25">
        <f t="shared" si="9"/>
        <v>2.4625000000000288</v>
      </c>
      <c r="S25">
        <f t="shared" si="10"/>
        <v>80.112854968787616</v>
      </c>
      <c r="T25">
        <f>Q25-'"0" цикл 13.08.24'!Q24</f>
        <v>-76.422990397955118</v>
      </c>
      <c r="U25">
        <f>R25-'"0" цикл 13.08.24'!R24</f>
        <v>-89.108037344187309</v>
      </c>
      <c r="V25">
        <f t="shared" si="11"/>
        <v>117.39129346207503</v>
      </c>
      <c r="W25">
        <f t="shared" si="12"/>
        <v>229.38215080878831</v>
      </c>
      <c r="X25">
        <f t="shared" si="13"/>
        <v>229.38215080878831</v>
      </c>
    </row>
    <row r="26" spans="1:24" x14ac:dyDescent="0.25">
      <c r="A26">
        <v>11</v>
      </c>
      <c r="B26">
        <v>-168</v>
      </c>
      <c r="C26">
        <v>167</v>
      </c>
      <c r="D26">
        <v>-144</v>
      </c>
      <c r="E26">
        <v>151</v>
      </c>
      <c r="F26">
        <f t="shared" si="0"/>
        <v>-167.5</v>
      </c>
      <c r="G26">
        <f t="shared" si="1"/>
        <v>-147.5</v>
      </c>
      <c r="H26">
        <f t="shared" si="14"/>
        <v>-8.3750979077127172E-3</v>
      </c>
      <c r="I26">
        <f t="shared" si="14"/>
        <v>-7.3750668567796138E-3</v>
      </c>
      <c r="J26">
        <f t="shared" si="15"/>
        <v>-4.1875000000000002E-3</v>
      </c>
      <c r="K26">
        <f t="shared" si="15"/>
        <v>-3.6874999999999998E-3</v>
      </c>
      <c r="L26">
        <f t="shared" si="16"/>
        <v>-7.5887499999999997E-2</v>
      </c>
      <c r="M26">
        <f t="shared" si="16"/>
        <v>6.150000000000001E-3</v>
      </c>
      <c r="N26">
        <f t="shared" si="5"/>
        <v>7.6136293292029908E-2</v>
      </c>
      <c r="O26">
        <f t="shared" si="6"/>
        <v>355.36681722401903</v>
      </c>
      <c r="P26">
        <f t="shared" si="7"/>
        <v>175.36681722401909</v>
      </c>
      <c r="Q26">
        <f t="shared" si="8"/>
        <v>-75.887499999999989</v>
      </c>
      <c r="R26">
        <f t="shared" si="9"/>
        <v>6.1499999999999586</v>
      </c>
      <c r="S26">
        <f t="shared" si="10"/>
        <v>76.136293292029904</v>
      </c>
      <c r="T26">
        <f>Q26-'"0" цикл 13.08.24'!Q25</f>
        <v>-75.920041026146023</v>
      </c>
      <c r="U26">
        <f>R26-'"0" цикл 13.08.24'!R25</f>
        <v>-78.913178030694979</v>
      </c>
      <c r="V26">
        <f t="shared" si="11"/>
        <v>109.50407433660109</v>
      </c>
      <c r="W26">
        <f t="shared" si="12"/>
        <v>226.10746751348762</v>
      </c>
      <c r="X26">
        <f t="shared" si="13"/>
        <v>226.10746751348762</v>
      </c>
    </row>
    <row r="27" spans="1:24" x14ac:dyDescent="0.25">
      <c r="A27">
        <v>11.5</v>
      </c>
      <c r="B27">
        <v>-202</v>
      </c>
      <c r="C27">
        <v>203</v>
      </c>
      <c r="D27">
        <v>-50</v>
      </c>
      <c r="E27">
        <v>60</v>
      </c>
      <c r="F27">
        <f t="shared" si="0"/>
        <v>-202.5</v>
      </c>
      <c r="G27">
        <f t="shared" si="1"/>
        <v>-55</v>
      </c>
      <c r="H27">
        <f t="shared" si="14"/>
        <v>-1.0125173003098292E-2</v>
      </c>
      <c r="I27">
        <f t="shared" si="14"/>
        <v>-2.7500034661576286E-3</v>
      </c>
      <c r="J27">
        <f t="shared" si="15"/>
        <v>-5.062500000000001E-3</v>
      </c>
      <c r="K27">
        <f t="shared" si="15"/>
        <v>-1.3749999999999997E-3</v>
      </c>
      <c r="L27">
        <f t="shared" si="16"/>
        <v>-7.0824999999999999E-2</v>
      </c>
      <c r="M27">
        <f t="shared" si="16"/>
        <v>7.5250000000000004E-3</v>
      </c>
      <c r="N27">
        <f t="shared" si="5"/>
        <v>7.1223635473064692E-2</v>
      </c>
      <c r="O27">
        <f t="shared" si="6"/>
        <v>353.93520254616305</v>
      </c>
      <c r="P27">
        <f t="shared" si="7"/>
        <v>173.93520254616305</v>
      </c>
      <c r="Q27">
        <f t="shared" si="8"/>
        <v>-70.824999999999989</v>
      </c>
      <c r="R27">
        <f t="shared" si="9"/>
        <v>7.5250000000000181</v>
      </c>
      <c r="S27">
        <f t="shared" si="10"/>
        <v>71.223635473064689</v>
      </c>
      <c r="T27">
        <f>Q27-'"0" цикл 13.08.24'!Q26</f>
        <v>-75.801347980576992</v>
      </c>
      <c r="U27">
        <f>R27-'"0" цикл 13.08.24'!R26</f>
        <v>-74.329846319055136</v>
      </c>
      <c r="V27">
        <f t="shared" si="11"/>
        <v>106.16388467594278</v>
      </c>
      <c r="W27">
        <f t="shared" si="12"/>
        <v>224.43843692553475</v>
      </c>
      <c r="X27">
        <f t="shared" si="13"/>
        <v>224.43843692553475</v>
      </c>
    </row>
    <row r="28" spans="1:24" x14ac:dyDescent="0.25">
      <c r="A28">
        <v>12</v>
      </c>
      <c r="B28">
        <v>-229</v>
      </c>
      <c r="C28">
        <v>221</v>
      </c>
      <c r="D28">
        <v>-8</v>
      </c>
      <c r="E28">
        <v>15</v>
      </c>
      <c r="F28">
        <f t="shared" si="0"/>
        <v>-225</v>
      </c>
      <c r="G28">
        <f t="shared" si="1"/>
        <v>-11.5</v>
      </c>
      <c r="H28">
        <f t="shared" si="14"/>
        <v>-1.125023731820376E-2</v>
      </c>
      <c r="I28">
        <f t="shared" si="14"/>
        <v>-5.7500003168490057E-4</v>
      </c>
      <c r="J28">
        <f t="shared" si="15"/>
        <v>-5.6249999999999989E-3</v>
      </c>
      <c r="K28">
        <f t="shared" si="15"/>
        <v>-2.875E-4</v>
      </c>
      <c r="L28">
        <f t="shared" si="16"/>
        <v>-6.5199999999999994E-2</v>
      </c>
      <c r="M28">
        <f t="shared" si="16"/>
        <v>7.8125E-3</v>
      </c>
      <c r="N28">
        <f t="shared" si="5"/>
        <v>6.5666392898117973E-2</v>
      </c>
      <c r="O28">
        <f t="shared" si="6"/>
        <v>353.16718918737297</v>
      </c>
      <c r="P28">
        <f t="shared" si="7"/>
        <v>173.16718918737297</v>
      </c>
      <c r="Q28">
        <f t="shared" si="8"/>
        <v>-65.199999999999989</v>
      </c>
      <c r="R28">
        <f t="shared" si="9"/>
        <v>7.8125000000000391</v>
      </c>
      <c r="S28">
        <f t="shared" si="10"/>
        <v>65.666392898117977</v>
      </c>
      <c r="T28">
        <f>Q28-'"0" цикл 13.08.24'!Q27</f>
        <v>-73.357916292444699</v>
      </c>
      <c r="U28">
        <f>R28-'"0" цикл 13.08.24'!R27</f>
        <v>-69.425217863258567</v>
      </c>
      <c r="V28">
        <f t="shared" si="11"/>
        <v>101.00121166664408</v>
      </c>
      <c r="W28">
        <f t="shared" si="12"/>
        <v>223.42229217245131</v>
      </c>
      <c r="X28">
        <f t="shared" si="13"/>
        <v>223.42229217245131</v>
      </c>
    </row>
    <row r="29" spans="1:24" x14ac:dyDescent="0.25">
      <c r="A29">
        <v>12.5</v>
      </c>
      <c r="B29">
        <v>-278</v>
      </c>
      <c r="C29">
        <v>275</v>
      </c>
      <c r="D29">
        <v>14</v>
      </c>
      <c r="E29">
        <v>-6</v>
      </c>
      <c r="F29">
        <f t="shared" si="0"/>
        <v>-276.5</v>
      </c>
      <c r="G29">
        <f t="shared" si="1"/>
        <v>10</v>
      </c>
      <c r="H29">
        <f t="shared" si="14"/>
        <v>-1.3825440434697408E-2</v>
      </c>
      <c r="I29">
        <f t="shared" si="14"/>
        <v>5.0000002083333561E-4</v>
      </c>
      <c r="J29">
        <f t="shared" si="15"/>
        <v>-6.9125000000000002E-3</v>
      </c>
      <c r="K29">
        <f t="shared" si="15"/>
        <v>2.4999999999999995E-4</v>
      </c>
      <c r="L29">
        <f t="shared" si="16"/>
        <v>-5.8287499999999999E-2</v>
      </c>
      <c r="M29">
        <f t="shared" si="16"/>
        <v>7.5625000000000006E-3</v>
      </c>
      <c r="N29">
        <f t="shared" si="5"/>
        <v>5.877605007568984E-2</v>
      </c>
      <c r="O29">
        <f t="shared" si="6"/>
        <v>352.60746724918744</v>
      </c>
      <c r="P29">
        <f t="shared" si="7"/>
        <v>172.60746724918749</v>
      </c>
      <c r="Q29">
        <f t="shared" si="8"/>
        <v>-58.287500000000001</v>
      </c>
      <c r="R29">
        <f t="shared" si="9"/>
        <v>7.5624999999999707</v>
      </c>
      <c r="S29">
        <f t="shared" si="10"/>
        <v>58.776050075689838</v>
      </c>
      <c r="T29">
        <f>Q29-'"0" цикл 13.08.24'!Q28</f>
        <v>-68.088931711811625</v>
      </c>
      <c r="U29">
        <f>R29-'"0" цикл 13.08.24'!R28</f>
        <v>-64.161438330356589</v>
      </c>
      <c r="V29">
        <f t="shared" si="11"/>
        <v>93.556361570317051</v>
      </c>
      <c r="W29">
        <f t="shared" si="12"/>
        <v>223.29896373022814</v>
      </c>
      <c r="X29">
        <f t="shared" si="13"/>
        <v>223.29896373022814</v>
      </c>
    </row>
    <row r="30" spans="1:24" x14ac:dyDescent="0.25">
      <c r="A30">
        <v>13</v>
      </c>
      <c r="B30">
        <v>-346</v>
      </c>
      <c r="C30">
        <v>320</v>
      </c>
      <c r="D30">
        <v>25</v>
      </c>
      <c r="E30">
        <v>-48</v>
      </c>
      <c r="F30">
        <f t="shared" si="0"/>
        <v>-333</v>
      </c>
      <c r="G30">
        <f t="shared" si="1"/>
        <v>36.5</v>
      </c>
      <c r="H30">
        <f t="shared" si="14"/>
        <v>-1.6650769388422668E-2</v>
      </c>
      <c r="I30">
        <f t="shared" si="14"/>
        <v>1.8250010130666226E-3</v>
      </c>
      <c r="J30">
        <f t="shared" si="15"/>
        <v>-8.3250000000000008E-3</v>
      </c>
      <c r="K30">
        <f t="shared" si="15"/>
        <v>9.1250000000000001E-4</v>
      </c>
      <c r="L30">
        <f t="shared" si="16"/>
        <v>-4.99625E-2</v>
      </c>
      <c r="M30">
        <f t="shared" si="16"/>
        <v>6.6500000000000005E-3</v>
      </c>
      <c r="N30">
        <f t="shared" si="5"/>
        <v>5.0403114053101918E-2</v>
      </c>
      <c r="O30">
        <f t="shared" si="6"/>
        <v>352.41850238763379</v>
      </c>
      <c r="P30">
        <f t="shared" si="7"/>
        <v>172.41850238763379</v>
      </c>
      <c r="Q30">
        <f t="shared" si="8"/>
        <v>-49.962499999999999</v>
      </c>
      <c r="R30">
        <f t="shared" si="9"/>
        <v>6.6499999999999932</v>
      </c>
      <c r="S30">
        <f t="shared" si="10"/>
        <v>50.403114053101916</v>
      </c>
      <c r="T30">
        <f>Q30-'"0" цикл 13.08.24'!Q29</f>
        <v>-61.019597826011228</v>
      </c>
      <c r="U30">
        <f>R30-'"0" цикл 13.08.24'!R29</f>
        <v>-58.904580443085877</v>
      </c>
      <c r="V30">
        <f t="shared" si="11"/>
        <v>84.812386571916065</v>
      </c>
      <c r="W30">
        <f t="shared" si="12"/>
        <v>223.98961986081292</v>
      </c>
      <c r="X30">
        <f t="shared" si="13"/>
        <v>223.98961986081292</v>
      </c>
    </row>
    <row r="31" spans="1:24" x14ac:dyDescent="0.25">
      <c r="A31">
        <v>13.5</v>
      </c>
      <c r="B31">
        <v>-273</v>
      </c>
      <c r="C31">
        <v>283</v>
      </c>
      <c r="D31">
        <v>68</v>
      </c>
      <c r="E31">
        <v>-35</v>
      </c>
      <c r="F31">
        <f t="shared" si="0"/>
        <v>-278</v>
      </c>
      <c r="G31">
        <f t="shared" si="1"/>
        <v>51.5</v>
      </c>
      <c r="H31">
        <f t="shared" si="14"/>
        <v>-1.3900447642087777E-2</v>
      </c>
      <c r="I31">
        <f t="shared" si="14"/>
        <v>2.5750028456517204E-3</v>
      </c>
      <c r="J31">
        <f t="shared" si="15"/>
        <v>-6.9500000000000004E-3</v>
      </c>
      <c r="K31">
        <f t="shared" si="15"/>
        <v>1.2875000000000002E-3</v>
      </c>
      <c r="L31">
        <f t="shared" si="16"/>
        <v>-4.3012500000000002E-2</v>
      </c>
      <c r="M31">
        <f t="shared" si="16"/>
        <v>5.3625000000000001E-3</v>
      </c>
      <c r="N31">
        <f t="shared" si="5"/>
        <v>4.3345490682422785E-2</v>
      </c>
      <c r="O31">
        <f t="shared" si="6"/>
        <v>352.89342847700243</v>
      </c>
      <c r="P31">
        <f t="shared" si="7"/>
        <v>172.89342847700243</v>
      </c>
      <c r="Q31">
        <f t="shared" si="8"/>
        <v>-43.012500000000003</v>
      </c>
      <c r="R31">
        <f t="shared" si="9"/>
        <v>5.3624999999999909</v>
      </c>
      <c r="S31">
        <f t="shared" si="10"/>
        <v>43.345490682422785</v>
      </c>
      <c r="T31">
        <f>Q31-'"0" цикл 13.08.24'!Q30</f>
        <v>-55.031952388838093</v>
      </c>
      <c r="U31">
        <f>R31-'"0" цикл 13.08.24'!R30</f>
        <v>-52.62580449111838</v>
      </c>
      <c r="V31">
        <f t="shared" si="11"/>
        <v>76.144540723972838</v>
      </c>
      <c r="W31">
        <f t="shared" si="12"/>
        <v>223.71965406603667</v>
      </c>
      <c r="X31">
        <f t="shared" si="13"/>
        <v>223.71965406603667</v>
      </c>
    </row>
    <row r="32" spans="1:24" x14ac:dyDescent="0.25">
      <c r="A32">
        <v>14</v>
      </c>
      <c r="B32">
        <v>-206</v>
      </c>
      <c r="C32">
        <v>209</v>
      </c>
      <c r="D32">
        <v>34</v>
      </c>
      <c r="E32">
        <v>-27</v>
      </c>
      <c r="F32">
        <f t="shared" si="0"/>
        <v>-207.5</v>
      </c>
      <c r="G32">
        <f t="shared" si="1"/>
        <v>30.5</v>
      </c>
      <c r="H32">
        <f t="shared" si="14"/>
        <v>-1.0375186137597055E-2</v>
      </c>
      <c r="I32">
        <f t="shared" si="14"/>
        <v>1.5250005910969729E-3</v>
      </c>
      <c r="J32">
        <f t="shared" si="15"/>
        <v>-5.1874999999999994E-3</v>
      </c>
      <c r="K32">
        <f t="shared" si="15"/>
        <v>7.6250000000000005E-4</v>
      </c>
      <c r="L32">
        <f t="shared" si="16"/>
        <v>-3.7825000000000004E-2</v>
      </c>
      <c r="M32">
        <f t="shared" si="16"/>
        <v>4.5999999999999999E-3</v>
      </c>
      <c r="N32">
        <f t="shared" si="5"/>
        <v>3.8103682564812558E-2</v>
      </c>
      <c r="O32">
        <f t="shared" si="6"/>
        <v>353.0661553830825</v>
      </c>
      <c r="P32">
        <f t="shared" si="7"/>
        <v>173.06615538308256</v>
      </c>
      <c r="Q32">
        <f t="shared" si="8"/>
        <v>-37.82500000000001</v>
      </c>
      <c r="R32">
        <f t="shared" si="9"/>
        <v>4.599999999999965</v>
      </c>
      <c r="S32">
        <f t="shared" si="10"/>
        <v>38.103682564812559</v>
      </c>
      <c r="T32">
        <f>Q32-'"0" цикл 13.08.24'!Q31</f>
        <v>-50.86619651066772</v>
      </c>
      <c r="U32">
        <f>R32-'"0" цикл 13.08.24'!R31</f>
        <v>-45.191843064577697</v>
      </c>
      <c r="V32">
        <f t="shared" si="11"/>
        <v>68.041697708355898</v>
      </c>
      <c r="W32">
        <f t="shared" si="12"/>
        <v>221.61934463129577</v>
      </c>
      <c r="X32">
        <f t="shared" si="13"/>
        <v>221.61934463129577</v>
      </c>
    </row>
    <row r="33" spans="1:24" x14ac:dyDescent="0.25">
      <c r="A33">
        <v>14.5</v>
      </c>
      <c r="B33">
        <v>-114</v>
      </c>
      <c r="C33">
        <v>109</v>
      </c>
      <c r="D33">
        <v>35</v>
      </c>
      <c r="E33">
        <v>-26</v>
      </c>
      <c r="F33">
        <f t="shared" si="0"/>
        <v>-111.5</v>
      </c>
      <c r="G33">
        <f t="shared" si="1"/>
        <v>30.5</v>
      </c>
      <c r="H33">
        <f t="shared" si="14"/>
        <v>-5.5750288794846475E-3</v>
      </c>
      <c r="I33">
        <f t="shared" si="14"/>
        <v>1.5250005910969729E-3</v>
      </c>
      <c r="J33">
        <f t="shared" si="15"/>
        <v>-2.7875E-3</v>
      </c>
      <c r="K33">
        <f t="shared" si="15"/>
        <v>7.6250000000000005E-4</v>
      </c>
      <c r="L33">
        <f t="shared" si="16"/>
        <v>-3.5037500000000006E-2</v>
      </c>
      <c r="M33">
        <f t="shared" si="16"/>
        <v>3.8374999999999998E-3</v>
      </c>
      <c r="N33">
        <f t="shared" si="5"/>
        <v>3.5247025583728345E-2</v>
      </c>
      <c r="O33">
        <f t="shared" si="6"/>
        <v>353.7495642384942</v>
      </c>
      <c r="P33">
        <f t="shared" si="7"/>
        <v>173.74956423849426</v>
      </c>
      <c r="Q33">
        <f t="shared" si="8"/>
        <v>-35.037500000000009</v>
      </c>
      <c r="R33">
        <f t="shared" si="9"/>
        <v>3.8374999999999742</v>
      </c>
      <c r="S33">
        <f t="shared" si="10"/>
        <v>35.247025583728345</v>
      </c>
      <c r="T33">
        <f>Q33-'"0" цикл 13.08.24'!Q32</f>
        <v>-49.337998715976362</v>
      </c>
      <c r="U33">
        <f>R33-'"0" цикл 13.08.24'!R32</f>
        <v>-39.477214204182118</v>
      </c>
      <c r="V33">
        <f t="shared" si="11"/>
        <v>63.187724746350561</v>
      </c>
      <c r="W33">
        <f t="shared" si="12"/>
        <v>218.6646338238412</v>
      </c>
      <c r="X33">
        <f t="shared" si="13"/>
        <v>218.6646338238412</v>
      </c>
    </row>
    <row r="34" spans="1:24" x14ac:dyDescent="0.25">
      <c r="A34">
        <v>15</v>
      </c>
      <c r="B34">
        <v>-48</v>
      </c>
      <c r="C34">
        <v>36</v>
      </c>
      <c r="D34">
        <v>51</v>
      </c>
      <c r="E34">
        <v>-41</v>
      </c>
      <c r="F34">
        <f t="shared" si="0"/>
        <v>-42</v>
      </c>
      <c r="G34">
        <f t="shared" si="1"/>
        <v>46</v>
      </c>
      <c r="H34">
        <f t="shared" si="14"/>
        <v>-2.1000015435030631E-3</v>
      </c>
      <c r="I34">
        <f t="shared" si="14"/>
        <v>2.3000020278381604E-3</v>
      </c>
      <c r="J34">
        <f t="shared" si="15"/>
        <v>-1.0499999999999999E-3</v>
      </c>
      <c r="K34">
        <f t="shared" si="15"/>
        <v>1.15E-3</v>
      </c>
      <c r="L34">
        <f t="shared" si="16"/>
        <v>-3.3987500000000004E-2</v>
      </c>
      <c r="M34">
        <f t="shared" si="16"/>
        <v>2.6874999999999998E-3</v>
      </c>
      <c r="N34">
        <f t="shared" si="5"/>
        <v>3.4093589023451318E-2</v>
      </c>
      <c r="O34">
        <f t="shared" si="6"/>
        <v>355.47884729632665</v>
      </c>
      <c r="P34">
        <f t="shared" si="7"/>
        <v>175.47884729632665</v>
      </c>
      <c r="Q34">
        <f t="shared" si="8"/>
        <v>-33.987499999999997</v>
      </c>
      <c r="R34">
        <f t="shared" si="9"/>
        <v>2.687500000000012</v>
      </c>
      <c r="S34">
        <f t="shared" si="10"/>
        <v>34.093589023451315</v>
      </c>
      <c r="T34">
        <f>Q34-'"0" цикл 13.08.24'!Q33</f>
        <v>-49.864852599908751</v>
      </c>
      <c r="U34">
        <f>R34-'"0" цикл 13.08.24'!R33</f>
        <v>-36.329485140060747</v>
      </c>
      <c r="V34">
        <f t="shared" si="11"/>
        <v>61.695502391604862</v>
      </c>
      <c r="W34">
        <f t="shared" si="12"/>
        <v>216.07554486874545</v>
      </c>
      <c r="X34">
        <f t="shared" si="13"/>
        <v>216.07554486874545</v>
      </c>
    </row>
    <row r="35" spans="1:24" x14ac:dyDescent="0.25">
      <c r="A35">
        <v>15.5</v>
      </c>
      <c r="B35">
        <v>25</v>
      </c>
      <c r="C35">
        <v>-29</v>
      </c>
      <c r="D35">
        <v>41</v>
      </c>
      <c r="E35">
        <v>-33</v>
      </c>
      <c r="F35">
        <f t="shared" si="0"/>
        <v>27</v>
      </c>
      <c r="G35">
        <f t="shared" si="1"/>
        <v>37</v>
      </c>
      <c r="H35">
        <f t="shared" si="14"/>
        <v>1.3500004100628364E-3</v>
      </c>
      <c r="I35">
        <f t="shared" si="14"/>
        <v>1.8500010552724585E-3</v>
      </c>
      <c r="J35">
        <f t="shared" si="15"/>
        <v>6.7500000000000004E-4</v>
      </c>
      <c r="K35">
        <f t="shared" si="15"/>
        <v>9.2499999999999993E-4</v>
      </c>
      <c r="L35">
        <f t="shared" si="16"/>
        <v>-3.4662500000000006E-2</v>
      </c>
      <c r="M35">
        <f t="shared" si="16"/>
        <v>1.7624999999999997E-3</v>
      </c>
      <c r="N35">
        <f t="shared" si="5"/>
        <v>3.4707280396193536E-2</v>
      </c>
      <c r="O35">
        <f t="shared" si="6"/>
        <v>357.08916217383222</v>
      </c>
      <c r="P35">
        <f t="shared" si="7"/>
        <v>177.08916217383216</v>
      </c>
      <c r="Q35">
        <f t="shared" si="8"/>
        <v>-34.662500000000001</v>
      </c>
      <c r="R35">
        <f t="shared" si="9"/>
        <v>1.7625000000000506</v>
      </c>
      <c r="S35">
        <f t="shared" si="10"/>
        <v>34.707280396193539</v>
      </c>
      <c r="T35">
        <f>Q35-'"0" цикл 13.08.24'!Q34</f>
        <v>-51.545840309495873</v>
      </c>
      <c r="U35">
        <f>R35-'"0" цикл 13.08.24'!R34</f>
        <v>-34.935451260108422</v>
      </c>
      <c r="V35">
        <f t="shared" si="11"/>
        <v>62.26924929657865</v>
      </c>
      <c r="W35">
        <f t="shared" si="12"/>
        <v>214.12765300157471</v>
      </c>
      <c r="X35">
        <f t="shared" si="13"/>
        <v>214.12765300157471</v>
      </c>
    </row>
    <row r="36" spans="1:24" x14ac:dyDescent="0.25">
      <c r="A36">
        <v>16</v>
      </c>
      <c r="B36">
        <v>98</v>
      </c>
      <c r="C36">
        <v>-100</v>
      </c>
      <c r="D36">
        <v>-2</v>
      </c>
      <c r="E36">
        <v>4</v>
      </c>
      <c r="F36">
        <f t="shared" si="0"/>
        <v>99</v>
      </c>
      <c r="G36">
        <f t="shared" si="1"/>
        <v>-3</v>
      </c>
      <c r="H36">
        <f t="shared" si="14"/>
        <v>4.950020214785392E-3</v>
      </c>
      <c r="I36">
        <f t="shared" si="14"/>
        <v>-1.5000000056249998E-4</v>
      </c>
      <c r="J36">
        <f t="shared" si="15"/>
        <v>2.4750000000000002E-3</v>
      </c>
      <c r="K36">
        <f t="shared" si="15"/>
        <v>-7.4999999999999993E-5</v>
      </c>
      <c r="L36">
        <f t="shared" si="16"/>
        <v>-3.7137500000000004E-2</v>
      </c>
      <c r="M36">
        <f t="shared" si="16"/>
        <v>1.8374999999999997E-3</v>
      </c>
      <c r="N36">
        <f t="shared" si="5"/>
        <v>3.7182930391511645E-2</v>
      </c>
      <c r="O36">
        <f t="shared" si="6"/>
        <v>357.16741277722156</v>
      </c>
      <c r="P36">
        <f t="shared" si="7"/>
        <v>177.16741277722156</v>
      </c>
      <c r="Q36">
        <f t="shared" si="8"/>
        <v>-37.13750000000001</v>
      </c>
      <c r="R36">
        <f t="shared" si="9"/>
        <v>1.8374999999999879</v>
      </c>
      <c r="S36">
        <f t="shared" si="10"/>
        <v>37.182930391511647</v>
      </c>
      <c r="T36">
        <f>Q36-'"0" цикл 13.08.24'!Q35</f>
        <v>-53.979631146648217</v>
      </c>
      <c r="U36">
        <f>R36-'"0" цикл 13.08.24'!R35</f>
        <v>-33.596283329314545</v>
      </c>
      <c r="V36">
        <f t="shared" si="11"/>
        <v>63.580742621266801</v>
      </c>
      <c r="W36">
        <f t="shared" si="12"/>
        <v>211.89764526296767</v>
      </c>
      <c r="X36">
        <f t="shared" si="13"/>
        <v>211.89764526296767</v>
      </c>
    </row>
    <row r="37" spans="1:24" x14ac:dyDescent="0.25">
      <c r="A37">
        <v>16.5</v>
      </c>
      <c r="B37">
        <v>142</v>
      </c>
      <c r="C37">
        <v>-140</v>
      </c>
      <c r="D37">
        <v>-45</v>
      </c>
      <c r="E37">
        <v>59</v>
      </c>
      <c r="F37">
        <f t="shared" si="0"/>
        <v>141</v>
      </c>
      <c r="G37">
        <f t="shared" si="1"/>
        <v>-52</v>
      </c>
      <c r="H37">
        <f t="shared" si="14"/>
        <v>7.05005840174373E-3</v>
      </c>
      <c r="I37">
        <f t="shared" si="14"/>
        <v>-2.6000029293422443E-3</v>
      </c>
      <c r="J37">
        <f t="shared" si="15"/>
        <v>3.5249999999999999E-3</v>
      </c>
      <c r="K37">
        <f t="shared" si="15"/>
        <v>-1.2999999999999999E-3</v>
      </c>
      <c r="L37">
        <f t="shared" si="16"/>
        <v>-4.0662500000000004E-2</v>
      </c>
      <c r="M37">
        <f t="shared" si="16"/>
        <v>3.1374999999999997E-3</v>
      </c>
      <c r="N37">
        <f t="shared" si="5"/>
        <v>4.0783364408788055E-2</v>
      </c>
      <c r="O37">
        <f t="shared" si="6"/>
        <v>355.58782596177508</v>
      </c>
      <c r="P37">
        <f t="shared" si="7"/>
        <v>175.58782596177502</v>
      </c>
      <c r="Q37">
        <f t="shared" si="8"/>
        <v>-40.662500000000001</v>
      </c>
      <c r="R37">
        <f t="shared" si="9"/>
        <v>3.1375000000000628</v>
      </c>
      <c r="S37">
        <f t="shared" si="10"/>
        <v>40.783364408788053</v>
      </c>
      <c r="T37">
        <f>Q37-'"0" цикл 13.08.24'!Q36</f>
        <v>-57.128900579150447</v>
      </c>
      <c r="U37">
        <f>R37-'"0" цикл 13.08.24'!R36</f>
        <v>-32.45943197978368</v>
      </c>
      <c r="V37">
        <f t="shared" si="11"/>
        <v>65.706361989024018</v>
      </c>
      <c r="W37">
        <f t="shared" si="12"/>
        <v>209.60432138656031</v>
      </c>
      <c r="X37">
        <f t="shared" si="13"/>
        <v>209.60432138656031</v>
      </c>
    </row>
    <row r="38" spans="1:24" x14ac:dyDescent="0.25">
      <c r="A38">
        <v>17</v>
      </c>
      <c r="B38">
        <v>134</v>
      </c>
      <c r="C38">
        <v>-153</v>
      </c>
      <c r="D38">
        <v>-71</v>
      </c>
      <c r="E38">
        <v>79</v>
      </c>
      <c r="F38">
        <f t="shared" si="0"/>
        <v>143.5</v>
      </c>
      <c r="G38">
        <f t="shared" si="1"/>
        <v>-75</v>
      </c>
      <c r="H38">
        <f t="shared" si="14"/>
        <v>7.1750615636736077E-3</v>
      </c>
      <c r="I38">
        <f t="shared" si="14"/>
        <v>-3.7500087891181189E-3</v>
      </c>
      <c r="J38">
        <f t="shared" si="15"/>
        <v>3.5875E-3</v>
      </c>
      <c r="K38">
        <f t="shared" si="15"/>
        <v>-1.8750000000000001E-3</v>
      </c>
      <c r="L38">
        <f t="shared" si="16"/>
        <v>-4.4250000000000005E-2</v>
      </c>
      <c r="M38">
        <f t="shared" si="16"/>
        <v>5.0124999999999996E-3</v>
      </c>
      <c r="N38">
        <f t="shared" si="5"/>
        <v>4.4532995141243314E-2</v>
      </c>
      <c r="O38">
        <f t="shared" si="6"/>
        <v>353.53726392012197</v>
      </c>
      <c r="P38">
        <f t="shared" si="7"/>
        <v>173.53726392012197</v>
      </c>
      <c r="Q38">
        <f t="shared" si="8"/>
        <v>-44.250000000000007</v>
      </c>
      <c r="R38">
        <f t="shared" si="9"/>
        <v>5.0125000000000046</v>
      </c>
      <c r="S38">
        <f t="shared" si="10"/>
        <v>44.532995141243312</v>
      </c>
      <c r="T38">
        <f>Q38-'"0" цикл 13.08.24'!Q37</f>
        <v>-60.625498014443203</v>
      </c>
      <c r="U38">
        <f>R38-'"0" цикл 13.08.24'!R37</f>
        <v>-32.408487607942945</v>
      </c>
      <c r="V38">
        <f t="shared" si="11"/>
        <v>68.744171233155825</v>
      </c>
      <c r="W38">
        <f t="shared" si="12"/>
        <v>208.12756076287346</v>
      </c>
      <c r="X38">
        <f t="shared" si="13"/>
        <v>208.12756076287346</v>
      </c>
    </row>
    <row r="39" spans="1:24" x14ac:dyDescent="0.25">
      <c r="A39">
        <v>17.5</v>
      </c>
      <c r="B39">
        <v>139</v>
      </c>
      <c r="C39">
        <v>-137</v>
      </c>
      <c r="D39">
        <v>-125</v>
      </c>
      <c r="E39">
        <v>132</v>
      </c>
      <c r="F39">
        <f t="shared" si="0"/>
        <v>138</v>
      </c>
      <c r="G39">
        <f t="shared" si="1"/>
        <v>-128.5</v>
      </c>
      <c r="H39">
        <f t="shared" si="14"/>
        <v>6.9000547526730568E-3</v>
      </c>
      <c r="I39">
        <f t="shared" si="14"/>
        <v>-6.4250442054904497E-3</v>
      </c>
      <c r="J39">
        <f t="shared" si="15"/>
        <v>3.4499999999999999E-3</v>
      </c>
      <c r="K39">
        <f t="shared" si="15"/>
        <v>-3.2125000000000001E-3</v>
      </c>
      <c r="L39">
        <f t="shared" si="16"/>
        <v>-4.7700000000000006E-2</v>
      </c>
      <c r="M39">
        <f t="shared" si="16"/>
        <v>8.2249999999999997E-3</v>
      </c>
      <c r="N39">
        <f t="shared" si="5"/>
        <v>4.8403931916735858E-2</v>
      </c>
      <c r="O39">
        <f t="shared" si="6"/>
        <v>350.21658737331222</v>
      </c>
      <c r="P39">
        <f t="shared" si="7"/>
        <v>170.21658737331222</v>
      </c>
      <c r="Q39">
        <f t="shared" si="8"/>
        <v>-47.7</v>
      </c>
      <c r="R39">
        <f t="shared" si="9"/>
        <v>8.2249999999999819</v>
      </c>
      <c r="S39">
        <f t="shared" si="10"/>
        <v>48.403931916735857</v>
      </c>
      <c r="T39">
        <f>Q39-'"0" цикл 13.08.24'!Q38</f>
        <v>-64.222154150875951</v>
      </c>
      <c r="U39">
        <f>R39-'"0" цикл 13.08.24'!R38</f>
        <v>-31.952710909079997</v>
      </c>
      <c r="V39">
        <f t="shared" si="11"/>
        <v>71.731867522169765</v>
      </c>
      <c r="W39">
        <f t="shared" si="12"/>
        <v>206.45191065612829</v>
      </c>
      <c r="X39">
        <f t="shared" si="13"/>
        <v>206.45191065612829</v>
      </c>
    </row>
    <row r="40" spans="1:24" x14ac:dyDescent="0.25">
      <c r="A40">
        <v>18</v>
      </c>
      <c r="B40">
        <v>83</v>
      </c>
      <c r="C40">
        <v>-89</v>
      </c>
      <c r="D40">
        <v>-131</v>
      </c>
      <c r="E40">
        <v>142</v>
      </c>
      <c r="F40">
        <f t="shared" si="0"/>
        <v>86</v>
      </c>
      <c r="G40">
        <f t="shared" si="1"/>
        <v>-136.5</v>
      </c>
      <c r="H40">
        <f t="shared" si="14"/>
        <v>4.3000132512769238E-3</v>
      </c>
      <c r="I40">
        <f t="shared" si="14"/>
        <v>-6.8250529865716116E-3</v>
      </c>
      <c r="J40">
        <f t="shared" si="15"/>
        <v>2.15E-3</v>
      </c>
      <c r="K40">
        <f t="shared" si="15"/>
        <v>-3.4125000000000002E-3</v>
      </c>
      <c r="L40">
        <f t="shared" si="16"/>
        <v>-4.9850000000000005E-2</v>
      </c>
      <c r="M40">
        <f t="shared" si="16"/>
        <v>1.16375E-2</v>
      </c>
      <c r="N40">
        <f t="shared" si="5"/>
        <v>5.1190369272452026E-2</v>
      </c>
      <c r="O40">
        <f t="shared" si="6"/>
        <v>346.85961941851872</v>
      </c>
      <c r="P40">
        <f t="shared" si="7"/>
        <v>166.85961941851872</v>
      </c>
      <c r="Q40">
        <f t="shared" si="8"/>
        <v>-49.849999999999994</v>
      </c>
      <c r="R40">
        <f t="shared" si="9"/>
        <v>11.637500000000015</v>
      </c>
      <c r="S40">
        <f t="shared" si="10"/>
        <v>51.190369272452024</v>
      </c>
      <c r="T40">
        <f>Q40-'"0" цикл 13.08.24'!Q39</f>
        <v>-66.83636318385004</v>
      </c>
      <c r="U40">
        <f>R40-'"0" цикл 13.08.24'!R39</f>
        <v>-31.797496081000922</v>
      </c>
      <c r="V40">
        <f t="shared" si="11"/>
        <v>74.014729619615409</v>
      </c>
      <c r="W40">
        <f t="shared" si="12"/>
        <v>205.44283639125629</v>
      </c>
      <c r="X40">
        <f t="shared" si="13"/>
        <v>205.44283639125629</v>
      </c>
    </row>
    <row r="41" spans="1:24" x14ac:dyDescent="0.25">
      <c r="A41">
        <v>18.5</v>
      </c>
      <c r="B41">
        <v>-3</v>
      </c>
      <c r="C41">
        <v>-5</v>
      </c>
      <c r="D41">
        <v>-111</v>
      </c>
      <c r="E41">
        <v>120</v>
      </c>
      <c r="F41">
        <f t="shared" si="0"/>
        <v>1</v>
      </c>
      <c r="G41">
        <f t="shared" si="1"/>
        <v>-115.5</v>
      </c>
      <c r="H41">
        <f t="shared" si="14"/>
        <v>5.000000002083334E-5</v>
      </c>
      <c r="I41">
        <f t="shared" si="14"/>
        <v>-5.7750321004583216E-3</v>
      </c>
      <c r="J41">
        <f t="shared" si="15"/>
        <v>2.5000000000000005E-5</v>
      </c>
      <c r="K41">
        <f t="shared" si="15"/>
        <v>-2.8874999999999999E-3</v>
      </c>
      <c r="L41">
        <f t="shared" si="16"/>
        <v>-4.9875000000000003E-2</v>
      </c>
      <c r="M41">
        <f t="shared" si="16"/>
        <v>1.4525E-2</v>
      </c>
      <c r="N41">
        <f t="shared" si="5"/>
        <v>5.1947004244710784E-2</v>
      </c>
      <c r="O41">
        <f t="shared" si="6"/>
        <v>343.76295757833077</v>
      </c>
      <c r="P41">
        <f t="shared" si="7"/>
        <v>163.76295757833077</v>
      </c>
      <c r="Q41">
        <f t="shared" si="8"/>
        <v>-49.875</v>
      </c>
      <c r="R41">
        <f t="shared" si="9"/>
        <v>14.525000000000007</v>
      </c>
      <c r="S41">
        <f t="shared" si="10"/>
        <v>51.947004244710783</v>
      </c>
      <c r="T41">
        <f>Q41-'"0" цикл 13.08.24'!Q40</f>
        <v>-68.169146597505986</v>
      </c>
      <c r="U41">
        <f>R41-'"0" цикл 13.08.24'!R40</f>
        <v>-32.512610464817826</v>
      </c>
      <c r="V41">
        <f t="shared" si="11"/>
        <v>75.525508188089958</v>
      </c>
      <c r="W41">
        <f t="shared" si="12"/>
        <v>205.49835354253915</v>
      </c>
      <c r="X41">
        <f t="shared" si="13"/>
        <v>205.49835354253915</v>
      </c>
    </row>
    <row r="42" spans="1:24" x14ac:dyDescent="0.25">
      <c r="A42">
        <v>19</v>
      </c>
      <c r="B42">
        <v>-104</v>
      </c>
      <c r="C42">
        <v>82</v>
      </c>
      <c r="D42">
        <v>-55</v>
      </c>
      <c r="E42">
        <v>58</v>
      </c>
      <c r="F42">
        <f t="shared" si="0"/>
        <v>-93</v>
      </c>
      <c r="G42">
        <f t="shared" si="1"/>
        <v>-56.5</v>
      </c>
      <c r="H42">
        <f t="shared" si="14"/>
        <v>-4.6500167576005533E-3</v>
      </c>
      <c r="I42">
        <f t="shared" si="14"/>
        <v>-2.8250037575577652E-3</v>
      </c>
      <c r="J42">
        <f t="shared" si="15"/>
        <v>-2.3249999999999998E-3</v>
      </c>
      <c r="K42">
        <f t="shared" si="15"/>
        <v>-1.4124999999999999E-3</v>
      </c>
      <c r="L42">
        <f t="shared" si="16"/>
        <v>-4.7550000000000002E-2</v>
      </c>
      <c r="M42">
        <f t="shared" si="16"/>
        <v>1.59375E-2</v>
      </c>
      <c r="N42">
        <f t="shared" si="5"/>
        <v>5.0149839543611699E-2</v>
      </c>
      <c r="O42">
        <f t="shared" si="6"/>
        <v>341.47021313255061</v>
      </c>
      <c r="P42">
        <f t="shared" si="7"/>
        <v>161.47021313255061</v>
      </c>
      <c r="Q42">
        <f t="shared" si="8"/>
        <v>-47.55</v>
      </c>
      <c r="R42">
        <f t="shared" si="9"/>
        <v>15.937499999999986</v>
      </c>
      <c r="S42">
        <f t="shared" si="10"/>
        <v>50.149839543611698</v>
      </c>
      <c r="T42">
        <f>Q42-'"0" цикл 13.08.24'!Q41</f>
        <v>-67.067087888759403</v>
      </c>
      <c r="U42">
        <f>R42-'"0" цикл 13.08.24'!R41</f>
        <v>-33.769162741565161</v>
      </c>
      <c r="V42">
        <f t="shared" si="11"/>
        <v>75.088951451893976</v>
      </c>
      <c r="W42">
        <f t="shared" si="12"/>
        <v>206.72585711846645</v>
      </c>
      <c r="X42">
        <f t="shared" si="13"/>
        <v>206.72585711846645</v>
      </c>
    </row>
    <row r="43" spans="1:24" x14ac:dyDescent="0.25">
      <c r="A43">
        <v>19.5</v>
      </c>
      <c r="B43">
        <v>-57</v>
      </c>
      <c r="C43">
        <v>62</v>
      </c>
      <c r="D43">
        <v>-183</v>
      </c>
      <c r="E43">
        <v>194</v>
      </c>
      <c r="F43">
        <f t="shared" si="0"/>
        <v>-59.5</v>
      </c>
      <c r="G43">
        <f t="shared" si="1"/>
        <v>-188.5</v>
      </c>
      <c r="H43">
        <f t="shared" si="14"/>
        <v>-2.9750043884523743E-3</v>
      </c>
      <c r="I43">
        <f t="shared" si="14"/>
        <v>-9.4251395436849312E-3</v>
      </c>
      <c r="J43">
        <f t="shared" si="15"/>
        <v>-1.4875000000000001E-3</v>
      </c>
      <c r="K43">
        <f t="shared" si="15"/>
        <v>-4.7124999999999997E-3</v>
      </c>
      <c r="L43">
        <f t="shared" si="16"/>
        <v>-4.6062499999999999E-2</v>
      </c>
      <c r="M43">
        <f t="shared" si="16"/>
        <v>2.0649999999999998E-2</v>
      </c>
      <c r="N43">
        <f t="shared" si="5"/>
        <v>5.0479465193779535E-2</v>
      </c>
      <c r="O43">
        <f t="shared" si="6"/>
        <v>335.85311873773009</v>
      </c>
      <c r="P43">
        <f t="shared" si="7"/>
        <v>155.85311873773003</v>
      </c>
      <c r="Q43">
        <f t="shared" si="8"/>
        <v>-46.062499999999972</v>
      </c>
      <c r="R43">
        <f t="shared" si="9"/>
        <v>20.650000000000045</v>
      </c>
      <c r="S43">
        <f t="shared" si="10"/>
        <v>50.479465193779532</v>
      </c>
      <c r="T43">
        <f>Q43-'"0" цикл 13.08.24'!Q42</f>
        <v>-66.269235131467241</v>
      </c>
      <c r="U43">
        <f>R43-'"0" цикл 13.08.24'!R42</f>
        <v>-29.919681147179144</v>
      </c>
      <c r="V43">
        <f t="shared" si="11"/>
        <v>72.710376459337354</v>
      </c>
      <c r="W43">
        <f t="shared" si="12"/>
        <v>204.2985450706505</v>
      </c>
      <c r="X43">
        <f t="shared" si="13"/>
        <v>204.2985450706505</v>
      </c>
    </row>
    <row r="44" spans="1:24" x14ac:dyDescent="0.25">
      <c r="A44">
        <v>20</v>
      </c>
      <c r="B44">
        <v>-95</v>
      </c>
      <c r="C44">
        <v>98</v>
      </c>
      <c r="D44">
        <v>-121</v>
      </c>
      <c r="E44">
        <v>128</v>
      </c>
      <c r="F44">
        <f t="shared" si="0"/>
        <v>-96.5</v>
      </c>
      <c r="G44">
        <f t="shared" si="1"/>
        <v>-124.5</v>
      </c>
      <c r="H44">
        <f t="shared" si="14"/>
        <v>-4.8250187216987385E-3</v>
      </c>
      <c r="I44">
        <f t="shared" si="14"/>
        <v>-6.2250402044745174E-3</v>
      </c>
      <c r="J44">
        <f t="shared" si="15"/>
        <v>-2.4124999999999997E-3</v>
      </c>
      <c r="K44">
        <f t="shared" si="15"/>
        <v>-3.1124999999999994E-3</v>
      </c>
      <c r="L44">
        <f t="shared" si="16"/>
        <v>-4.3650000000000001E-2</v>
      </c>
      <c r="M44">
        <f t="shared" si="16"/>
        <v>2.3762499999999999E-2</v>
      </c>
      <c r="N44">
        <f t="shared" si="5"/>
        <v>4.9698882344072888E-2</v>
      </c>
      <c r="O44">
        <f t="shared" si="6"/>
        <v>331.43669450380605</v>
      </c>
      <c r="P44">
        <f t="shared" si="7"/>
        <v>151.43669450380605</v>
      </c>
      <c r="Q44">
        <f t="shared" si="8"/>
        <v>-43.649999999999991</v>
      </c>
      <c r="R44">
        <f t="shared" si="9"/>
        <v>23.762500000000003</v>
      </c>
      <c r="S44">
        <f t="shared" si="10"/>
        <v>49.698882344072885</v>
      </c>
      <c r="T44">
        <f>Q44-'"0" цикл 13.08.24'!Q43</f>
        <v>-63.419190840109692</v>
      </c>
      <c r="U44">
        <f>R44-'"0" цикл 13.08.24'!R43</f>
        <v>-25.391483155641218</v>
      </c>
      <c r="V44">
        <f t="shared" si="11"/>
        <v>68.313404128746683</v>
      </c>
      <c r="W44">
        <f t="shared" si="12"/>
        <v>201.8199486056503</v>
      </c>
      <c r="X44">
        <f t="shared" si="13"/>
        <v>201.8199486056503</v>
      </c>
    </row>
    <row r="45" spans="1:24" x14ac:dyDescent="0.25">
      <c r="A45">
        <v>20.5</v>
      </c>
      <c r="B45">
        <v>-137</v>
      </c>
      <c r="C45">
        <v>125</v>
      </c>
      <c r="D45">
        <v>-50</v>
      </c>
      <c r="E45">
        <v>57</v>
      </c>
      <c r="F45">
        <f t="shared" si="0"/>
        <v>-131</v>
      </c>
      <c r="G45">
        <f t="shared" si="1"/>
        <v>-53.5</v>
      </c>
      <c r="H45">
        <f t="shared" si="14"/>
        <v>-6.5500468361333972E-3</v>
      </c>
      <c r="I45">
        <f t="shared" si="14"/>
        <v>-2.6750031902264184E-3</v>
      </c>
      <c r="J45">
        <f t="shared" si="15"/>
        <v>-3.2750000000000001E-3</v>
      </c>
      <c r="K45">
        <f t="shared" si="15"/>
        <v>-1.3374999999999999E-3</v>
      </c>
      <c r="L45">
        <f t="shared" si="16"/>
        <v>-4.0375000000000001E-2</v>
      </c>
      <c r="M45">
        <f t="shared" si="16"/>
        <v>2.5099999999999997E-2</v>
      </c>
      <c r="N45">
        <f t="shared" si="5"/>
        <v>4.75410414799676E-2</v>
      </c>
      <c r="O45">
        <f t="shared" si="6"/>
        <v>328.13194755005674</v>
      </c>
      <c r="P45">
        <f t="shared" si="7"/>
        <v>148.13194755005674</v>
      </c>
      <c r="Q45">
        <f t="shared" si="8"/>
        <v>-40.374999999999986</v>
      </c>
      <c r="R45">
        <f t="shared" si="9"/>
        <v>25.100000000000009</v>
      </c>
      <c r="S45">
        <f t="shared" si="10"/>
        <v>47.541041479967596</v>
      </c>
      <c r="T45">
        <f>Q45-'"0" цикл 13.08.24'!Q44</f>
        <v>-63.523316473906178</v>
      </c>
      <c r="U45">
        <f>R45-'"0" цикл 13.08.24'!R44</f>
        <v>-25.19107219355714</v>
      </c>
      <c r="V45">
        <f t="shared" si="11"/>
        <v>68.33594847593065</v>
      </c>
      <c r="W45">
        <f t="shared" si="12"/>
        <v>201.63150374773272</v>
      </c>
      <c r="X45">
        <f t="shared" si="13"/>
        <v>201.63150374773272</v>
      </c>
    </row>
    <row r="46" spans="1:24" x14ac:dyDescent="0.25">
      <c r="A46">
        <v>21</v>
      </c>
      <c r="B46">
        <v>-115</v>
      </c>
      <c r="C46">
        <v>106</v>
      </c>
      <c r="D46">
        <v>-27</v>
      </c>
      <c r="E46">
        <v>35</v>
      </c>
      <c r="F46">
        <f t="shared" si="0"/>
        <v>-110.5</v>
      </c>
      <c r="G46">
        <f t="shared" si="1"/>
        <v>-31</v>
      </c>
      <c r="H46">
        <f t="shared" si="14"/>
        <v>-5.525028109399149E-3</v>
      </c>
      <c r="I46">
        <f t="shared" si="14"/>
        <v>-1.5500006206465042E-3</v>
      </c>
      <c r="J46">
        <f t="shared" si="15"/>
        <v>-2.7625000000000002E-3</v>
      </c>
      <c r="K46">
        <f t="shared" si="15"/>
        <v>-7.7499999999999997E-4</v>
      </c>
      <c r="L46">
        <f t="shared" si="16"/>
        <v>-3.76125E-2</v>
      </c>
      <c r="M46">
        <f t="shared" si="16"/>
        <v>2.5874999999999999E-2</v>
      </c>
      <c r="N46">
        <f t="shared" si="5"/>
        <v>4.5653212167929648E-2</v>
      </c>
      <c r="O46">
        <f t="shared" si="6"/>
        <v>325.47450982200809</v>
      </c>
      <c r="P46">
        <f t="shared" si="7"/>
        <v>145.47450982200809</v>
      </c>
      <c r="Q46">
        <f t="shared" si="8"/>
        <v>-37.612500000000004</v>
      </c>
      <c r="R46">
        <f t="shared" si="9"/>
        <v>25.874999999999975</v>
      </c>
      <c r="S46">
        <f t="shared" si="10"/>
        <v>45.653212167929645</v>
      </c>
      <c r="T46">
        <f>Q46-'"0" цикл 13.08.24'!Q45</f>
        <v>-62.857629498722794</v>
      </c>
      <c r="U46">
        <f>R46-'"0" цикл 13.08.24'!R45</f>
        <v>-23.993003612339859</v>
      </c>
      <c r="V46">
        <f t="shared" si="11"/>
        <v>67.281095476667588</v>
      </c>
      <c r="W46">
        <f t="shared" si="12"/>
        <v>200.89205156433434</v>
      </c>
      <c r="X46">
        <f t="shared" si="13"/>
        <v>200.89205156433434</v>
      </c>
    </row>
    <row r="47" spans="1:24" x14ac:dyDescent="0.25">
      <c r="A47">
        <v>21.5</v>
      </c>
      <c r="B47">
        <v>-57</v>
      </c>
      <c r="C47">
        <v>58</v>
      </c>
      <c r="D47">
        <v>-29</v>
      </c>
      <c r="E47">
        <v>36</v>
      </c>
      <c r="F47">
        <f t="shared" si="0"/>
        <v>-57.5</v>
      </c>
      <c r="G47">
        <f t="shared" si="1"/>
        <v>-32.5</v>
      </c>
      <c r="H47">
        <f t="shared" si="14"/>
        <v>-2.8750039606267107E-3</v>
      </c>
      <c r="I47">
        <f t="shared" si="14"/>
        <v>-1.6250007151701205E-3</v>
      </c>
      <c r="J47">
        <f t="shared" si="15"/>
        <v>-1.4375E-3</v>
      </c>
      <c r="K47">
        <f t="shared" si="15"/>
        <v>-8.1249999999999996E-4</v>
      </c>
      <c r="L47">
        <f t="shared" si="16"/>
        <v>-3.6174999999999999E-2</v>
      </c>
      <c r="M47">
        <f t="shared" si="16"/>
        <v>2.6687499999999999E-2</v>
      </c>
      <c r="N47">
        <f t="shared" si="5"/>
        <v>4.4953901735555725E-2</v>
      </c>
      <c r="O47">
        <f t="shared" si="6"/>
        <v>323.58257060175873</v>
      </c>
      <c r="P47">
        <f t="shared" si="7"/>
        <v>143.58257060175873</v>
      </c>
      <c r="Q47">
        <f t="shared" si="8"/>
        <v>-36.174999999999997</v>
      </c>
      <c r="R47">
        <f t="shared" si="9"/>
        <v>26.687500000000007</v>
      </c>
      <c r="S47">
        <f t="shared" si="10"/>
        <v>44.953901735555725</v>
      </c>
      <c r="T47">
        <f>Q47-'"0" цикл 13.08.24'!Q46</f>
        <v>-62.32067042450619</v>
      </c>
      <c r="U47">
        <f>R47-'"0" цикл 13.08.24'!R46</f>
        <v>-21.23449884341543</v>
      </c>
      <c r="V47">
        <f t="shared" si="11"/>
        <v>65.838969488373152</v>
      </c>
      <c r="W47">
        <f t="shared" si="12"/>
        <v>198.81549763501243</v>
      </c>
      <c r="X47">
        <f t="shared" si="13"/>
        <v>198.81549763501243</v>
      </c>
    </row>
    <row r="48" spans="1:24" x14ac:dyDescent="0.25">
      <c r="A48">
        <v>22</v>
      </c>
      <c r="B48">
        <v>-118</v>
      </c>
      <c r="C48">
        <v>120</v>
      </c>
      <c r="D48">
        <v>64</v>
      </c>
      <c r="E48">
        <v>-56</v>
      </c>
      <c r="F48">
        <f t="shared" si="0"/>
        <v>-119</v>
      </c>
      <c r="G48">
        <f t="shared" si="1"/>
        <v>60</v>
      </c>
      <c r="H48">
        <f t="shared" si="14"/>
        <v>-5.9500351080384803E-3</v>
      </c>
      <c r="I48">
        <f t="shared" si="14"/>
        <v>3.0000045000182249E-3</v>
      </c>
      <c r="J48">
        <f t="shared" si="15"/>
        <v>-2.9750000000000002E-3</v>
      </c>
      <c r="K48">
        <f t="shared" si="15"/>
        <v>1.4999999999999998E-3</v>
      </c>
      <c r="L48">
        <f t="shared" si="16"/>
        <v>-3.32E-2</v>
      </c>
      <c r="M48">
        <f t="shared" si="16"/>
        <v>2.5187499999999998E-2</v>
      </c>
      <c r="N48">
        <f t="shared" si="5"/>
        <v>4.1673134706306889E-2</v>
      </c>
      <c r="O48">
        <f t="shared" si="6"/>
        <v>322.81387713413523</v>
      </c>
      <c r="P48">
        <f t="shared" si="7"/>
        <v>142.81387713413523</v>
      </c>
      <c r="Q48">
        <f t="shared" si="8"/>
        <v>-33.200000000000003</v>
      </c>
      <c r="R48">
        <f t="shared" si="9"/>
        <v>25.187499999999989</v>
      </c>
      <c r="S48">
        <f t="shared" si="10"/>
        <v>41.67313470630689</v>
      </c>
      <c r="T48">
        <f>Q48-'"0" цикл 13.08.24'!Q47</f>
        <v>-60.01107700541597</v>
      </c>
      <c r="U48">
        <f>R48-'"0" цикл 13.08.24'!R47</f>
        <v>-20.857568603271229</v>
      </c>
      <c r="V48">
        <f t="shared" si="11"/>
        <v>63.53241323442807</v>
      </c>
      <c r="W48">
        <f t="shared" si="12"/>
        <v>199.16550774057205</v>
      </c>
      <c r="X48">
        <f t="shared" si="13"/>
        <v>199.16550774057205</v>
      </c>
    </row>
    <row r="49" spans="1:24" x14ac:dyDescent="0.25">
      <c r="A49">
        <v>22.5</v>
      </c>
      <c r="B49">
        <v>-166</v>
      </c>
      <c r="C49">
        <v>158</v>
      </c>
      <c r="D49">
        <v>166</v>
      </c>
      <c r="E49">
        <v>-162</v>
      </c>
      <c r="F49">
        <f t="shared" si="0"/>
        <v>-162</v>
      </c>
      <c r="G49">
        <f t="shared" si="1"/>
        <v>164</v>
      </c>
      <c r="H49">
        <f t="shared" si="14"/>
        <v>-8.1000885761151904E-3</v>
      </c>
      <c r="I49">
        <f t="shared" si="14"/>
        <v>8.2000918974473262E-3</v>
      </c>
      <c r="J49">
        <f t="shared" si="15"/>
        <v>-4.0499999999999998E-3</v>
      </c>
      <c r="K49">
        <f t="shared" si="15"/>
        <v>4.0999999999999995E-3</v>
      </c>
      <c r="L49">
        <f t="shared" si="16"/>
        <v>-2.9149999999999999E-2</v>
      </c>
      <c r="M49">
        <f t="shared" si="16"/>
        <v>2.1087499999999999E-2</v>
      </c>
      <c r="N49">
        <f t="shared" si="5"/>
        <v>3.5977842573589651E-2</v>
      </c>
      <c r="O49">
        <f t="shared" si="6"/>
        <v>324.11751958720993</v>
      </c>
      <c r="P49">
        <f t="shared" si="7"/>
        <v>144.11751958720993</v>
      </c>
      <c r="Q49">
        <f t="shared" si="8"/>
        <v>-29.150000000000009</v>
      </c>
      <c r="R49">
        <f t="shared" si="9"/>
        <v>21.087499999999984</v>
      </c>
      <c r="S49">
        <f t="shared" si="10"/>
        <v>35.977842573589648</v>
      </c>
      <c r="T49">
        <f>Q49-'"0" цикл 13.08.24'!Q48</f>
        <v>-56.697993533915849</v>
      </c>
      <c r="U49">
        <f>R49-'"0" цикл 13.08.24'!R48</f>
        <v>-24.152267061218708</v>
      </c>
      <c r="V49">
        <f t="shared" si="11"/>
        <v>61.627870926784368</v>
      </c>
      <c r="W49">
        <f t="shared" si="12"/>
        <v>203.07308237245914</v>
      </c>
      <c r="X49">
        <f t="shared" si="13"/>
        <v>203.07308237245914</v>
      </c>
    </row>
    <row r="50" spans="1:24" x14ac:dyDescent="0.25">
      <c r="A50">
        <v>23</v>
      </c>
      <c r="B50">
        <v>-184</v>
      </c>
      <c r="C50">
        <v>189</v>
      </c>
      <c r="D50">
        <v>148</v>
      </c>
      <c r="E50">
        <v>-138</v>
      </c>
      <c r="F50">
        <f t="shared" si="0"/>
        <v>-186.5</v>
      </c>
      <c r="G50">
        <f t="shared" si="1"/>
        <v>143</v>
      </c>
      <c r="H50">
        <f t="shared" si="14"/>
        <v>-9.3251351488222983E-3</v>
      </c>
      <c r="I50">
        <f t="shared" si="14"/>
        <v>7.1500609223807037E-3</v>
      </c>
      <c r="J50">
        <f t="shared" si="15"/>
        <v>-4.6625E-3</v>
      </c>
      <c r="K50">
        <f t="shared" si="15"/>
        <v>3.5749999999999996E-3</v>
      </c>
      <c r="L50">
        <f t="shared" si="16"/>
        <v>-2.4487499999999999E-2</v>
      </c>
      <c r="M50">
        <f t="shared" si="16"/>
        <v>1.75125E-2</v>
      </c>
      <c r="N50">
        <f t="shared" si="5"/>
        <v>3.0105237293534159E-2</v>
      </c>
      <c r="O50">
        <f t="shared" si="6"/>
        <v>324.42913612455857</v>
      </c>
      <c r="P50">
        <f t="shared" si="7"/>
        <v>144.42913612455857</v>
      </c>
      <c r="Q50">
        <f t="shared" si="8"/>
        <v>-24.487500000000008</v>
      </c>
      <c r="R50">
        <f t="shared" si="9"/>
        <v>17.512499999999989</v>
      </c>
      <c r="S50">
        <f t="shared" si="10"/>
        <v>30.105237293534159</v>
      </c>
      <c r="T50">
        <f>Q50-'"0" цикл 13.08.24'!Q49</f>
        <v>-50.193205714238317</v>
      </c>
      <c r="U50">
        <f>R50-'"0" цикл 13.08.24'!R49</f>
        <v>-24.252387932624387</v>
      </c>
      <c r="V50">
        <f t="shared" si="11"/>
        <v>55.745279802924586</v>
      </c>
      <c r="W50">
        <f t="shared" si="12"/>
        <v>205.78893661306415</v>
      </c>
      <c r="X50">
        <f t="shared" si="13"/>
        <v>205.78893661306415</v>
      </c>
    </row>
    <row r="51" spans="1:24" x14ac:dyDescent="0.25">
      <c r="A51">
        <v>23.5</v>
      </c>
      <c r="B51">
        <v>-198</v>
      </c>
      <c r="C51">
        <v>191</v>
      </c>
      <c r="D51">
        <v>147</v>
      </c>
      <c r="E51">
        <v>-138</v>
      </c>
      <c r="F51">
        <f t="shared" si="0"/>
        <v>-194.5</v>
      </c>
      <c r="G51">
        <f t="shared" si="1"/>
        <v>142.5</v>
      </c>
      <c r="H51">
        <f t="shared" si="14"/>
        <v>-9.725153297849818E-3</v>
      </c>
      <c r="I51">
        <f t="shared" si="14"/>
        <v>7.1250602855568923E-3</v>
      </c>
      <c r="J51">
        <f t="shared" si="15"/>
        <v>-4.8624999999999996E-3</v>
      </c>
      <c r="K51">
        <f t="shared" si="15"/>
        <v>3.5624999999999997E-3</v>
      </c>
      <c r="L51">
        <f t="shared" si="16"/>
        <v>-1.9625E-2</v>
      </c>
      <c r="M51">
        <f t="shared" si="16"/>
        <v>1.3950000000000001E-2</v>
      </c>
      <c r="N51">
        <f t="shared" si="5"/>
        <v>2.4077855490055589E-2</v>
      </c>
      <c r="O51">
        <f t="shared" si="6"/>
        <v>324.59371845453381</v>
      </c>
      <c r="P51">
        <f t="shared" si="7"/>
        <v>144.59371845453381</v>
      </c>
      <c r="Q51">
        <f t="shared" si="8"/>
        <v>-19.624999999999996</v>
      </c>
      <c r="R51">
        <f t="shared" si="9"/>
        <v>13.950000000000008</v>
      </c>
      <c r="S51">
        <f t="shared" si="10"/>
        <v>24.07785549005559</v>
      </c>
      <c r="T51">
        <f>Q51-'"0" цикл 13.08.24'!Q50</f>
        <v>-40.94198622161899</v>
      </c>
      <c r="U51">
        <f>R51-'"0" цикл 13.08.24'!R50</f>
        <v>-21.898179311057369</v>
      </c>
      <c r="V51">
        <f t="shared" si="11"/>
        <v>46.43034021962859</v>
      </c>
      <c r="W51">
        <f t="shared" si="12"/>
        <v>208.14048848075964</v>
      </c>
      <c r="X51">
        <f t="shared" si="13"/>
        <v>208.14048848075964</v>
      </c>
    </row>
    <row r="52" spans="1:24" x14ac:dyDescent="0.25">
      <c r="A52">
        <v>24</v>
      </c>
      <c r="B52">
        <v>-244</v>
      </c>
      <c r="C52">
        <v>237</v>
      </c>
      <c r="D52">
        <v>166</v>
      </c>
      <c r="E52">
        <v>-159</v>
      </c>
      <c r="F52">
        <f t="shared" si="0"/>
        <v>-240.5</v>
      </c>
      <c r="G52">
        <f t="shared" si="1"/>
        <v>162.5</v>
      </c>
      <c r="H52">
        <f t="shared" si="14"/>
        <v>-1.202528982261184E-2</v>
      </c>
      <c r="I52">
        <f t="shared" si="14"/>
        <v>8.1250893988146517E-3</v>
      </c>
      <c r="J52">
        <f t="shared" si="15"/>
        <v>-6.0125000000000005E-3</v>
      </c>
      <c r="K52">
        <f t="shared" si="15"/>
        <v>4.0624999999999993E-3</v>
      </c>
      <c r="L52">
        <f t="shared" si="16"/>
        <v>-1.36125E-2</v>
      </c>
      <c r="M52">
        <f t="shared" si="16"/>
        <v>9.8875000000000005E-3</v>
      </c>
      <c r="N52">
        <f t="shared" si="5"/>
        <v>1.6824470645461626E-2</v>
      </c>
      <c r="O52">
        <f t="shared" si="6"/>
        <v>324.00705352803323</v>
      </c>
      <c r="P52">
        <f t="shared" si="7"/>
        <v>144.00705352803323</v>
      </c>
      <c r="Q52">
        <f t="shared" si="8"/>
        <v>-13.612499999999999</v>
      </c>
      <c r="R52">
        <f t="shared" si="9"/>
        <v>9.8874999999999993</v>
      </c>
      <c r="S52">
        <f t="shared" si="10"/>
        <v>16.824470645461627</v>
      </c>
      <c r="T52">
        <f>Q52-'"0" цикл 13.08.24'!Q51</f>
        <v>-31.169791555134033</v>
      </c>
      <c r="U52">
        <f>R52-'"0" цикл 13.08.24'!R51</f>
        <v>-20.070560501245009</v>
      </c>
      <c r="V52">
        <f t="shared" si="11"/>
        <v>37.072675981437342</v>
      </c>
      <c r="W52">
        <f t="shared" si="12"/>
        <v>212.77791616889391</v>
      </c>
      <c r="X52">
        <f t="shared" si="13"/>
        <v>212.77791616889391</v>
      </c>
    </row>
    <row r="53" spans="1:24" x14ac:dyDescent="0.25">
      <c r="A53">
        <v>24.5</v>
      </c>
      <c r="B53">
        <v>-271</v>
      </c>
      <c r="C53">
        <v>266</v>
      </c>
      <c r="D53">
        <v>195</v>
      </c>
      <c r="E53">
        <v>-187</v>
      </c>
      <c r="F53">
        <f t="shared" si="0"/>
        <v>-268.5</v>
      </c>
      <c r="G53">
        <f t="shared" si="1"/>
        <v>191</v>
      </c>
      <c r="H53">
        <f t="shared" ref="H53:I54" si="17">ASIN(F53/20000)</f>
        <v>-1.3425403298733346E-2</v>
      </c>
      <c r="I53">
        <f t="shared" si="17"/>
        <v>9.5501451699371836E-3</v>
      </c>
      <c r="J53">
        <f t="shared" ref="J53:K54" si="18">0.5*SIN(H53)</f>
        <v>-6.7124999999999997E-3</v>
      </c>
      <c r="K53">
        <f t="shared" si="18"/>
        <v>4.7750000000000006E-3</v>
      </c>
      <c r="L53">
        <f t="shared" ref="L53:M54" si="19">J54+L54</f>
        <v>-6.899999999999999E-3</v>
      </c>
      <c r="M53">
        <f t="shared" si="19"/>
        <v>5.1124999999999999E-3</v>
      </c>
      <c r="N53">
        <f t="shared" si="5"/>
        <v>8.5876455591739464E-3</v>
      </c>
      <c r="O53">
        <f t="shared" si="6"/>
        <v>323.46369846521151</v>
      </c>
      <c r="P53">
        <f t="shared" si="7"/>
        <v>143.46369846521151</v>
      </c>
      <c r="Q53">
        <f t="shared" si="8"/>
        <v>-6.8999999999999995</v>
      </c>
      <c r="R53">
        <f t="shared" si="9"/>
        <v>5.1125000000000025</v>
      </c>
      <c r="S53">
        <f t="shared" si="10"/>
        <v>8.5876455591739465</v>
      </c>
      <c r="T53">
        <f>Q53-'"0" цикл 13.08.24'!Q52</f>
        <v>-20.823645000273373</v>
      </c>
      <c r="U53">
        <f>R53-'"0" цикл 13.08.24'!R52</f>
        <v>-18.823496335216468</v>
      </c>
      <c r="V53">
        <f t="shared" si="11"/>
        <v>28.070415126594014</v>
      </c>
      <c r="W53">
        <f t="shared" si="12"/>
        <v>222.11194806825353</v>
      </c>
      <c r="X53">
        <f t="shared" si="13"/>
        <v>222.11194806825353</v>
      </c>
    </row>
    <row r="54" spans="1:24" x14ac:dyDescent="0.25">
      <c r="A54">
        <v>25</v>
      </c>
      <c r="B54">
        <v>-281</v>
      </c>
      <c r="C54">
        <v>271</v>
      </c>
      <c r="D54">
        <v>208</v>
      </c>
      <c r="E54">
        <v>-201</v>
      </c>
      <c r="F54">
        <f t="shared" si="0"/>
        <v>-276</v>
      </c>
      <c r="G54">
        <f t="shared" si="1"/>
        <v>204.5</v>
      </c>
      <c r="H54">
        <f t="shared" si="17"/>
        <v>-1.3800438049541007E-2</v>
      </c>
      <c r="I54">
        <f t="shared" si="17"/>
        <v>1.0225178180073208E-2</v>
      </c>
      <c r="J54">
        <f t="shared" si="18"/>
        <v>-6.899999999999999E-3</v>
      </c>
      <c r="K54">
        <f t="shared" si="18"/>
        <v>5.1124999999999999E-3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13.08.24'!Q53</f>
        <v>-9.7882314501107288</v>
      </c>
      <c r="U54">
        <f>R54-'"0" цикл 13.08.24'!R53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0" zoomScaleNormal="70" workbookViewId="0">
      <selection activeCell="B3" sqref="B3:E54"/>
    </sheetView>
  </sheetViews>
  <sheetFormatPr defaultRowHeight="15" x14ac:dyDescent="0.25"/>
  <sheetData>
    <row r="1" spans="1:24" x14ac:dyDescent="0.25">
      <c r="B1" s="51" t="s">
        <v>0</v>
      </c>
      <c r="C1" s="51"/>
      <c r="D1" s="51"/>
      <c r="E1" s="51"/>
      <c r="H1" t="s">
        <v>97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B3">
        <v>-293</v>
      </c>
      <c r="C3">
        <v>280</v>
      </c>
      <c r="D3">
        <v>-8</v>
      </c>
      <c r="E3">
        <v>9</v>
      </c>
      <c r="F3">
        <f>(B3-C3)/2</f>
        <v>-286.5</v>
      </c>
      <c r="G3">
        <f>(D3-E3)/2</f>
        <v>-8.5</v>
      </c>
      <c r="H3">
        <f>ASIN(F3/20000)</f>
        <v>-1.4325489973676445E-2</v>
      </c>
      <c r="I3">
        <f>ASIN(G3/20000)</f>
        <v>-4.2500001279427186E-4</v>
      </c>
      <c r="J3">
        <f>0.5*SIN(H3)</f>
        <v>-7.1624999999999996E-3</v>
      </c>
      <c r="K3">
        <f>0.5*SIN(I3)</f>
        <v>-2.1249999999999999E-4</v>
      </c>
      <c r="L3">
        <f>J4+L4</f>
        <v>-6.1100000000000002E-2</v>
      </c>
      <c r="M3">
        <f>K4+M4</f>
        <v>-9.5649999999999999E-2</v>
      </c>
      <c r="N3">
        <f>SQRT(L3^2+M3^2)</f>
        <v>0.11349948237767431</v>
      </c>
      <c r="O3">
        <f>IF(L3&gt;=0,180-DEGREES(ASIN(-M3/N3)),IF(M3&lt;0,DEGREES(ASIN(-M3/N3)),360-DEGREES(ASIN(M3/N3))))</f>
        <v>57.430078720975303</v>
      </c>
      <c r="P3">
        <f>IF((O3+$P$1)&lt;=360,O3+$P$1,O3+$P$1-360)</f>
        <v>237.4300787209753</v>
      </c>
      <c r="Q3">
        <f>1000*N3*COS(RADIANS(P3))</f>
        <v>-61.100000000000037</v>
      </c>
      <c r="R3">
        <f>1000*N3*SIN(RADIANS(P3))</f>
        <v>-95.649999999999991</v>
      </c>
      <c r="S3">
        <f>N3*1000</f>
        <v>113.49948237767431</v>
      </c>
      <c r="T3" t="e">
        <f>Q3-'"0" цикл 13.08.24'!#REF!</f>
        <v>#REF!</v>
      </c>
      <c r="U3" t="e">
        <f>R3-'"0" цикл 13.08.24'!#REF!</f>
        <v>#REF!</v>
      </c>
      <c r="V3" t="e">
        <f>SQRT(T3^2+U3^2)</f>
        <v>#REF!</v>
      </c>
      <c r="W3" t="e">
        <f>IF(V3=0,0,IF(T3&gt;=0,DEGREES(ASIN(U3/V3)),(180-DEGREES(ASIN(U3/V3)))))</f>
        <v>#REF!</v>
      </c>
      <c r="X3" t="e">
        <f>IF(W3&lt;0,360+W3,W3)</f>
        <v>#REF!</v>
      </c>
    </row>
    <row r="4" spans="1:24" x14ac:dyDescent="0.25">
      <c r="A4">
        <v>0</v>
      </c>
      <c r="B4">
        <v>-281</v>
      </c>
      <c r="C4">
        <v>274</v>
      </c>
      <c r="D4">
        <v>3</v>
      </c>
      <c r="E4">
        <v>1</v>
      </c>
      <c r="F4">
        <f t="shared" ref="F4:F54" si="0">(B4-C4)/2</f>
        <v>-277.5</v>
      </c>
      <c r="G4">
        <f t="shared" ref="G4:G54" si="1">(D4-E4)/2</f>
        <v>1</v>
      </c>
      <c r="H4">
        <f t="shared" ref="H4:I19" si="2">ASIN(F4/20000)</f>
        <v>-1.3875445230955154E-2</v>
      </c>
      <c r="I4">
        <f t="shared" si="2"/>
        <v>5.000000002083334E-5</v>
      </c>
      <c r="J4">
        <f t="shared" ref="J4:K19" si="3">0.5*SIN(H4)</f>
        <v>-6.937500000000001E-3</v>
      </c>
      <c r="K4">
        <f t="shared" si="3"/>
        <v>2.5000000000000005E-5</v>
      </c>
      <c r="L4">
        <f t="shared" ref="L4:M19" si="4">J5+L5</f>
        <v>-5.4162500000000002E-2</v>
      </c>
      <c r="M4">
        <f t="shared" si="4"/>
        <v>-9.5674999999999996E-2</v>
      </c>
      <c r="N4">
        <f t="shared" ref="N4:N54" si="5">SQRT(L4^2+M4^2)</f>
        <v>0.1099421758528091</v>
      </c>
      <c r="O4">
        <f t="shared" ref="O4:O53" si="6">IF(L4&gt;=0,180-DEGREES(ASIN(-M4/N4)),IF(M4&lt;0,DEGREES(ASIN(-M4/N4)),360-DEGREES(ASIN(M4/N4))))</f>
        <v>60.48539947072576</v>
      </c>
      <c r="P4">
        <f t="shared" ref="P4:P53" si="7">IF((O4+$P$1)&lt;=360,O4+$P$1,O4+$P$1-360)</f>
        <v>240.48539947072575</v>
      </c>
      <c r="Q4">
        <f t="shared" ref="Q4:Q54" si="8">1000*N4*COS(RADIANS(P4))</f>
        <v>-54.162500000000037</v>
      </c>
      <c r="R4">
        <f t="shared" ref="R4:R54" si="9">1000*N4*SIN(RADIANS(P4))</f>
        <v>-95.674999999999983</v>
      </c>
      <c r="S4">
        <f t="shared" ref="S4:S54" si="10">N4*1000</f>
        <v>109.9421758528091</v>
      </c>
      <c r="T4">
        <f>Q4-'"0" цикл 13.08.24'!Q3</f>
        <v>58.742154558367403</v>
      </c>
      <c r="U4">
        <f>R4-'"0" цикл 13.08.24'!R3</f>
        <v>-221.02358958543476</v>
      </c>
      <c r="V4">
        <f t="shared" ref="V4:V54" si="11">SQRT(T4^2+U4^2)</f>
        <v>228.69645356976969</v>
      </c>
      <c r="W4">
        <f t="shared" ref="W4:W54" si="12">IF(V4=0,0,IF(T4&gt;=0,DEGREES(ASIN(U4/V4)),(180-DEGREES(ASIN(U4/V4)))))</f>
        <v>-75.116384775418254</v>
      </c>
      <c r="X4">
        <f t="shared" ref="X4:X54" si="13">IF(W4&lt;0,360+W4,W4)</f>
        <v>284.88361522458172</v>
      </c>
    </row>
    <row r="5" spans="1:24" x14ac:dyDescent="0.25">
      <c r="A5">
        <v>0.5</v>
      </c>
      <c r="B5">
        <v>-224</v>
      </c>
      <c r="C5">
        <v>219</v>
      </c>
      <c r="D5">
        <v>-2</v>
      </c>
      <c r="E5">
        <v>9</v>
      </c>
      <c r="F5">
        <f t="shared" si="0"/>
        <v>-221.5</v>
      </c>
      <c r="G5">
        <f t="shared" si="1"/>
        <v>-5.5</v>
      </c>
      <c r="H5">
        <f t="shared" si="2"/>
        <v>-1.1075226414338314E-2</v>
      </c>
      <c r="I5">
        <f t="shared" si="2"/>
        <v>-2.7500000346614595E-4</v>
      </c>
      <c r="J5">
        <f t="shared" si="3"/>
        <v>-5.5374999999999999E-3</v>
      </c>
      <c r="K5">
        <f t="shared" si="3"/>
        <v>-1.3750000000000001E-4</v>
      </c>
      <c r="L5">
        <f t="shared" si="4"/>
        <v>-4.8625000000000002E-2</v>
      </c>
      <c r="M5">
        <f t="shared" si="4"/>
        <v>-9.5537499999999997E-2</v>
      </c>
      <c r="N5">
        <f t="shared" si="5"/>
        <v>0.10719983456726974</v>
      </c>
      <c r="O5">
        <f t="shared" si="6"/>
        <v>63.025614850956266</v>
      </c>
      <c r="P5">
        <f t="shared" si="7"/>
        <v>243.02561485095626</v>
      </c>
      <c r="Q5">
        <f t="shared" si="8"/>
        <v>-48.625000000000057</v>
      </c>
      <c r="R5">
        <f t="shared" si="9"/>
        <v>-95.537499999999966</v>
      </c>
      <c r="S5">
        <f t="shared" si="10"/>
        <v>107.19983456726973</v>
      </c>
      <c r="T5">
        <f>Q5-'"0" цикл 13.08.24'!Q4</f>
        <v>58.752891143652036</v>
      </c>
      <c r="U5">
        <f>R5-'"0" цикл 13.08.24'!R4</f>
        <v>-216.30137098473389</v>
      </c>
      <c r="V5">
        <f t="shared" si="11"/>
        <v>224.13876350960203</v>
      </c>
      <c r="W5">
        <f t="shared" si="12"/>
        <v>-74.803673286029735</v>
      </c>
      <c r="X5">
        <f t="shared" si="13"/>
        <v>285.19632671397028</v>
      </c>
    </row>
    <row r="6" spans="1:24" x14ac:dyDescent="0.25">
      <c r="A6">
        <v>1</v>
      </c>
      <c r="B6">
        <v>-130</v>
      </c>
      <c r="C6">
        <v>140</v>
      </c>
      <c r="D6">
        <v>-21</v>
      </c>
      <c r="E6">
        <v>29</v>
      </c>
      <c r="F6">
        <f t="shared" si="0"/>
        <v>-135</v>
      </c>
      <c r="G6">
        <f t="shared" si="1"/>
        <v>-25</v>
      </c>
      <c r="H6">
        <f t="shared" si="2"/>
        <v>-6.7500512588634732E-3</v>
      </c>
      <c r="I6">
        <f t="shared" si="2"/>
        <v>-1.2500003255210622E-3</v>
      </c>
      <c r="J6">
        <f t="shared" si="3"/>
        <v>-3.3749999999999995E-3</v>
      </c>
      <c r="K6">
        <f t="shared" si="3"/>
        <v>-6.2500000000000001E-4</v>
      </c>
      <c r="L6">
        <f t="shared" si="4"/>
        <v>-4.5250000000000005E-2</v>
      </c>
      <c r="M6">
        <f t="shared" si="4"/>
        <v>-9.4912499999999997E-2</v>
      </c>
      <c r="N6">
        <f t="shared" si="5"/>
        <v>0.10514725463011386</v>
      </c>
      <c r="O6">
        <f t="shared" si="6"/>
        <v>64.510298992691986</v>
      </c>
      <c r="P6">
        <f t="shared" si="7"/>
        <v>244.51029899269199</v>
      </c>
      <c r="Q6">
        <f t="shared" si="8"/>
        <v>-45.250000000000007</v>
      </c>
      <c r="R6">
        <f t="shared" si="9"/>
        <v>-94.912499999999994</v>
      </c>
      <c r="S6">
        <f t="shared" si="10"/>
        <v>105.14725463011386</v>
      </c>
      <c r="T6">
        <f>Q6-'"0" цикл 13.08.24'!Q5</f>
        <v>57.40830004534174</v>
      </c>
      <c r="U6">
        <f>R6-'"0" цикл 13.08.24'!R5</f>
        <v>-211.29031293322487</v>
      </c>
      <c r="V6">
        <f t="shared" si="11"/>
        <v>218.95047214727828</v>
      </c>
      <c r="W6">
        <f t="shared" si="12"/>
        <v>-74.799496818627503</v>
      </c>
      <c r="X6">
        <f t="shared" si="13"/>
        <v>285.20050318137248</v>
      </c>
    </row>
    <row r="7" spans="1:24" x14ac:dyDescent="0.25">
      <c r="A7">
        <v>1.5</v>
      </c>
      <c r="B7">
        <v>-34</v>
      </c>
      <c r="C7">
        <v>18</v>
      </c>
      <c r="D7">
        <v>-119</v>
      </c>
      <c r="E7">
        <v>130</v>
      </c>
      <c r="F7">
        <f t="shared" si="0"/>
        <v>-26</v>
      </c>
      <c r="G7">
        <f t="shared" si="1"/>
        <v>-124.5</v>
      </c>
      <c r="H7">
        <f t="shared" si="2"/>
        <v>-1.300000366166945E-3</v>
      </c>
      <c r="I7">
        <f t="shared" si="2"/>
        <v>-6.2250402044745174E-3</v>
      </c>
      <c r="J7">
        <f t="shared" si="3"/>
        <v>-6.4999999999999997E-4</v>
      </c>
      <c r="K7">
        <f t="shared" si="3"/>
        <v>-3.1124999999999994E-3</v>
      </c>
      <c r="L7">
        <f t="shared" si="4"/>
        <v>-4.4600000000000008E-2</v>
      </c>
      <c r="M7">
        <f t="shared" si="4"/>
        <v>-9.1799999999999993E-2</v>
      </c>
      <c r="N7">
        <f t="shared" si="5"/>
        <v>0.10206076621307524</v>
      </c>
      <c r="O7">
        <f t="shared" si="6"/>
        <v>64.087720870417201</v>
      </c>
      <c r="P7">
        <f t="shared" si="7"/>
        <v>244.0877208704172</v>
      </c>
      <c r="Q7">
        <f t="shared" si="8"/>
        <v>-44.600000000000023</v>
      </c>
      <c r="R7">
        <f t="shared" si="9"/>
        <v>-91.799999999999983</v>
      </c>
      <c r="S7">
        <f t="shared" si="10"/>
        <v>102.06076621307524</v>
      </c>
      <c r="T7">
        <f>Q7-'"0" цикл 13.08.24'!Q6</f>
        <v>54.538581790292085</v>
      </c>
      <c r="U7">
        <f>R7-'"0" цикл 13.08.24'!R6</f>
        <v>-204.26127000647136</v>
      </c>
      <c r="V7">
        <f t="shared" si="11"/>
        <v>211.4169419142018</v>
      </c>
      <c r="W7">
        <f t="shared" si="12"/>
        <v>-75.050538253074876</v>
      </c>
      <c r="X7">
        <f t="shared" si="13"/>
        <v>284.94946174692512</v>
      </c>
    </row>
    <row r="8" spans="1:24" x14ac:dyDescent="0.25">
      <c r="A8">
        <v>2</v>
      </c>
      <c r="B8">
        <v>-24</v>
      </c>
      <c r="C8">
        <v>30</v>
      </c>
      <c r="D8">
        <v>-212</v>
      </c>
      <c r="E8">
        <v>218</v>
      </c>
      <c r="F8">
        <f t="shared" si="0"/>
        <v>-27</v>
      </c>
      <c r="G8">
        <f t="shared" si="1"/>
        <v>-215</v>
      </c>
      <c r="H8">
        <f t="shared" si="2"/>
        <v>-1.3500004100628364E-3</v>
      </c>
      <c r="I8">
        <f t="shared" si="2"/>
        <v>-1.0750207060247126E-2</v>
      </c>
      <c r="J8">
        <f t="shared" si="3"/>
        <v>-6.7500000000000004E-4</v>
      </c>
      <c r="K8">
        <f t="shared" si="3"/>
        <v>-5.3749999999999996E-3</v>
      </c>
      <c r="L8">
        <f t="shared" si="4"/>
        <v>-4.3925000000000006E-2</v>
      </c>
      <c r="M8">
        <f t="shared" si="4"/>
        <v>-8.6424999999999988E-2</v>
      </c>
      <c r="N8">
        <f t="shared" si="5"/>
        <v>9.6946821763273905E-2</v>
      </c>
      <c r="O8">
        <f t="shared" si="6"/>
        <v>63.058312634331202</v>
      </c>
      <c r="P8">
        <f t="shared" si="7"/>
        <v>243.0583126343312</v>
      </c>
      <c r="Q8">
        <f t="shared" si="8"/>
        <v>-43.925000000000026</v>
      </c>
      <c r="R8">
        <f t="shared" si="9"/>
        <v>-86.424999999999983</v>
      </c>
      <c r="S8">
        <f t="shared" si="10"/>
        <v>96.946821763273903</v>
      </c>
      <c r="T8">
        <f>Q8-'"0" цикл 13.08.24'!Q7</f>
        <v>51.847788229451169</v>
      </c>
      <c r="U8">
        <f>R8-'"0" цикл 13.08.24'!R7</f>
        <v>-195.16344355509051</v>
      </c>
      <c r="V8">
        <f t="shared" si="11"/>
        <v>201.93306525818653</v>
      </c>
      <c r="W8">
        <f t="shared" si="12"/>
        <v>-75.122261696823088</v>
      </c>
      <c r="X8">
        <f t="shared" si="13"/>
        <v>284.8777383031769</v>
      </c>
    </row>
    <row r="9" spans="1:24" x14ac:dyDescent="0.25">
      <c r="A9">
        <v>2.5</v>
      </c>
      <c r="B9">
        <v>18</v>
      </c>
      <c r="C9">
        <v>-13</v>
      </c>
      <c r="D9">
        <v>-267</v>
      </c>
      <c r="E9">
        <v>274</v>
      </c>
      <c r="F9">
        <f t="shared" si="0"/>
        <v>15.5</v>
      </c>
      <c r="G9">
        <f t="shared" si="1"/>
        <v>-270.5</v>
      </c>
      <c r="H9">
        <f t="shared" si="2"/>
        <v>7.7500007758075007E-4</v>
      </c>
      <c r="I9">
        <f t="shared" si="2"/>
        <v>-1.3525412378792848E-2</v>
      </c>
      <c r="J9">
        <f t="shared" si="3"/>
        <v>3.8749999999999999E-4</v>
      </c>
      <c r="K9">
        <f t="shared" si="3"/>
        <v>-6.7625000000000003E-3</v>
      </c>
      <c r="L9">
        <f t="shared" si="4"/>
        <v>-4.4312500000000005E-2</v>
      </c>
      <c r="M9">
        <f t="shared" si="4"/>
        <v>-7.9662499999999983E-2</v>
      </c>
      <c r="N9">
        <f t="shared" si="5"/>
        <v>9.1157619333218656E-2</v>
      </c>
      <c r="O9">
        <f t="shared" si="6"/>
        <v>60.914871528054533</v>
      </c>
      <c r="P9">
        <f t="shared" si="7"/>
        <v>240.91487152805453</v>
      </c>
      <c r="Q9">
        <f t="shared" si="8"/>
        <v>-44.312500000000021</v>
      </c>
      <c r="R9">
        <f t="shared" si="9"/>
        <v>-79.662499999999994</v>
      </c>
      <c r="S9">
        <f t="shared" si="10"/>
        <v>91.157619333218662</v>
      </c>
      <c r="T9">
        <f>Q9-'"0" цикл 13.08.24'!Q8</f>
        <v>47.118836269350872</v>
      </c>
      <c r="U9">
        <f>R9-'"0" цикл 13.08.24'!R8</f>
        <v>-183.8453387329406</v>
      </c>
      <c r="V9">
        <f t="shared" si="11"/>
        <v>189.78749512338152</v>
      </c>
      <c r="W9">
        <f t="shared" si="12"/>
        <v>-75.624744823356338</v>
      </c>
      <c r="X9">
        <f t="shared" si="13"/>
        <v>284.37525517664369</v>
      </c>
    </row>
    <row r="10" spans="1:24" x14ac:dyDescent="0.25">
      <c r="A10">
        <v>3</v>
      </c>
      <c r="B10">
        <v>69</v>
      </c>
      <c r="C10">
        <v>-69</v>
      </c>
      <c r="D10">
        <v>-279</v>
      </c>
      <c r="E10">
        <v>290</v>
      </c>
      <c r="F10">
        <f t="shared" si="0"/>
        <v>69</v>
      </c>
      <c r="G10">
        <f t="shared" si="1"/>
        <v>-284.5</v>
      </c>
      <c r="H10">
        <f t="shared" si="2"/>
        <v>3.4500068439741577E-3</v>
      </c>
      <c r="I10">
        <f t="shared" si="2"/>
        <v>-1.4225479783296057E-2</v>
      </c>
      <c r="J10">
        <f t="shared" si="3"/>
        <v>1.7250000000000002E-3</v>
      </c>
      <c r="K10">
        <f t="shared" si="3"/>
        <v>-7.1124999999999999E-3</v>
      </c>
      <c r="L10">
        <f t="shared" si="4"/>
        <v>-4.6037500000000002E-2</v>
      </c>
      <c r="M10">
        <f t="shared" si="4"/>
        <v>-7.2549999999999989E-2</v>
      </c>
      <c r="N10">
        <f t="shared" si="5"/>
        <v>8.5924117139776296E-2</v>
      </c>
      <c r="O10">
        <f t="shared" si="6"/>
        <v>57.602325265948608</v>
      </c>
      <c r="P10">
        <f t="shared" si="7"/>
        <v>237.60232526594859</v>
      </c>
      <c r="Q10">
        <f t="shared" si="8"/>
        <v>-46.037500000000023</v>
      </c>
      <c r="R10">
        <f t="shared" si="9"/>
        <v>-72.549999999999983</v>
      </c>
      <c r="S10">
        <f t="shared" si="10"/>
        <v>85.9241171397763</v>
      </c>
      <c r="T10">
        <f>Q10-'"0" цикл 13.08.24'!Q9</f>
        <v>39.128995409408745</v>
      </c>
      <c r="U10">
        <f>R10-'"0" цикл 13.08.24'!R9</f>
        <v>-170.91824252911306</v>
      </c>
      <c r="V10">
        <f t="shared" si="11"/>
        <v>175.34002369963977</v>
      </c>
      <c r="W10">
        <f t="shared" si="12"/>
        <v>-77.105258107628003</v>
      </c>
      <c r="X10">
        <f t="shared" si="13"/>
        <v>282.894741892372</v>
      </c>
    </row>
    <row r="11" spans="1:24" x14ac:dyDescent="0.25">
      <c r="A11">
        <v>3.5</v>
      </c>
      <c r="B11">
        <v>107</v>
      </c>
      <c r="C11">
        <v>-111</v>
      </c>
      <c r="D11">
        <v>-294</v>
      </c>
      <c r="E11">
        <v>302</v>
      </c>
      <c r="F11">
        <f t="shared" si="0"/>
        <v>109</v>
      </c>
      <c r="G11">
        <f t="shared" si="1"/>
        <v>-298</v>
      </c>
      <c r="H11">
        <f t="shared" si="2"/>
        <v>5.4500269801314553E-3</v>
      </c>
      <c r="I11">
        <f t="shared" si="2"/>
        <v>-1.4900551379920447E-2</v>
      </c>
      <c r="J11">
        <f t="shared" si="3"/>
        <v>2.7250000000000004E-3</v>
      </c>
      <c r="K11">
        <f t="shared" si="3"/>
        <v>-7.4500000000000009E-3</v>
      </c>
      <c r="L11">
        <f t="shared" si="4"/>
        <v>-4.87625E-2</v>
      </c>
      <c r="M11">
        <f t="shared" si="4"/>
        <v>-6.5099999999999991E-2</v>
      </c>
      <c r="N11">
        <f t="shared" si="5"/>
        <v>8.1337515368063704E-2</v>
      </c>
      <c r="O11">
        <f t="shared" si="6"/>
        <v>53.165323360638865</v>
      </c>
      <c r="P11">
        <f t="shared" si="7"/>
        <v>233.16532336063887</v>
      </c>
      <c r="Q11">
        <f t="shared" si="8"/>
        <v>-48.762499999999989</v>
      </c>
      <c r="R11">
        <f t="shared" si="9"/>
        <v>-65.099999999999994</v>
      </c>
      <c r="S11">
        <f t="shared" si="10"/>
        <v>81.337515368063706</v>
      </c>
      <c r="T11">
        <f>Q11-'"0" цикл 13.08.24'!Q10</f>
        <v>29.278687521323761</v>
      </c>
      <c r="U11">
        <f>R11-'"0" цикл 13.08.24'!R10</f>
        <v>-157.98684201402781</v>
      </c>
      <c r="V11">
        <f t="shared" si="11"/>
        <v>160.67695476494663</v>
      </c>
      <c r="W11">
        <f t="shared" si="12"/>
        <v>-79.500856522845709</v>
      </c>
      <c r="X11">
        <f t="shared" si="13"/>
        <v>280.49914347715429</v>
      </c>
    </row>
    <row r="12" spans="1:24" x14ac:dyDescent="0.25">
      <c r="A12">
        <v>4</v>
      </c>
      <c r="B12">
        <v>184</v>
      </c>
      <c r="C12">
        <v>-185</v>
      </c>
      <c r="D12">
        <v>-311</v>
      </c>
      <c r="E12">
        <v>319</v>
      </c>
      <c r="F12">
        <f t="shared" si="0"/>
        <v>184.5</v>
      </c>
      <c r="G12">
        <f t="shared" si="1"/>
        <v>-315</v>
      </c>
      <c r="H12">
        <f t="shared" si="2"/>
        <v>9.2251308472218307E-3</v>
      </c>
      <c r="I12">
        <f t="shared" si="2"/>
        <v>-1.5750651236761459E-2</v>
      </c>
      <c r="J12">
        <f t="shared" si="3"/>
        <v>4.6125000000000003E-3</v>
      </c>
      <c r="K12">
        <f t="shared" si="3"/>
        <v>-7.8750000000000001E-3</v>
      </c>
      <c r="L12">
        <f t="shared" si="4"/>
        <v>-5.3374999999999999E-2</v>
      </c>
      <c r="M12">
        <f t="shared" si="4"/>
        <v>-5.7224999999999984E-2</v>
      </c>
      <c r="N12">
        <f t="shared" si="5"/>
        <v>7.8253378521313685E-2</v>
      </c>
      <c r="O12">
        <f t="shared" si="6"/>
        <v>46.99366832504149</v>
      </c>
      <c r="P12">
        <f t="shared" si="7"/>
        <v>226.99366832504148</v>
      </c>
      <c r="Q12">
        <f t="shared" si="8"/>
        <v>-53.374999999999993</v>
      </c>
      <c r="R12">
        <f t="shared" si="9"/>
        <v>-57.22499999999998</v>
      </c>
      <c r="S12">
        <f t="shared" si="10"/>
        <v>78.253378521313678</v>
      </c>
      <c r="T12">
        <f>Q12-'"0" цикл 13.08.24'!Q11</f>
        <v>17.343338680962326</v>
      </c>
      <c r="U12">
        <f>R12-'"0" цикл 13.08.24'!R11</f>
        <v>-145.32378273614916</v>
      </c>
      <c r="V12">
        <f t="shared" si="11"/>
        <v>146.35502459890486</v>
      </c>
      <c r="W12">
        <f t="shared" si="12"/>
        <v>-83.19435301052269</v>
      </c>
      <c r="X12">
        <f t="shared" si="13"/>
        <v>276.80564698947728</v>
      </c>
    </row>
    <row r="13" spans="1:24" x14ac:dyDescent="0.25">
      <c r="A13">
        <v>4.5</v>
      </c>
      <c r="B13">
        <v>232</v>
      </c>
      <c r="C13">
        <v>-238</v>
      </c>
      <c r="D13">
        <v>-283</v>
      </c>
      <c r="E13">
        <v>293</v>
      </c>
      <c r="F13">
        <f t="shared" si="0"/>
        <v>235</v>
      </c>
      <c r="G13">
        <f t="shared" si="1"/>
        <v>-288</v>
      </c>
      <c r="H13">
        <f t="shared" si="2"/>
        <v>1.1750270389194944E-2</v>
      </c>
      <c r="I13">
        <f t="shared" si="2"/>
        <v>-1.4400497710443756E-2</v>
      </c>
      <c r="J13">
        <f t="shared" si="3"/>
        <v>5.875E-3</v>
      </c>
      <c r="K13">
        <f t="shared" si="3"/>
        <v>-7.1999999999999998E-3</v>
      </c>
      <c r="L13">
        <f t="shared" si="4"/>
        <v>-5.9249999999999997E-2</v>
      </c>
      <c r="M13">
        <f t="shared" si="4"/>
        <v>-5.0024999999999986E-2</v>
      </c>
      <c r="N13">
        <f t="shared" si="5"/>
        <v>7.7543943187072958E-2</v>
      </c>
      <c r="O13">
        <f t="shared" si="6"/>
        <v>40.174529525938446</v>
      </c>
      <c r="P13">
        <f t="shared" si="7"/>
        <v>220.17452952593845</v>
      </c>
      <c r="Q13">
        <f t="shared" si="8"/>
        <v>-59.25</v>
      </c>
      <c r="R13">
        <f t="shared" si="9"/>
        <v>-50.024999999999977</v>
      </c>
      <c r="S13">
        <f t="shared" si="10"/>
        <v>77.543943187072955</v>
      </c>
      <c r="T13">
        <f>Q13-'"0" цикл 13.08.24'!Q12</f>
        <v>3.4607710456567489</v>
      </c>
      <c r="U13">
        <f>R13-'"0" цикл 13.08.24'!R12</f>
        <v>-133.97856321221659</v>
      </c>
      <c r="V13">
        <f t="shared" si="11"/>
        <v>134.0232529699245</v>
      </c>
      <c r="W13">
        <f t="shared" si="12"/>
        <v>-88.520334249163852</v>
      </c>
      <c r="X13">
        <f t="shared" si="13"/>
        <v>271.47966575083615</v>
      </c>
    </row>
    <row r="14" spans="1:24" x14ac:dyDescent="0.25">
      <c r="A14">
        <v>5</v>
      </c>
      <c r="B14">
        <v>203</v>
      </c>
      <c r="C14">
        <v>-198</v>
      </c>
      <c r="D14">
        <v>-242</v>
      </c>
      <c r="E14">
        <v>249</v>
      </c>
      <c r="F14">
        <f t="shared" si="0"/>
        <v>200.5</v>
      </c>
      <c r="G14">
        <f t="shared" si="1"/>
        <v>-245.5</v>
      </c>
      <c r="H14">
        <f t="shared" si="2"/>
        <v>1.0025167927388945E-2</v>
      </c>
      <c r="I14">
        <f t="shared" si="2"/>
        <v>-1.2275308278119103E-2</v>
      </c>
      <c r="J14">
        <f t="shared" si="3"/>
        <v>5.0124999999999996E-3</v>
      </c>
      <c r="K14">
        <f t="shared" si="3"/>
        <v>-6.1374999999999997E-3</v>
      </c>
      <c r="L14">
        <f t="shared" si="4"/>
        <v>-6.42625E-2</v>
      </c>
      <c r="M14">
        <f t="shared" si="4"/>
        <v>-4.3887499999999989E-2</v>
      </c>
      <c r="N14">
        <f t="shared" si="5"/>
        <v>7.7818902347051896E-2</v>
      </c>
      <c r="O14">
        <f t="shared" si="6"/>
        <v>34.330773305033375</v>
      </c>
      <c r="P14">
        <f t="shared" si="7"/>
        <v>214.33077330503338</v>
      </c>
      <c r="Q14">
        <f t="shared" si="8"/>
        <v>-64.262499999999989</v>
      </c>
      <c r="R14">
        <f t="shared" si="9"/>
        <v>-43.887500000000017</v>
      </c>
      <c r="S14">
        <f t="shared" si="10"/>
        <v>77.818902347051903</v>
      </c>
      <c r="T14">
        <f>Q14-'"0" цикл 13.08.24'!Q13</f>
        <v>-9.503550117078106</v>
      </c>
      <c r="U14">
        <f>R14-'"0" цикл 13.08.24'!R13</f>
        <v>-125.63402161853026</v>
      </c>
      <c r="V14">
        <f t="shared" si="11"/>
        <v>125.99295556844891</v>
      </c>
      <c r="W14">
        <f t="shared" si="12"/>
        <v>265.67411545393327</v>
      </c>
      <c r="X14">
        <f t="shared" si="13"/>
        <v>265.67411545393327</v>
      </c>
    </row>
    <row r="15" spans="1:24" x14ac:dyDescent="0.25">
      <c r="A15">
        <v>5.5</v>
      </c>
      <c r="B15">
        <v>150</v>
      </c>
      <c r="C15">
        <v>-152</v>
      </c>
      <c r="D15">
        <v>-178</v>
      </c>
      <c r="E15">
        <v>187</v>
      </c>
      <c r="F15">
        <f t="shared" si="0"/>
        <v>151</v>
      </c>
      <c r="G15">
        <f t="shared" si="1"/>
        <v>-182.5</v>
      </c>
      <c r="H15">
        <f t="shared" si="2"/>
        <v>7.5500717299858038E-3</v>
      </c>
      <c r="I15">
        <f t="shared" si="2"/>
        <v>-9.1251266378831394E-3</v>
      </c>
      <c r="J15">
        <f t="shared" si="3"/>
        <v>3.7750000000000001E-3</v>
      </c>
      <c r="K15">
        <f t="shared" si="3"/>
        <v>-4.5624999999999997E-3</v>
      </c>
      <c r="L15">
        <f t="shared" si="4"/>
        <v>-6.8037500000000001E-2</v>
      </c>
      <c r="M15">
        <f t="shared" si="4"/>
        <v>-3.9324999999999992E-2</v>
      </c>
      <c r="N15">
        <f t="shared" si="5"/>
        <v>7.8584712452550207E-2</v>
      </c>
      <c r="O15">
        <f t="shared" si="6"/>
        <v>30.027486184352465</v>
      </c>
      <c r="P15">
        <f t="shared" si="7"/>
        <v>210.02748618435245</v>
      </c>
      <c r="Q15">
        <f t="shared" si="8"/>
        <v>-68.037500000000023</v>
      </c>
      <c r="R15">
        <f t="shared" si="9"/>
        <v>-39.324999999999967</v>
      </c>
      <c r="S15">
        <f t="shared" si="10"/>
        <v>78.584712452550207</v>
      </c>
      <c r="T15">
        <f>Q15-'"0" цикл 13.08.24'!Q14</f>
        <v>-20.394162714811571</v>
      </c>
      <c r="U15">
        <f>R15-'"0" цикл 13.08.24'!R14</f>
        <v>-120.61398581708306</v>
      </c>
      <c r="V15">
        <f t="shared" si="11"/>
        <v>122.3260211382751</v>
      </c>
      <c r="W15">
        <f t="shared" si="12"/>
        <v>260.40284761510151</v>
      </c>
      <c r="X15">
        <f t="shared" si="13"/>
        <v>260.40284761510151</v>
      </c>
    </row>
    <row r="16" spans="1:24" x14ac:dyDescent="0.25">
      <c r="A16">
        <v>6</v>
      </c>
      <c r="B16">
        <v>159</v>
      </c>
      <c r="C16">
        <v>-160</v>
      </c>
      <c r="D16">
        <v>-128</v>
      </c>
      <c r="E16">
        <v>135</v>
      </c>
      <c r="F16">
        <f t="shared" si="0"/>
        <v>159.5</v>
      </c>
      <c r="G16">
        <f t="shared" si="1"/>
        <v>-131.5</v>
      </c>
      <c r="H16">
        <f t="shared" si="2"/>
        <v>7.9750845382502589E-3</v>
      </c>
      <c r="I16">
        <f t="shared" si="2"/>
        <v>-6.575047374481514E-3</v>
      </c>
      <c r="J16">
        <f t="shared" si="3"/>
        <v>3.9874999999999997E-3</v>
      </c>
      <c r="K16">
        <f t="shared" si="3"/>
        <v>-3.2874999999999996E-3</v>
      </c>
      <c r="L16">
        <f t="shared" si="4"/>
        <v>-7.2025000000000006E-2</v>
      </c>
      <c r="M16">
        <f t="shared" si="4"/>
        <v>-3.6037499999999993E-2</v>
      </c>
      <c r="N16">
        <f t="shared" si="5"/>
        <v>8.0537581483739629E-2</v>
      </c>
      <c r="O16">
        <f t="shared" si="6"/>
        <v>26.580958938038869</v>
      </c>
      <c r="P16">
        <f t="shared" si="7"/>
        <v>206.58095893803886</v>
      </c>
      <c r="Q16">
        <f t="shared" si="8"/>
        <v>-72.025000000000006</v>
      </c>
      <c r="R16">
        <f t="shared" si="9"/>
        <v>-36.037500000000001</v>
      </c>
      <c r="S16">
        <f t="shared" si="10"/>
        <v>80.537581483739629</v>
      </c>
      <c r="T16">
        <f>Q16-'"0" цикл 13.08.24'!Q15</f>
        <v>-30.150817501927627</v>
      </c>
      <c r="U16">
        <f>R16-'"0" цикл 13.08.24'!R15</f>
        <v>-117.80404872174103</v>
      </c>
      <c r="V16">
        <f t="shared" si="11"/>
        <v>121.60125694773421</v>
      </c>
      <c r="W16">
        <f t="shared" si="12"/>
        <v>255.64386731879915</v>
      </c>
      <c r="X16">
        <f t="shared" si="13"/>
        <v>255.64386731879915</v>
      </c>
    </row>
    <row r="17" spans="1:24" x14ac:dyDescent="0.25">
      <c r="A17">
        <v>6.5</v>
      </c>
      <c r="B17">
        <v>174</v>
      </c>
      <c r="C17">
        <v>-175</v>
      </c>
      <c r="D17">
        <v>-106</v>
      </c>
      <c r="E17">
        <v>113</v>
      </c>
      <c r="F17">
        <f t="shared" si="0"/>
        <v>174.5</v>
      </c>
      <c r="G17">
        <f t="shared" si="1"/>
        <v>-109.5</v>
      </c>
      <c r="H17">
        <f t="shared" si="2"/>
        <v>8.7251107031387012E-3</v>
      </c>
      <c r="I17">
        <f t="shared" si="2"/>
        <v>-5.4750273531267808E-3</v>
      </c>
      <c r="J17">
        <f t="shared" si="3"/>
        <v>4.3625000000000001E-3</v>
      </c>
      <c r="K17">
        <f t="shared" si="3"/>
        <v>-2.7374999999999999E-3</v>
      </c>
      <c r="L17">
        <f t="shared" si="4"/>
        <v>-7.6387500000000011E-2</v>
      </c>
      <c r="M17">
        <f t="shared" si="4"/>
        <v>-3.3299999999999996E-2</v>
      </c>
      <c r="N17">
        <f t="shared" si="5"/>
        <v>8.3330307549234456E-2</v>
      </c>
      <c r="O17">
        <f t="shared" si="6"/>
        <v>23.554081836176266</v>
      </c>
      <c r="P17">
        <f t="shared" si="7"/>
        <v>203.55408183617627</v>
      </c>
      <c r="Q17">
        <f t="shared" si="8"/>
        <v>-76.387500000000017</v>
      </c>
      <c r="R17">
        <f t="shared" si="9"/>
        <v>-33.299999999999983</v>
      </c>
      <c r="S17">
        <f t="shared" si="10"/>
        <v>83.330307549234462</v>
      </c>
      <c r="T17">
        <f>Q17-'"0" цикл 13.08.24'!Q16</f>
        <v>-38.499655762660389</v>
      </c>
      <c r="U17">
        <f>R17-'"0" цикл 13.08.24'!R16</f>
        <v>-116.19476978851421</v>
      </c>
      <c r="V17">
        <f t="shared" si="11"/>
        <v>122.40689531251564</v>
      </c>
      <c r="W17">
        <f t="shared" si="12"/>
        <v>251.66804305302242</v>
      </c>
      <c r="X17">
        <f t="shared" si="13"/>
        <v>251.66804305302242</v>
      </c>
    </row>
    <row r="18" spans="1:24" x14ac:dyDescent="0.25">
      <c r="A18">
        <v>7</v>
      </c>
      <c r="B18">
        <v>167</v>
      </c>
      <c r="C18">
        <v>-172</v>
      </c>
      <c r="D18">
        <v>-111</v>
      </c>
      <c r="E18">
        <v>94</v>
      </c>
      <c r="F18">
        <f t="shared" si="0"/>
        <v>169.5</v>
      </c>
      <c r="G18">
        <f t="shared" si="1"/>
        <v>-102.5</v>
      </c>
      <c r="H18">
        <f t="shared" si="2"/>
        <v>8.4751014569745906E-3</v>
      </c>
      <c r="I18">
        <f t="shared" si="2"/>
        <v>-5.1250224354865322E-3</v>
      </c>
      <c r="J18">
        <f t="shared" si="3"/>
        <v>4.2374999999999999E-3</v>
      </c>
      <c r="K18">
        <f t="shared" si="3"/>
        <v>-2.5625000000000001E-3</v>
      </c>
      <c r="L18">
        <f t="shared" si="4"/>
        <v>-8.0625000000000016E-2</v>
      </c>
      <c r="M18">
        <f t="shared" si="4"/>
        <v>-3.0737499999999994E-2</v>
      </c>
      <c r="N18">
        <f t="shared" si="5"/>
        <v>8.6285482737538194E-2</v>
      </c>
      <c r="O18">
        <f t="shared" si="6"/>
        <v>20.868863058556492</v>
      </c>
      <c r="P18">
        <f t="shared" si="7"/>
        <v>200.86886305855649</v>
      </c>
      <c r="Q18">
        <f t="shared" si="8"/>
        <v>-80.625000000000014</v>
      </c>
      <c r="R18">
        <f t="shared" si="9"/>
        <v>-30.737499999999972</v>
      </c>
      <c r="S18">
        <f t="shared" si="10"/>
        <v>86.285482737538189</v>
      </c>
      <c r="T18">
        <f>Q18-'"0" цикл 13.08.24'!Q17</f>
        <v>-45.885999806776816</v>
      </c>
      <c r="U18">
        <f>R18-'"0" цикл 13.08.24'!R17</f>
        <v>-116.08118627763309</v>
      </c>
      <c r="V18">
        <f t="shared" si="11"/>
        <v>124.82133946521354</v>
      </c>
      <c r="W18">
        <f t="shared" si="12"/>
        <v>248.43149403714571</v>
      </c>
      <c r="X18">
        <f t="shared" si="13"/>
        <v>248.43149403714571</v>
      </c>
    </row>
    <row r="19" spans="1:24" x14ac:dyDescent="0.25">
      <c r="A19">
        <v>7.5</v>
      </c>
      <c r="B19">
        <v>313</v>
      </c>
      <c r="C19">
        <v>-310</v>
      </c>
      <c r="D19">
        <v>-217</v>
      </c>
      <c r="E19">
        <v>243</v>
      </c>
      <c r="F19">
        <f t="shared" si="0"/>
        <v>311.5</v>
      </c>
      <c r="G19">
        <f t="shared" si="1"/>
        <v>-230</v>
      </c>
      <c r="H19">
        <f t="shared" si="2"/>
        <v>1.5575629767621059E-2</v>
      </c>
      <c r="I19">
        <f t="shared" si="2"/>
        <v>-1.1500253494253033E-2</v>
      </c>
      <c r="J19">
        <f t="shared" si="3"/>
        <v>7.7875000000000002E-3</v>
      </c>
      <c r="K19">
        <f t="shared" si="3"/>
        <v>-5.7499999999999999E-3</v>
      </c>
      <c r="L19">
        <f t="shared" si="4"/>
        <v>-8.8412500000000019E-2</v>
      </c>
      <c r="M19">
        <f t="shared" si="4"/>
        <v>-2.4987499999999996E-2</v>
      </c>
      <c r="N19">
        <f t="shared" si="5"/>
        <v>9.1875705779602052E-2</v>
      </c>
      <c r="O19">
        <f t="shared" si="6"/>
        <v>15.781568687271001</v>
      </c>
      <c r="P19">
        <f t="shared" si="7"/>
        <v>195.781568687271</v>
      </c>
      <c r="Q19">
        <f t="shared" si="8"/>
        <v>-88.412500000000023</v>
      </c>
      <c r="R19">
        <f t="shared" si="9"/>
        <v>-24.987499999999986</v>
      </c>
      <c r="S19">
        <f t="shared" si="10"/>
        <v>91.875705779602058</v>
      </c>
      <c r="T19">
        <f>Q19-'"0" цикл 13.08.24'!Q18</f>
        <v>-56.377534932071725</v>
      </c>
      <c r="U19">
        <f>R19-'"0" цикл 13.08.24'!R18</f>
        <v>-113.17011667288007</v>
      </c>
      <c r="V19">
        <f t="shared" si="11"/>
        <v>126.43536590989982</v>
      </c>
      <c r="W19">
        <f t="shared" si="12"/>
        <v>243.51906243736508</v>
      </c>
      <c r="X19">
        <f t="shared" si="13"/>
        <v>243.51906243736508</v>
      </c>
    </row>
    <row r="20" spans="1:24" x14ac:dyDescent="0.25">
      <c r="A20">
        <v>8</v>
      </c>
      <c r="B20">
        <v>221</v>
      </c>
      <c r="C20">
        <v>-221</v>
      </c>
      <c r="D20">
        <v>-217</v>
      </c>
      <c r="E20">
        <v>223</v>
      </c>
      <c r="F20">
        <f t="shared" si="0"/>
        <v>221</v>
      </c>
      <c r="G20">
        <f t="shared" si="1"/>
        <v>-220</v>
      </c>
      <c r="H20">
        <f t="shared" ref="H20:I52" si="14">ASIN(F20/20000)</f>
        <v>1.1050224884460917E-2</v>
      </c>
      <c r="I20">
        <f t="shared" si="14"/>
        <v>-1.1000221845413029E-2</v>
      </c>
      <c r="J20">
        <f t="shared" ref="J20:K52" si="15">0.5*SIN(H20)</f>
        <v>5.5250000000000004E-3</v>
      </c>
      <c r="K20">
        <f t="shared" si="15"/>
        <v>-5.5000000000000005E-3</v>
      </c>
      <c r="L20">
        <f t="shared" ref="L20:M52" si="16">J21+L21</f>
        <v>-9.3937500000000021E-2</v>
      </c>
      <c r="M20">
        <f t="shared" si="16"/>
        <v>-1.9487499999999994E-2</v>
      </c>
      <c r="N20">
        <f t="shared" si="5"/>
        <v>9.5937565960889398E-2</v>
      </c>
      <c r="O20">
        <f t="shared" si="6"/>
        <v>11.719871261620852</v>
      </c>
      <c r="P20">
        <f t="shared" si="7"/>
        <v>191.71987126162085</v>
      </c>
      <c r="Q20">
        <f t="shared" si="8"/>
        <v>-93.937500000000028</v>
      </c>
      <c r="R20">
        <f t="shared" si="9"/>
        <v>-19.487499999999997</v>
      </c>
      <c r="S20">
        <f t="shared" si="10"/>
        <v>95.937565960889401</v>
      </c>
      <c r="T20">
        <f>Q20-'"0" цикл 13.08.24'!Q19</f>
        <v>-65.644049597015069</v>
      </c>
      <c r="U20">
        <f>R20-'"0" цикл 13.08.24'!R19</f>
        <v>-111.637842188042</v>
      </c>
      <c r="V20">
        <f t="shared" si="11"/>
        <v>129.50733205458886</v>
      </c>
      <c r="W20">
        <f t="shared" si="12"/>
        <v>239.5440910684853</v>
      </c>
      <c r="X20">
        <f t="shared" si="13"/>
        <v>239.5440910684853</v>
      </c>
    </row>
    <row r="21" spans="1:24" x14ac:dyDescent="0.25">
      <c r="A21">
        <v>8.5</v>
      </c>
      <c r="B21">
        <v>88</v>
      </c>
      <c r="C21">
        <v>-87</v>
      </c>
      <c r="D21">
        <v>-185</v>
      </c>
      <c r="E21">
        <v>193</v>
      </c>
      <c r="F21">
        <f t="shared" si="0"/>
        <v>87.5</v>
      </c>
      <c r="G21">
        <f t="shared" si="1"/>
        <v>-189</v>
      </c>
      <c r="H21">
        <f t="shared" si="14"/>
        <v>4.3750139568259445E-3</v>
      </c>
      <c r="I21">
        <f t="shared" si="14"/>
        <v>-9.4501406570900379E-3</v>
      </c>
      <c r="J21">
        <f t="shared" si="15"/>
        <v>2.1875000000000006E-3</v>
      </c>
      <c r="K21">
        <f t="shared" si="15"/>
        <v>-4.7250000000000009E-3</v>
      </c>
      <c r="L21">
        <f t="shared" si="16"/>
        <v>-9.6125000000000016E-2</v>
      </c>
      <c r="M21">
        <f t="shared" si="16"/>
        <v>-1.4762499999999993E-2</v>
      </c>
      <c r="N21">
        <f t="shared" si="5"/>
        <v>9.7251977004326265E-2</v>
      </c>
      <c r="O21">
        <f t="shared" si="6"/>
        <v>8.7310449384439242</v>
      </c>
      <c r="P21">
        <f t="shared" si="7"/>
        <v>188.73104493844392</v>
      </c>
      <c r="Q21">
        <f t="shared" si="8"/>
        <v>-96.125000000000028</v>
      </c>
      <c r="R21">
        <f t="shared" si="9"/>
        <v>-14.762499999999985</v>
      </c>
      <c r="S21">
        <f t="shared" si="10"/>
        <v>97.251977004326264</v>
      </c>
      <c r="T21">
        <f>Q21-'"0" цикл 13.08.24'!Q20</f>
        <v>-73.817643514209948</v>
      </c>
      <c r="U21">
        <f>R21-'"0" цикл 13.08.24'!R20</f>
        <v>-112.11077520388407</v>
      </c>
      <c r="V21">
        <f t="shared" si="11"/>
        <v>134.23066121720032</v>
      </c>
      <c r="W21">
        <f t="shared" si="12"/>
        <v>236.63769924764438</v>
      </c>
      <c r="X21">
        <f t="shared" si="13"/>
        <v>236.63769924764438</v>
      </c>
    </row>
    <row r="22" spans="1:24" x14ac:dyDescent="0.25">
      <c r="A22">
        <v>9</v>
      </c>
      <c r="B22">
        <v>-60</v>
      </c>
      <c r="C22">
        <v>49</v>
      </c>
      <c r="D22">
        <v>-175</v>
      </c>
      <c r="E22">
        <v>182</v>
      </c>
      <c r="F22">
        <f t="shared" si="0"/>
        <v>-54.5</v>
      </c>
      <c r="G22">
        <f t="shared" si="1"/>
        <v>-178.5</v>
      </c>
      <c r="H22">
        <f t="shared" si="14"/>
        <v>-2.7250033724826235E-3</v>
      </c>
      <c r="I22">
        <f t="shared" si="14"/>
        <v>-8.9251184919895855E-3</v>
      </c>
      <c r="J22">
        <f t="shared" si="15"/>
        <v>-1.3625E-3</v>
      </c>
      <c r="K22">
        <f t="shared" si="15"/>
        <v>-4.4624999999999995E-3</v>
      </c>
      <c r="L22">
        <f t="shared" si="16"/>
        <v>-9.4762500000000013E-2</v>
      </c>
      <c r="M22">
        <f t="shared" si="16"/>
        <v>-1.0299999999999993E-2</v>
      </c>
      <c r="N22">
        <f t="shared" si="5"/>
        <v>9.5320624243916921E-2</v>
      </c>
      <c r="O22">
        <f t="shared" si="6"/>
        <v>6.20328551986091</v>
      </c>
      <c r="P22">
        <f t="shared" si="7"/>
        <v>186.20328551986091</v>
      </c>
      <c r="Q22">
        <f t="shared" si="8"/>
        <v>-94.762500000000017</v>
      </c>
      <c r="R22">
        <f t="shared" si="9"/>
        <v>-10.299999999999978</v>
      </c>
      <c r="S22">
        <f t="shared" si="10"/>
        <v>95.320624243916924</v>
      </c>
      <c r="T22">
        <f>Q22-'"0" цикл 13.08.24'!Q21</f>
        <v>-77.865558605248282</v>
      </c>
      <c r="U22">
        <f>R22-'"0" цикл 13.08.24'!R21</f>
        <v>-110.90007597015497</v>
      </c>
      <c r="V22">
        <f t="shared" si="11"/>
        <v>135.50598535523625</v>
      </c>
      <c r="W22">
        <f t="shared" si="12"/>
        <v>234.92640198355821</v>
      </c>
      <c r="X22">
        <f t="shared" si="13"/>
        <v>234.92640198355821</v>
      </c>
    </row>
    <row r="23" spans="1:24" x14ac:dyDescent="0.25">
      <c r="A23">
        <v>9.5</v>
      </c>
      <c r="B23">
        <v>-191</v>
      </c>
      <c r="C23">
        <v>191</v>
      </c>
      <c r="D23">
        <v>-162</v>
      </c>
      <c r="E23">
        <v>167</v>
      </c>
      <c r="F23">
        <f t="shared" si="0"/>
        <v>-191</v>
      </c>
      <c r="G23">
        <f t="shared" si="1"/>
        <v>-164.5</v>
      </c>
      <c r="H23">
        <f t="shared" si="14"/>
        <v>-9.5501451699371836E-3</v>
      </c>
      <c r="I23">
        <f t="shared" si="14"/>
        <v>-8.2250927405550772E-3</v>
      </c>
      <c r="J23">
        <f t="shared" si="15"/>
        <v>-4.7750000000000006E-3</v>
      </c>
      <c r="K23">
        <f t="shared" si="15"/>
        <v>-4.112499999999999E-3</v>
      </c>
      <c r="L23">
        <f t="shared" si="16"/>
        <v>-8.9987500000000012E-2</v>
      </c>
      <c r="M23">
        <f t="shared" si="16"/>
        <v>-6.1874999999999951E-3</v>
      </c>
      <c r="N23">
        <f t="shared" si="5"/>
        <v>9.0199974016071646E-2</v>
      </c>
      <c r="O23">
        <f t="shared" si="6"/>
        <v>3.9334408689155569</v>
      </c>
      <c r="P23">
        <f t="shared" si="7"/>
        <v>183.93344086891557</v>
      </c>
      <c r="Q23">
        <f t="shared" si="8"/>
        <v>-89.987499999999997</v>
      </c>
      <c r="R23">
        <f t="shared" si="9"/>
        <v>-6.1875000000000195</v>
      </c>
      <c r="S23">
        <f t="shared" si="10"/>
        <v>90.19997401607165</v>
      </c>
      <c r="T23">
        <f>Q23-'"0" цикл 13.08.24'!Q22</f>
        <v>-77.913167920202568</v>
      </c>
      <c r="U23">
        <f>R23-'"0" цикл 13.08.24'!R22</f>
        <v>-107.11710702500453</v>
      </c>
      <c r="V23">
        <f t="shared" si="11"/>
        <v>132.45579018211305</v>
      </c>
      <c r="W23">
        <f t="shared" si="12"/>
        <v>233.96919219753806</v>
      </c>
      <c r="X23">
        <f t="shared" si="13"/>
        <v>233.96919219753806</v>
      </c>
    </row>
    <row r="24" spans="1:24" x14ac:dyDescent="0.25">
      <c r="A24">
        <v>10</v>
      </c>
      <c r="B24">
        <v>-288</v>
      </c>
      <c r="C24">
        <v>304</v>
      </c>
      <c r="D24">
        <v>-142</v>
      </c>
      <c r="E24">
        <v>129</v>
      </c>
      <c r="F24">
        <f t="shared" si="0"/>
        <v>-296</v>
      </c>
      <c r="G24">
        <f t="shared" si="1"/>
        <v>-135.5</v>
      </c>
      <c r="H24">
        <f t="shared" si="14"/>
        <v>-1.4800540351929771E-2</v>
      </c>
      <c r="I24">
        <f t="shared" si="14"/>
        <v>-6.7750518305263107E-3</v>
      </c>
      <c r="J24">
        <f t="shared" si="15"/>
        <v>-7.4000000000000003E-3</v>
      </c>
      <c r="K24">
        <f t="shared" si="15"/>
        <v>-3.3875000000000003E-3</v>
      </c>
      <c r="L24">
        <f t="shared" si="16"/>
        <v>-8.2587500000000008E-2</v>
      </c>
      <c r="M24">
        <f t="shared" si="16"/>
        <v>-2.7999999999999943E-3</v>
      </c>
      <c r="N24">
        <f t="shared" si="5"/>
        <v>8.2634951178360366E-2</v>
      </c>
      <c r="O24">
        <f t="shared" si="6"/>
        <v>1.941780018919798</v>
      </c>
      <c r="P24">
        <f t="shared" si="7"/>
        <v>181.94178001891979</v>
      </c>
      <c r="Q24">
        <f t="shared" si="8"/>
        <v>-82.587500000000006</v>
      </c>
      <c r="R24">
        <f t="shared" si="9"/>
        <v>-2.7999999999999767</v>
      </c>
      <c r="S24">
        <f t="shared" si="10"/>
        <v>82.634951178360367</v>
      </c>
      <c r="T24">
        <f>Q24-'"0" цикл 13.08.24'!Q23</f>
        <v>-75.187915731947101</v>
      </c>
      <c r="U24">
        <f>R24-'"0" цикл 13.08.24'!R23</f>
        <v>-100.73581339353665</v>
      </c>
      <c r="V24">
        <f t="shared" si="11"/>
        <v>125.70173734746794</v>
      </c>
      <c r="W24">
        <f t="shared" si="12"/>
        <v>233.26281327580278</v>
      </c>
      <c r="X24">
        <f t="shared" si="13"/>
        <v>233.26281327580278</v>
      </c>
    </row>
    <row r="25" spans="1:24" x14ac:dyDescent="0.25">
      <c r="A25">
        <v>10.5</v>
      </c>
      <c r="B25">
        <v>-104</v>
      </c>
      <c r="C25">
        <v>88</v>
      </c>
      <c r="D25">
        <v>-196</v>
      </c>
      <c r="E25">
        <v>224</v>
      </c>
      <c r="F25">
        <f t="shared" si="0"/>
        <v>-96</v>
      </c>
      <c r="G25">
        <f t="shared" si="1"/>
        <v>-210</v>
      </c>
      <c r="H25">
        <f t="shared" si="14"/>
        <v>-4.8000184321911055E-3</v>
      </c>
      <c r="I25">
        <f t="shared" si="14"/>
        <v>-1.050019294707274E-2</v>
      </c>
      <c r="J25">
        <f t="shared" si="15"/>
        <v>-2.3999999999999998E-3</v>
      </c>
      <c r="K25">
        <f t="shared" si="15"/>
        <v>-5.2500000000000003E-3</v>
      </c>
      <c r="L25">
        <f t="shared" si="16"/>
        <v>-8.0187500000000009E-2</v>
      </c>
      <c r="M25">
        <f t="shared" si="16"/>
        <v>2.450000000000006E-3</v>
      </c>
      <c r="N25">
        <f t="shared" si="5"/>
        <v>8.0224919172598746E-2</v>
      </c>
      <c r="O25">
        <f t="shared" si="6"/>
        <v>358.24996409803396</v>
      </c>
      <c r="P25">
        <f t="shared" si="7"/>
        <v>178.24996409803396</v>
      </c>
      <c r="Q25">
        <f t="shared" si="8"/>
        <v>-80.187500000000014</v>
      </c>
      <c r="R25">
        <f t="shared" si="9"/>
        <v>2.4500000000000042</v>
      </c>
      <c r="S25">
        <f t="shared" si="10"/>
        <v>80.224919172598746</v>
      </c>
      <c r="T25">
        <f>Q25-'"0" цикл 13.08.24'!Q24</f>
        <v>-76.535490397955144</v>
      </c>
      <c r="U25">
        <f>R25-'"0" цикл 13.08.24'!R24</f>
        <v>-89.120537344187341</v>
      </c>
      <c r="V25">
        <f t="shared" si="11"/>
        <v>117.4740459291846</v>
      </c>
      <c r="W25">
        <f t="shared" si="12"/>
        <v>229.34446986108466</v>
      </c>
      <c r="X25">
        <f t="shared" si="13"/>
        <v>229.34446986108466</v>
      </c>
    </row>
    <row r="26" spans="1:24" x14ac:dyDescent="0.25">
      <c r="A26">
        <v>11</v>
      </c>
      <c r="B26">
        <v>-170</v>
      </c>
      <c r="C26">
        <v>176</v>
      </c>
      <c r="D26">
        <v>-159</v>
      </c>
      <c r="E26">
        <v>166</v>
      </c>
      <c r="F26">
        <f t="shared" si="0"/>
        <v>-173</v>
      </c>
      <c r="G26">
        <f t="shared" si="1"/>
        <v>-162.5</v>
      </c>
      <c r="H26">
        <f t="shared" si="14"/>
        <v>-8.6501078727362936E-3</v>
      </c>
      <c r="I26">
        <f t="shared" si="14"/>
        <v>-8.1250893988146534E-3</v>
      </c>
      <c r="J26">
        <f t="shared" si="15"/>
        <v>-4.3249999999999999E-3</v>
      </c>
      <c r="K26">
        <f t="shared" si="15"/>
        <v>-4.0625000000000001E-3</v>
      </c>
      <c r="L26">
        <f t="shared" si="16"/>
        <v>-7.5862500000000013E-2</v>
      </c>
      <c r="M26">
        <f t="shared" si="16"/>
        <v>6.5125000000000061E-3</v>
      </c>
      <c r="N26">
        <f t="shared" si="5"/>
        <v>7.6141523247831092E-2</v>
      </c>
      <c r="O26">
        <f t="shared" si="6"/>
        <v>355.09341013144433</v>
      </c>
      <c r="P26">
        <f t="shared" si="7"/>
        <v>175.09341013144433</v>
      </c>
      <c r="Q26">
        <f t="shared" si="8"/>
        <v>-75.862500000000011</v>
      </c>
      <c r="R26">
        <f t="shared" si="9"/>
        <v>6.5124999999999886</v>
      </c>
      <c r="S26">
        <f t="shared" si="10"/>
        <v>76.141523247831088</v>
      </c>
      <c r="T26">
        <f>Q26-'"0" цикл 13.08.24'!Q25</f>
        <v>-75.895041026146046</v>
      </c>
      <c r="U26">
        <f>R26-'"0" цикл 13.08.24'!R25</f>
        <v>-78.550678030694954</v>
      </c>
      <c r="V26">
        <f t="shared" si="11"/>
        <v>109.22575827817491</v>
      </c>
      <c r="W26">
        <f t="shared" si="12"/>
        <v>225.98508265911912</v>
      </c>
      <c r="X26">
        <f t="shared" si="13"/>
        <v>225.98508265911912</v>
      </c>
    </row>
    <row r="27" spans="1:24" x14ac:dyDescent="0.25">
      <c r="A27">
        <v>11.5</v>
      </c>
      <c r="B27">
        <v>-232</v>
      </c>
      <c r="C27">
        <v>230</v>
      </c>
      <c r="D27">
        <v>-91</v>
      </c>
      <c r="E27">
        <v>99</v>
      </c>
      <c r="F27">
        <f t="shared" si="0"/>
        <v>-231</v>
      </c>
      <c r="G27">
        <f t="shared" si="1"/>
        <v>-95</v>
      </c>
      <c r="H27">
        <f t="shared" si="14"/>
        <v>-1.1550256815229705E-2</v>
      </c>
      <c r="I27">
        <f t="shared" si="14"/>
        <v>-4.750017862160524E-3</v>
      </c>
      <c r="J27">
        <f t="shared" si="15"/>
        <v>-5.7749999999999998E-3</v>
      </c>
      <c r="K27">
        <f t="shared" si="15"/>
        <v>-2.3749999999999999E-3</v>
      </c>
      <c r="L27">
        <f t="shared" si="16"/>
        <v>-7.0087500000000011E-2</v>
      </c>
      <c r="M27">
        <f t="shared" si="16"/>
        <v>8.8875000000000065E-3</v>
      </c>
      <c r="N27">
        <f t="shared" si="5"/>
        <v>7.0648746007979518E-2</v>
      </c>
      <c r="O27">
        <f t="shared" si="6"/>
        <v>352.77313465396662</v>
      </c>
      <c r="P27">
        <f t="shared" si="7"/>
        <v>172.77313465396662</v>
      </c>
      <c r="Q27">
        <f t="shared" si="8"/>
        <v>-70.087500000000006</v>
      </c>
      <c r="R27">
        <f t="shared" si="9"/>
        <v>8.8875000000000206</v>
      </c>
      <c r="S27">
        <f t="shared" si="10"/>
        <v>70.648746007979511</v>
      </c>
      <c r="T27">
        <f>Q27-'"0" цикл 13.08.24'!Q26</f>
        <v>-75.063847980577009</v>
      </c>
      <c r="U27">
        <f>R27-'"0" цикл 13.08.24'!R26</f>
        <v>-72.967346319055139</v>
      </c>
      <c r="V27">
        <f t="shared" si="11"/>
        <v>104.68435844239629</v>
      </c>
      <c r="W27">
        <f t="shared" si="12"/>
        <v>224.18859894848177</v>
      </c>
      <c r="X27">
        <f t="shared" si="13"/>
        <v>224.18859894848177</v>
      </c>
    </row>
    <row r="28" spans="1:24" x14ac:dyDescent="0.25">
      <c r="A28">
        <v>12</v>
      </c>
      <c r="B28">
        <v>-266</v>
      </c>
      <c r="C28">
        <v>266</v>
      </c>
      <c r="D28">
        <v>-56</v>
      </c>
      <c r="E28">
        <v>63</v>
      </c>
      <c r="F28">
        <f t="shared" si="0"/>
        <v>-266</v>
      </c>
      <c r="G28">
        <f t="shared" si="1"/>
        <v>-59.5</v>
      </c>
      <c r="H28">
        <f t="shared" si="14"/>
        <v>-1.3300392137381798E-2</v>
      </c>
      <c r="I28">
        <f t="shared" si="14"/>
        <v>-2.9750043884523743E-3</v>
      </c>
      <c r="J28">
        <f t="shared" si="15"/>
        <v>-6.6499999999999988E-3</v>
      </c>
      <c r="K28">
        <f t="shared" si="15"/>
        <v>-1.4875000000000001E-3</v>
      </c>
      <c r="L28">
        <f t="shared" si="16"/>
        <v>-6.3437500000000008E-2</v>
      </c>
      <c r="M28">
        <f t="shared" si="16"/>
        <v>1.0375000000000007E-2</v>
      </c>
      <c r="N28">
        <f t="shared" si="5"/>
        <v>6.428030049128583E-2</v>
      </c>
      <c r="O28">
        <f t="shared" si="6"/>
        <v>350.71168937504137</v>
      </c>
      <c r="P28">
        <f t="shared" si="7"/>
        <v>170.71168937504137</v>
      </c>
      <c r="Q28">
        <f t="shared" si="8"/>
        <v>-63.437500000000014</v>
      </c>
      <c r="R28">
        <f t="shared" si="9"/>
        <v>10.374999999999995</v>
      </c>
      <c r="S28">
        <f t="shared" si="10"/>
        <v>64.280300491285828</v>
      </c>
      <c r="T28">
        <f>Q28-'"0" цикл 13.08.24'!Q27</f>
        <v>-71.595416292444725</v>
      </c>
      <c r="U28">
        <f>R28-'"0" цикл 13.08.24'!R27</f>
        <v>-66.862717863258609</v>
      </c>
      <c r="V28">
        <f t="shared" si="11"/>
        <v>97.961863366057827</v>
      </c>
      <c r="W28">
        <f t="shared" si="12"/>
        <v>223.04230993897423</v>
      </c>
      <c r="X28">
        <f t="shared" si="13"/>
        <v>223.04230993897423</v>
      </c>
    </row>
    <row r="29" spans="1:24" x14ac:dyDescent="0.25">
      <c r="A29">
        <v>12.5</v>
      </c>
      <c r="B29">
        <v>-306</v>
      </c>
      <c r="C29">
        <v>305</v>
      </c>
      <c r="D29">
        <v>-15</v>
      </c>
      <c r="E29">
        <v>23</v>
      </c>
      <c r="F29">
        <f t="shared" si="0"/>
        <v>-305.5</v>
      </c>
      <c r="G29">
        <f t="shared" si="1"/>
        <v>-19</v>
      </c>
      <c r="H29">
        <f t="shared" si="14"/>
        <v>-1.5275594070531105E-2</v>
      </c>
      <c r="I29">
        <f t="shared" si="14"/>
        <v>-9.5000014289589141E-4</v>
      </c>
      <c r="J29">
        <f t="shared" si="15"/>
        <v>-7.6375000000000002E-3</v>
      </c>
      <c r="K29">
        <f t="shared" si="15"/>
        <v>-4.75E-4</v>
      </c>
      <c r="L29">
        <f t="shared" si="16"/>
        <v>-5.5800000000000002E-2</v>
      </c>
      <c r="M29">
        <f t="shared" si="16"/>
        <v>1.0850000000000007E-2</v>
      </c>
      <c r="N29">
        <f t="shared" si="5"/>
        <v>5.6845074544765971E-2</v>
      </c>
      <c r="O29">
        <f t="shared" si="6"/>
        <v>348.99645914825049</v>
      </c>
      <c r="P29">
        <f t="shared" si="7"/>
        <v>168.99645914825055</v>
      </c>
      <c r="Q29">
        <f t="shared" si="8"/>
        <v>-55.800000000000011</v>
      </c>
      <c r="R29">
        <f t="shared" si="9"/>
        <v>10.84999999999995</v>
      </c>
      <c r="S29">
        <f t="shared" si="10"/>
        <v>56.845074544765971</v>
      </c>
      <c r="T29">
        <f>Q29-'"0" цикл 13.08.24'!Q28</f>
        <v>-65.601431711811628</v>
      </c>
      <c r="U29">
        <f>R29-'"0" цикл 13.08.24'!R28</f>
        <v>-60.873938330356609</v>
      </c>
      <c r="V29">
        <f t="shared" si="11"/>
        <v>89.494045670578245</v>
      </c>
      <c r="W29">
        <f t="shared" si="12"/>
        <v>222.85935099108553</v>
      </c>
      <c r="X29">
        <f t="shared" si="13"/>
        <v>222.85935099108553</v>
      </c>
    </row>
    <row r="30" spans="1:24" x14ac:dyDescent="0.25">
      <c r="A30">
        <v>13</v>
      </c>
      <c r="B30">
        <v>-361</v>
      </c>
      <c r="C30">
        <v>344</v>
      </c>
      <c r="D30">
        <v>14</v>
      </c>
      <c r="E30">
        <v>-36</v>
      </c>
      <c r="F30">
        <f t="shared" si="0"/>
        <v>-352.5</v>
      </c>
      <c r="G30">
        <f t="shared" si="1"/>
        <v>25</v>
      </c>
      <c r="H30">
        <f t="shared" si="14"/>
        <v>-1.7625912634417287E-2</v>
      </c>
      <c r="I30">
        <f t="shared" si="14"/>
        <v>1.2500003255210622E-3</v>
      </c>
      <c r="J30">
        <f t="shared" si="15"/>
        <v>-8.8124999999999974E-3</v>
      </c>
      <c r="K30">
        <f t="shared" si="15"/>
        <v>6.2500000000000001E-4</v>
      </c>
      <c r="L30">
        <f t="shared" si="16"/>
        <v>-4.6987500000000001E-2</v>
      </c>
      <c r="M30">
        <f t="shared" si="16"/>
        <v>1.0225000000000007E-2</v>
      </c>
      <c r="N30">
        <f t="shared" si="5"/>
        <v>4.8087168571771831E-2</v>
      </c>
      <c r="O30">
        <f t="shared" si="6"/>
        <v>347.72320356793438</v>
      </c>
      <c r="P30">
        <f t="shared" si="7"/>
        <v>167.72320356793443</v>
      </c>
      <c r="Q30">
        <f t="shared" si="8"/>
        <v>-46.987500000000018</v>
      </c>
      <c r="R30">
        <f t="shared" si="9"/>
        <v>10.224999999999969</v>
      </c>
      <c r="S30">
        <f t="shared" si="10"/>
        <v>48.087168571771834</v>
      </c>
      <c r="T30">
        <f>Q30-'"0" цикл 13.08.24'!Q29</f>
        <v>-58.044597826011248</v>
      </c>
      <c r="U30">
        <f>R30-'"0" цикл 13.08.24'!R29</f>
        <v>-55.329580443085902</v>
      </c>
      <c r="V30">
        <f t="shared" si="11"/>
        <v>80.190634171275278</v>
      </c>
      <c r="W30">
        <f t="shared" si="12"/>
        <v>223.62817695020547</v>
      </c>
      <c r="X30">
        <f t="shared" si="13"/>
        <v>223.62817695020547</v>
      </c>
    </row>
    <row r="31" spans="1:24" x14ac:dyDescent="0.25">
      <c r="A31">
        <v>13.5</v>
      </c>
      <c r="B31">
        <v>-280</v>
      </c>
      <c r="C31">
        <v>290</v>
      </c>
      <c r="D31">
        <v>73</v>
      </c>
      <c r="E31">
        <v>-42</v>
      </c>
      <c r="F31">
        <f t="shared" si="0"/>
        <v>-285</v>
      </c>
      <c r="G31">
        <f t="shared" si="1"/>
        <v>57.5</v>
      </c>
      <c r="H31">
        <f t="shared" si="14"/>
        <v>-1.4250482317512071E-2</v>
      </c>
      <c r="I31">
        <f t="shared" si="14"/>
        <v>2.8750039606267107E-3</v>
      </c>
      <c r="J31">
        <f t="shared" si="15"/>
        <v>-7.1250000000000003E-3</v>
      </c>
      <c r="K31">
        <f t="shared" si="15"/>
        <v>1.4375E-3</v>
      </c>
      <c r="L31">
        <f t="shared" si="16"/>
        <v>-3.9862500000000002E-2</v>
      </c>
      <c r="M31">
        <f t="shared" si="16"/>
        <v>8.7875000000000071E-3</v>
      </c>
      <c r="N31">
        <f t="shared" si="5"/>
        <v>4.0819591650333796E-2</v>
      </c>
      <c r="O31">
        <f t="shared" si="6"/>
        <v>347.56824885444507</v>
      </c>
      <c r="P31">
        <f t="shared" si="7"/>
        <v>167.56824885444507</v>
      </c>
      <c r="Q31">
        <f t="shared" si="8"/>
        <v>-39.862500000000004</v>
      </c>
      <c r="R31">
        <f t="shared" si="9"/>
        <v>8.7875000000000281</v>
      </c>
      <c r="S31">
        <f t="shared" si="10"/>
        <v>40.819591650333798</v>
      </c>
      <c r="T31">
        <f>Q31-'"0" цикл 13.08.24'!Q30</f>
        <v>-51.881952388838094</v>
      </c>
      <c r="U31">
        <f>R31-'"0" цикл 13.08.24'!R30</f>
        <v>-49.20080449111834</v>
      </c>
      <c r="V31">
        <f t="shared" si="11"/>
        <v>71.501441567641933</v>
      </c>
      <c r="W31">
        <f t="shared" si="12"/>
        <v>223.4806266343565</v>
      </c>
      <c r="X31">
        <f t="shared" si="13"/>
        <v>223.4806266343565</v>
      </c>
    </row>
    <row r="32" spans="1:24" x14ac:dyDescent="0.25">
      <c r="A32">
        <v>14</v>
      </c>
      <c r="B32">
        <v>-202</v>
      </c>
      <c r="C32">
        <v>207</v>
      </c>
      <c r="D32">
        <v>51</v>
      </c>
      <c r="E32">
        <v>-43</v>
      </c>
      <c r="F32">
        <f t="shared" si="0"/>
        <v>-204.5</v>
      </c>
      <c r="G32">
        <f t="shared" si="1"/>
        <v>47</v>
      </c>
      <c r="H32">
        <f t="shared" si="14"/>
        <v>-1.022517818007321E-2</v>
      </c>
      <c r="I32">
        <f t="shared" si="14"/>
        <v>2.3500021629845424E-3</v>
      </c>
      <c r="J32">
        <f t="shared" si="15"/>
        <v>-5.1125000000000007E-3</v>
      </c>
      <c r="K32">
        <f t="shared" si="15"/>
        <v>1.1750000000000003E-3</v>
      </c>
      <c r="L32">
        <f t="shared" si="16"/>
        <v>-3.4750000000000003E-2</v>
      </c>
      <c r="M32">
        <f t="shared" si="16"/>
        <v>7.6125000000000064E-3</v>
      </c>
      <c r="N32">
        <f t="shared" si="5"/>
        <v>3.55740446990499E-2</v>
      </c>
      <c r="O32">
        <f t="shared" si="6"/>
        <v>347.64370364474939</v>
      </c>
      <c r="P32">
        <f t="shared" si="7"/>
        <v>167.64370364474939</v>
      </c>
      <c r="Q32">
        <f t="shared" si="8"/>
        <v>-34.75</v>
      </c>
      <c r="R32">
        <f t="shared" si="9"/>
        <v>7.6125000000000114</v>
      </c>
      <c r="S32">
        <f t="shared" si="10"/>
        <v>35.5740446990499</v>
      </c>
      <c r="T32">
        <f>Q32-'"0" цикл 13.08.24'!Q31</f>
        <v>-47.791196510667717</v>
      </c>
      <c r="U32">
        <f>R32-'"0" цикл 13.08.24'!R31</f>
        <v>-42.179343064577651</v>
      </c>
      <c r="V32">
        <f t="shared" si="11"/>
        <v>63.742414805846451</v>
      </c>
      <c r="W32">
        <f t="shared" si="12"/>
        <v>221.43083718715002</v>
      </c>
      <c r="X32">
        <f t="shared" si="13"/>
        <v>221.43083718715002</v>
      </c>
    </row>
    <row r="33" spans="1:24" x14ac:dyDescent="0.25">
      <c r="A33">
        <v>14.5</v>
      </c>
      <c r="B33">
        <v>-100</v>
      </c>
      <c r="C33">
        <v>103</v>
      </c>
      <c r="D33">
        <v>61</v>
      </c>
      <c r="E33">
        <v>-53</v>
      </c>
      <c r="F33">
        <f t="shared" si="0"/>
        <v>-101.5</v>
      </c>
      <c r="G33">
        <f t="shared" si="1"/>
        <v>57</v>
      </c>
      <c r="H33">
        <f t="shared" si="14"/>
        <v>-5.0750217852186374E-3</v>
      </c>
      <c r="I33">
        <f t="shared" si="14"/>
        <v>2.8500038582016021E-3</v>
      </c>
      <c r="J33">
        <f t="shared" si="15"/>
        <v>-2.5374999999999998E-3</v>
      </c>
      <c r="K33">
        <f t="shared" si="15"/>
        <v>1.4249999999999998E-3</v>
      </c>
      <c r="L33">
        <f t="shared" si="16"/>
        <v>-3.2212500000000005E-2</v>
      </c>
      <c r="M33">
        <f t="shared" si="16"/>
        <v>6.1875000000000064E-3</v>
      </c>
      <c r="N33">
        <f t="shared" si="5"/>
        <v>3.2801376686047802E-2</v>
      </c>
      <c r="O33">
        <f t="shared" si="6"/>
        <v>349.12684303442603</v>
      </c>
      <c r="P33">
        <f t="shared" si="7"/>
        <v>169.12684303442597</v>
      </c>
      <c r="Q33">
        <f t="shared" si="8"/>
        <v>-32.212499999999999</v>
      </c>
      <c r="R33">
        <f t="shared" si="9"/>
        <v>6.1875000000000426</v>
      </c>
      <c r="S33">
        <f t="shared" si="10"/>
        <v>32.801376686047803</v>
      </c>
      <c r="T33">
        <f>Q33-'"0" цикл 13.08.24'!Q32</f>
        <v>-46.512998715976352</v>
      </c>
      <c r="U33">
        <f>R33-'"0" цикл 13.08.24'!R32</f>
        <v>-37.127214204182053</v>
      </c>
      <c r="V33">
        <f t="shared" si="11"/>
        <v>59.513772222197737</v>
      </c>
      <c r="W33">
        <f t="shared" si="12"/>
        <v>218.59727268174689</v>
      </c>
      <c r="X33">
        <f t="shared" si="13"/>
        <v>218.59727268174689</v>
      </c>
    </row>
    <row r="34" spans="1:24" x14ac:dyDescent="0.25">
      <c r="A34">
        <v>15</v>
      </c>
      <c r="B34">
        <v>-26</v>
      </c>
      <c r="C34">
        <v>22</v>
      </c>
      <c r="D34">
        <v>80</v>
      </c>
      <c r="E34">
        <v>-72</v>
      </c>
      <c r="F34">
        <f t="shared" si="0"/>
        <v>-24</v>
      </c>
      <c r="G34">
        <f t="shared" si="1"/>
        <v>76</v>
      </c>
      <c r="H34">
        <f t="shared" si="14"/>
        <v>-1.2000002880001865E-3</v>
      </c>
      <c r="I34">
        <f t="shared" si="14"/>
        <v>3.8000091453927599E-3</v>
      </c>
      <c r="J34">
        <f t="shared" si="15"/>
        <v>-5.9999999999999995E-4</v>
      </c>
      <c r="K34">
        <f t="shared" si="15"/>
        <v>1.8999999999999998E-3</v>
      </c>
      <c r="L34">
        <f t="shared" si="16"/>
        <v>-3.1612500000000002E-2</v>
      </c>
      <c r="M34">
        <f t="shared" si="16"/>
        <v>4.2875000000000066E-3</v>
      </c>
      <c r="N34">
        <f t="shared" si="5"/>
        <v>3.1901924902739021E-2</v>
      </c>
      <c r="O34">
        <f t="shared" si="6"/>
        <v>352.27628891213607</v>
      </c>
      <c r="P34">
        <f t="shared" si="7"/>
        <v>172.27628891213612</v>
      </c>
      <c r="Q34">
        <f t="shared" si="8"/>
        <v>-31.612500000000004</v>
      </c>
      <c r="R34">
        <f t="shared" si="9"/>
        <v>4.2874999999999632</v>
      </c>
      <c r="S34">
        <f t="shared" si="10"/>
        <v>31.901924902739019</v>
      </c>
      <c r="T34">
        <f>Q34-'"0" цикл 13.08.24'!Q33</f>
        <v>-47.489852599908758</v>
      </c>
      <c r="U34">
        <f>R34-'"0" цикл 13.08.24'!R33</f>
        <v>-34.729485140060795</v>
      </c>
      <c r="V34">
        <f t="shared" si="11"/>
        <v>58.833861321986717</v>
      </c>
      <c r="W34">
        <f t="shared" si="12"/>
        <v>216.17812723419846</v>
      </c>
      <c r="X34">
        <f t="shared" si="13"/>
        <v>216.17812723419846</v>
      </c>
    </row>
    <row r="35" spans="1:24" x14ac:dyDescent="0.25">
      <c r="A35">
        <v>15.5</v>
      </c>
      <c r="B35">
        <v>47</v>
      </c>
      <c r="C35">
        <v>-47</v>
      </c>
      <c r="D35">
        <v>71</v>
      </c>
      <c r="E35">
        <v>-66</v>
      </c>
      <c r="F35">
        <f t="shared" si="0"/>
        <v>47</v>
      </c>
      <c r="G35">
        <f t="shared" si="1"/>
        <v>68.5</v>
      </c>
      <c r="H35">
        <f t="shared" si="14"/>
        <v>2.3500021629845424E-3</v>
      </c>
      <c r="I35">
        <f t="shared" si="14"/>
        <v>3.4250066962671195E-3</v>
      </c>
      <c r="J35">
        <f t="shared" si="15"/>
        <v>1.1750000000000003E-3</v>
      </c>
      <c r="K35">
        <f t="shared" si="15"/>
        <v>1.7125000000000003E-3</v>
      </c>
      <c r="L35">
        <f t="shared" si="16"/>
        <v>-3.2787500000000004E-2</v>
      </c>
      <c r="M35">
        <f t="shared" si="16"/>
        <v>2.5750000000000065E-3</v>
      </c>
      <c r="N35">
        <f t="shared" si="5"/>
        <v>3.2888459697133887E-2</v>
      </c>
      <c r="O35">
        <f t="shared" si="6"/>
        <v>355.50943441549981</v>
      </c>
      <c r="P35">
        <f t="shared" si="7"/>
        <v>175.50943441549975</v>
      </c>
      <c r="Q35">
        <f t="shared" si="8"/>
        <v>-32.787499999999994</v>
      </c>
      <c r="R35">
        <f t="shared" si="9"/>
        <v>2.5750000000000539</v>
      </c>
      <c r="S35">
        <f t="shared" si="10"/>
        <v>32.888459697133889</v>
      </c>
      <c r="T35">
        <f>Q35-'"0" цикл 13.08.24'!Q34</f>
        <v>-49.670840309495858</v>
      </c>
      <c r="U35">
        <f>R35-'"0" цикл 13.08.24'!R34</f>
        <v>-34.122951260108422</v>
      </c>
      <c r="V35">
        <f t="shared" si="11"/>
        <v>60.262493972214372</v>
      </c>
      <c r="W35">
        <f t="shared" si="12"/>
        <v>214.48834738200082</v>
      </c>
      <c r="X35">
        <f t="shared" si="13"/>
        <v>214.48834738200082</v>
      </c>
    </row>
    <row r="36" spans="1:24" x14ac:dyDescent="0.25">
      <c r="A36">
        <v>16</v>
      </c>
      <c r="B36">
        <v>120</v>
      </c>
      <c r="C36">
        <v>-120</v>
      </c>
      <c r="D36">
        <v>26</v>
      </c>
      <c r="E36">
        <v>-24</v>
      </c>
      <c r="F36">
        <f t="shared" si="0"/>
        <v>120</v>
      </c>
      <c r="G36">
        <f t="shared" si="1"/>
        <v>25</v>
      </c>
      <c r="H36">
        <f t="shared" si="14"/>
        <v>6.0000360005832134E-3</v>
      </c>
      <c r="I36">
        <f t="shared" si="14"/>
        <v>1.2500003255210622E-3</v>
      </c>
      <c r="J36">
        <f t="shared" si="15"/>
        <v>3.0000000000000005E-3</v>
      </c>
      <c r="K36">
        <f t="shared" si="15"/>
        <v>6.2500000000000001E-4</v>
      </c>
      <c r="L36">
        <f t="shared" si="16"/>
        <v>-3.5787500000000007E-2</v>
      </c>
      <c r="M36">
        <f t="shared" si="16"/>
        <v>1.9500000000000064E-3</v>
      </c>
      <c r="N36">
        <f t="shared" si="5"/>
        <v>3.5840586717435313E-2</v>
      </c>
      <c r="O36">
        <f t="shared" si="6"/>
        <v>356.88113460607815</v>
      </c>
      <c r="P36">
        <f t="shared" si="7"/>
        <v>176.88113460607815</v>
      </c>
      <c r="Q36">
        <f t="shared" si="8"/>
        <v>-35.787500000000009</v>
      </c>
      <c r="R36">
        <f t="shared" si="9"/>
        <v>1.9500000000000004</v>
      </c>
      <c r="S36">
        <f t="shared" si="10"/>
        <v>35.840586717435315</v>
      </c>
      <c r="T36">
        <f>Q36-'"0" цикл 13.08.24'!Q35</f>
        <v>-52.629631146648222</v>
      </c>
      <c r="U36">
        <f>R36-'"0" цикл 13.08.24'!R35</f>
        <v>-33.483783329314527</v>
      </c>
      <c r="V36">
        <f t="shared" si="11"/>
        <v>62.378215914505972</v>
      </c>
      <c r="W36">
        <f t="shared" si="12"/>
        <v>212.46514780148001</v>
      </c>
      <c r="X36">
        <f t="shared" si="13"/>
        <v>212.46514780148001</v>
      </c>
    </row>
    <row r="37" spans="1:24" x14ac:dyDescent="0.25">
      <c r="A37">
        <v>16.5</v>
      </c>
      <c r="B37">
        <v>167</v>
      </c>
      <c r="C37">
        <v>-161</v>
      </c>
      <c r="D37">
        <v>-24</v>
      </c>
      <c r="E37">
        <v>35</v>
      </c>
      <c r="F37">
        <f t="shared" si="0"/>
        <v>164</v>
      </c>
      <c r="G37">
        <f t="shared" si="1"/>
        <v>-29.5</v>
      </c>
      <c r="H37">
        <f t="shared" si="14"/>
        <v>8.2000918974473262E-3</v>
      </c>
      <c r="I37">
        <f t="shared" si="14"/>
        <v>-1.4750005348416694E-3</v>
      </c>
      <c r="J37">
        <f t="shared" si="15"/>
        <v>4.0999999999999995E-3</v>
      </c>
      <c r="K37">
        <f t="shared" si="15"/>
        <v>-7.3749999999999998E-4</v>
      </c>
      <c r="L37">
        <f t="shared" si="16"/>
        <v>-3.9887500000000006E-2</v>
      </c>
      <c r="M37">
        <f t="shared" si="16"/>
        <v>2.6875000000000063E-3</v>
      </c>
      <c r="N37">
        <f t="shared" si="5"/>
        <v>3.9977935320624054E-2</v>
      </c>
      <c r="O37">
        <f t="shared" si="6"/>
        <v>356.1454081902786</v>
      </c>
      <c r="P37">
        <f t="shared" si="7"/>
        <v>176.14540819027866</v>
      </c>
      <c r="Q37">
        <f t="shared" si="8"/>
        <v>-39.88750000000001</v>
      </c>
      <c r="R37">
        <f t="shared" si="9"/>
        <v>2.6874999999999596</v>
      </c>
      <c r="S37">
        <f t="shared" si="10"/>
        <v>39.977935320624056</v>
      </c>
      <c r="T37">
        <f>Q37-'"0" цикл 13.08.24'!Q36</f>
        <v>-56.353900579150455</v>
      </c>
      <c r="U37">
        <f>R37-'"0" цикл 13.08.24'!R36</f>
        <v>-32.909431979783783</v>
      </c>
      <c r="V37">
        <f t="shared" si="11"/>
        <v>65.259427086948818</v>
      </c>
      <c r="W37">
        <f t="shared" si="12"/>
        <v>210.28398372431531</v>
      </c>
      <c r="X37">
        <f t="shared" si="13"/>
        <v>210.28398372431531</v>
      </c>
    </row>
    <row r="38" spans="1:24" x14ac:dyDescent="0.25">
      <c r="A38">
        <v>17</v>
      </c>
      <c r="B38">
        <v>157</v>
      </c>
      <c r="C38">
        <v>-172</v>
      </c>
      <c r="D38">
        <v>-57</v>
      </c>
      <c r="E38">
        <v>63</v>
      </c>
      <c r="F38">
        <f t="shared" si="0"/>
        <v>164.5</v>
      </c>
      <c r="G38">
        <f t="shared" si="1"/>
        <v>-60</v>
      </c>
      <c r="H38">
        <f t="shared" si="14"/>
        <v>8.2250927405550789E-3</v>
      </c>
      <c r="I38">
        <f t="shared" si="14"/>
        <v>-3.0000045000182253E-3</v>
      </c>
      <c r="J38">
        <f t="shared" si="15"/>
        <v>4.1124999999999998E-3</v>
      </c>
      <c r="K38">
        <f t="shared" si="15"/>
        <v>-1.5E-3</v>
      </c>
      <c r="L38">
        <f t="shared" si="16"/>
        <v>-4.4000000000000004E-2</v>
      </c>
      <c r="M38">
        <f t="shared" si="16"/>
        <v>4.1875000000000063E-3</v>
      </c>
      <c r="N38">
        <f t="shared" si="5"/>
        <v>4.4198813968815955E-2</v>
      </c>
      <c r="O38">
        <f t="shared" si="6"/>
        <v>354.56350868352911</v>
      </c>
      <c r="P38">
        <f t="shared" si="7"/>
        <v>174.56350868352911</v>
      </c>
      <c r="Q38">
        <f t="shared" si="8"/>
        <v>-44.000000000000007</v>
      </c>
      <c r="R38">
        <f t="shared" si="9"/>
        <v>4.1875000000000071</v>
      </c>
      <c r="S38">
        <f t="shared" si="10"/>
        <v>44.198813968815955</v>
      </c>
      <c r="T38">
        <f>Q38-'"0" цикл 13.08.24'!Q37</f>
        <v>-60.375498014443203</v>
      </c>
      <c r="U38">
        <f>R38-'"0" цикл 13.08.24'!R37</f>
        <v>-33.233487607942941</v>
      </c>
      <c r="V38">
        <f t="shared" si="11"/>
        <v>68.917816702789793</v>
      </c>
      <c r="W38">
        <f t="shared" si="12"/>
        <v>208.83043556405653</v>
      </c>
      <c r="X38">
        <f t="shared" si="13"/>
        <v>208.83043556405653</v>
      </c>
    </row>
    <row r="39" spans="1:24" x14ac:dyDescent="0.25">
      <c r="A39">
        <v>17.5</v>
      </c>
      <c r="B39">
        <v>158</v>
      </c>
      <c r="C39">
        <v>-155</v>
      </c>
      <c r="D39">
        <v>-117</v>
      </c>
      <c r="E39">
        <v>124</v>
      </c>
      <c r="F39">
        <f t="shared" si="0"/>
        <v>156.5</v>
      </c>
      <c r="G39">
        <f t="shared" si="1"/>
        <v>-120.5</v>
      </c>
      <c r="H39">
        <f t="shared" si="14"/>
        <v>7.8250798571404892E-3</v>
      </c>
      <c r="I39">
        <f t="shared" si="14"/>
        <v>-6.0250364524730695E-3</v>
      </c>
      <c r="J39">
        <f t="shared" si="15"/>
        <v>3.9124999999999993E-3</v>
      </c>
      <c r="K39">
        <f t="shared" si="15"/>
        <v>-3.0125000000000004E-3</v>
      </c>
      <c r="L39">
        <f t="shared" si="16"/>
        <v>-4.7912500000000004E-2</v>
      </c>
      <c r="M39">
        <f t="shared" si="16"/>
        <v>7.2000000000000067E-3</v>
      </c>
      <c r="N39">
        <f t="shared" si="5"/>
        <v>4.8450466006530836E-2</v>
      </c>
      <c r="O39">
        <f t="shared" si="6"/>
        <v>351.45388495721789</v>
      </c>
      <c r="P39">
        <f t="shared" si="7"/>
        <v>171.45388495721795</v>
      </c>
      <c r="Q39">
        <f t="shared" si="8"/>
        <v>-47.912500000000016</v>
      </c>
      <c r="R39">
        <f t="shared" si="9"/>
        <v>7.199999999999938</v>
      </c>
      <c r="S39">
        <f t="shared" si="10"/>
        <v>48.450466006530839</v>
      </c>
      <c r="T39">
        <f>Q39-'"0" цикл 13.08.24'!Q38</f>
        <v>-64.434654150875971</v>
      </c>
      <c r="U39">
        <f>R39-'"0" цикл 13.08.24'!R38</f>
        <v>-32.977710909080038</v>
      </c>
      <c r="V39">
        <f t="shared" si="11"/>
        <v>72.383382570489573</v>
      </c>
      <c r="W39">
        <f t="shared" si="12"/>
        <v>207.10340526692573</v>
      </c>
      <c r="X39">
        <f t="shared" si="13"/>
        <v>207.10340526692573</v>
      </c>
    </row>
    <row r="40" spans="1:24" x14ac:dyDescent="0.25">
      <c r="A40">
        <v>18</v>
      </c>
      <c r="B40">
        <v>96</v>
      </c>
      <c r="C40">
        <v>-96</v>
      </c>
      <c r="D40">
        <v>-133</v>
      </c>
      <c r="E40">
        <v>140</v>
      </c>
      <c r="F40">
        <f t="shared" si="0"/>
        <v>96</v>
      </c>
      <c r="G40">
        <f t="shared" si="1"/>
        <v>-136.5</v>
      </c>
      <c r="H40">
        <f t="shared" si="14"/>
        <v>4.8000184321911055E-3</v>
      </c>
      <c r="I40">
        <f t="shared" si="14"/>
        <v>-6.8250529865716116E-3</v>
      </c>
      <c r="J40">
        <f t="shared" si="15"/>
        <v>2.3999999999999998E-3</v>
      </c>
      <c r="K40">
        <f t="shared" si="15"/>
        <v>-3.4125000000000002E-3</v>
      </c>
      <c r="L40">
        <f t="shared" si="16"/>
        <v>-5.0312500000000003E-2</v>
      </c>
      <c r="M40">
        <f t="shared" si="16"/>
        <v>1.0612500000000007E-2</v>
      </c>
      <c r="N40">
        <f t="shared" si="5"/>
        <v>5.1419576160252438E-2</v>
      </c>
      <c r="O40">
        <f t="shared" si="6"/>
        <v>348.0891039881954</v>
      </c>
      <c r="P40">
        <f t="shared" si="7"/>
        <v>168.08910398819535</v>
      </c>
      <c r="Q40">
        <f t="shared" si="8"/>
        <v>-50.312499999999993</v>
      </c>
      <c r="R40">
        <f t="shared" si="9"/>
        <v>10.61250000000007</v>
      </c>
      <c r="S40">
        <f t="shared" si="10"/>
        <v>51.41957616025244</v>
      </c>
      <c r="T40">
        <f>Q40-'"0" цикл 13.08.24'!Q39</f>
        <v>-67.298863183850045</v>
      </c>
      <c r="U40">
        <f>R40-'"0" цикл 13.08.24'!R39</f>
        <v>-32.822496081000871</v>
      </c>
      <c r="V40">
        <f t="shared" si="11"/>
        <v>74.87625280972523</v>
      </c>
      <c r="W40">
        <f t="shared" si="12"/>
        <v>205.99906968574413</v>
      </c>
      <c r="X40">
        <f t="shared" si="13"/>
        <v>205.99906968574413</v>
      </c>
    </row>
    <row r="41" spans="1:24" x14ac:dyDescent="0.25">
      <c r="A41">
        <v>18.5</v>
      </c>
      <c r="B41">
        <v>0</v>
      </c>
      <c r="C41">
        <v>-4</v>
      </c>
      <c r="D41">
        <v>-119</v>
      </c>
      <c r="E41">
        <v>127</v>
      </c>
      <c r="F41">
        <f t="shared" si="0"/>
        <v>2</v>
      </c>
      <c r="G41">
        <f t="shared" si="1"/>
        <v>-123</v>
      </c>
      <c r="H41">
        <f t="shared" si="14"/>
        <v>1.0000000016666668E-4</v>
      </c>
      <c r="I41">
        <f t="shared" si="14"/>
        <v>-6.1500387687223523E-3</v>
      </c>
      <c r="J41">
        <f t="shared" si="15"/>
        <v>5.0000000000000009E-5</v>
      </c>
      <c r="K41">
        <f t="shared" si="15"/>
        <v>-3.075E-3</v>
      </c>
      <c r="L41">
        <f t="shared" si="16"/>
        <v>-5.0362500000000004E-2</v>
      </c>
      <c r="M41">
        <f t="shared" si="16"/>
        <v>1.3687500000000007E-2</v>
      </c>
      <c r="N41">
        <f t="shared" si="5"/>
        <v>5.2189357751365371E-2</v>
      </c>
      <c r="O41">
        <f t="shared" si="6"/>
        <v>344.79543213542536</v>
      </c>
      <c r="P41">
        <f t="shared" si="7"/>
        <v>164.79543213542536</v>
      </c>
      <c r="Q41">
        <f t="shared" si="8"/>
        <v>-50.362500000000004</v>
      </c>
      <c r="R41">
        <f t="shared" si="9"/>
        <v>13.6875</v>
      </c>
      <c r="S41">
        <f t="shared" si="10"/>
        <v>52.189357751365371</v>
      </c>
      <c r="T41">
        <f>Q41-'"0" цикл 13.08.24'!Q40</f>
        <v>-68.656646597505983</v>
      </c>
      <c r="U41">
        <f>R41-'"0" цикл 13.08.24'!R40</f>
        <v>-33.350110464817831</v>
      </c>
      <c r="V41">
        <f t="shared" si="11"/>
        <v>76.328009210448968</v>
      </c>
      <c r="W41">
        <f t="shared" si="12"/>
        <v>205.90826113683494</v>
      </c>
      <c r="X41">
        <f t="shared" si="13"/>
        <v>205.90826113683494</v>
      </c>
    </row>
    <row r="42" spans="1:24" x14ac:dyDescent="0.25">
      <c r="A42">
        <v>19</v>
      </c>
      <c r="B42">
        <v>-96</v>
      </c>
      <c r="C42">
        <v>99</v>
      </c>
      <c r="D42">
        <v>-63</v>
      </c>
      <c r="E42">
        <v>72</v>
      </c>
      <c r="F42">
        <f t="shared" si="0"/>
        <v>-97.5</v>
      </c>
      <c r="G42">
        <f t="shared" si="1"/>
        <v>-67.5</v>
      </c>
      <c r="H42">
        <f t="shared" si="14"/>
        <v>-4.8750193097768218E-3</v>
      </c>
      <c r="I42">
        <f t="shared" si="14"/>
        <v>-3.3750064072594049E-3</v>
      </c>
      <c r="J42">
        <f t="shared" si="15"/>
        <v>-2.4374999999999996E-3</v>
      </c>
      <c r="K42">
        <f t="shared" si="15"/>
        <v>-1.6875E-3</v>
      </c>
      <c r="L42">
        <f t="shared" si="16"/>
        <v>-4.7925000000000002E-2</v>
      </c>
      <c r="M42">
        <f t="shared" si="16"/>
        <v>1.5375000000000007E-2</v>
      </c>
      <c r="N42">
        <f t="shared" si="5"/>
        <v>5.0330867765219389E-2</v>
      </c>
      <c r="O42">
        <f t="shared" si="6"/>
        <v>342.21304367449216</v>
      </c>
      <c r="P42">
        <f t="shared" si="7"/>
        <v>162.21304367449216</v>
      </c>
      <c r="Q42">
        <f t="shared" si="8"/>
        <v>-47.92499999999999</v>
      </c>
      <c r="R42">
        <f t="shared" si="9"/>
        <v>15.375000000000036</v>
      </c>
      <c r="S42">
        <f t="shared" si="10"/>
        <v>50.330867765219388</v>
      </c>
      <c r="T42">
        <f>Q42-'"0" цикл 13.08.24'!Q41</f>
        <v>-67.442087888759389</v>
      </c>
      <c r="U42">
        <f>R42-'"0" цикл 13.08.24'!R41</f>
        <v>-34.331662741565111</v>
      </c>
      <c r="V42">
        <f t="shared" si="11"/>
        <v>75.677594342022502</v>
      </c>
      <c r="W42">
        <f t="shared" si="12"/>
        <v>206.97854997097534</v>
      </c>
      <c r="X42">
        <f t="shared" si="13"/>
        <v>206.97854997097534</v>
      </c>
    </row>
    <row r="43" spans="1:24" x14ac:dyDescent="0.25">
      <c r="A43">
        <v>19.5</v>
      </c>
      <c r="B43">
        <v>-77</v>
      </c>
      <c r="C43">
        <v>66</v>
      </c>
      <c r="D43">
        <v>-192</v>
      </c>
      <c r="E43">
        <v>196</v>
      </c>
      <c r="F43">
        <f t="shared" si="0"/>
        <v>-71.5</v>
      </c>
      <c r="G43">
        <f t="shared" si="1"/>
        <v>-194</v>
      </c>
      <c r="H43">
        <f t="shared" si="14"/>
        <v>-3.575007615166193E-3</v>
      </c>
      <c r="I43">
        <f t="shared" si="14"/>
        <v>-9.7001521186075319E-3</v>
      </c>
      <c r="J43">
        <f t="shared" si="15"/>
        <v>-1.7875E-3</v>
      </c>
      <c r="K43">
        <f t="shared" si="15"/>
        <v>-4.8499999999999993E-3</v>
      </c>
      <c r="L43">
        <f t="shared" si="16"/>
        <v>-4.6137500000000005E-2</v>
      </c>
      <c r="M43">
        <f t="shared" si="16"/>
        <v>2.0225000000000007E-2</v>
      </c>
      <c r="N43">
        <f t="shared" si="5"/>
        <v>5.0375783182497531E-2</v>
      </c>
      <c r="O43">
        <f t="shared" si="6"/>
        <v>336.32910477561273</v>
      </c>
      <c r="P43">
        <f t="shared" si="7"/>
        <v>156.32910477561268</v>
      </c>
      <c r="Q43">
        <f t="shared" si="8"/>
        <v>-46.137499999999974</v>
      </c>
      <c r="R43">
        <f t="shared" si="9"/>
        <v>20.22500000000008</v>
      </c>
      <c r="S43">
        <f t="shared" si="10"/>
        <v>50.375783182497528</v>
      </c>
      <c r="T43">
        <f>Q43-'"0" цикл 13.08.24'!Q42</f>
        <v>-66.344235131467244</v>
      </c>
      <c r="U43">
        <f>R43-'"0" цикл 13.08.24'!R42</f>
        <v>-30.344681147179109</v>
      </c>
      <c r="V43">
        <f t="shared" si="11"/>
        <v>72.954487244468922</v>
      </c>
      <c r="W43">
        <f t="shared" si="12"/>
        <v>204.57851956936713</v>
      </c>
      <c r="X43">
        <f t="shared" si="13"/>
        <v>204.57851956936713</v>
      </c>
    </row>
    <row r="44" spans="1:24" x14ac:dyDescent="0.25">
      <c r="A44">
        <v>20</v>
      </c>
      <c r="B44">
        <v>-100</v>
      </c>
      <c r="C44">
        <v>106</v>
      </c>
      <c r="D44">
        <v>-130</v>
      </c>
      <c r="E44">
        <v>140</v>
      </c>
      <c r="F44">
        <f t="shared" si="0"/>
        <v>-103</v>
      </c>
      <c r="G44">
        <f t="shared" si="1"/>
        <v>-135</v>
      </c>
      <c r="H44">
        <f t="shared" si="14"/>
        <v>-5.1500227654175425E-3</v>
      </c>
      <c r="I44">
        <f t="shared" si="14"/>
        <v>-6.7500512588634732E-3</v>
      </c>
      <c r="J44">
        <f t="shared" si="15"/>
        <v>-2.575E-3</v>
      </c>
      <c r="K44">
        <f t="shared" si="15"/>
        <v>-3.3749999999999995E-3</v>
      </c>
      <c r="L44">
        <f t="shared" si="16"/>
        <v>-4.3562500000000004E-2</v>
      </c>
      <c r="M44">
        <f t="shared" si="16"/>
        <v>2.3600000000000006E-2</v>
      </c>
      <c r="N44">
        <f t="shared" si="5"/>
        <v>4.9544438701533397E-2</v>
      </c>
      <c r="O44">
        <f t="shared" si="6"/>
        <v>331.55336407644239</v>
      </c>
      <c r="P44">
        <f t="shared" si="7"/>
        <v>151.55336407644239</v>
      </c>
      <c r="Q44">
        <f t="shared" si="8"/>
        <v>-43.5625</v>
      </c>
      <c r="R44">
        <f t="shared" si="9"/>
        <v>23.599999999999998</v>
      </c>
      <c r="S44">
        <f t="shared" si="10"/>
        <v>49.544438701533394</v>
      </c>
      <c r="T44">
        <f>Q44-'"0" цикл 13.08.24'!Q43</f>
        <v>-63.331690840109701</v>
      </c>
      <c r="U44">
        <f>R44-'"0" цикл 13.08.24'!R43</f>
        <v>-25.553983155641223</v>
      </c>
      <c r="V44">
        <f t="shared" si="11"/>
        <v>68.292818947426895</v>
      </c>
      <c r="W44">
        <f t="shared" si="12"/>
        <v>201.97380027259763</v>
      </c>
      <c r="X44">
        <f t="shared" si="13"/>
        <v>201.97380027259763</v>
      </c>
    </row>
    <row r="45" spans="1:24" x14ac:dyDescent="0.25">
      <c r="A45">
        <v>20.5</v>
      </c>
      <c r="B45">
        <v>-136</v>
      </c>
      <c r="C45">
        <v>129</v>
      </c>
      <c r="D45">
        <v>-55</v>
      </c>
      <c r="E45">
        <v>62</v>
      </c>
      <c r="F45">
        <f t="shared" si="0"/>
        <v>-132.5</v>
      </c>
      <c r="G45">
        <f t="shared" si="1"/>
        <v>-58.5</v>
      </c>
      <c r="H45">
        <f t="shared" si="14"/>
        <v>-6.6250484635223027E-3</v>
      </c>
      <c r="I45">
        <f t="shared" si="14"/>
        <v>-2.9250041708832456E-3</v>
      </c>
      <c r="J45">
        <f t="shared" si="15"/>
        <v>-3.3124999999999999E-3</v>
      </c>
      <c r="K45">
        <f t="shared" si="15"/>
        <v>-1.4625E-3</v>
      </c>
      <c r="L45">
        <f t="shared" si="16"/>
        <v>-4.0250000000000001E-2</v>
      </c>
      <c r="M45">
        <f t="shared" si="16"/>
        <v>2.5062500000000005E-2</v>
      </c>
      <c r="N45">
        <f t="shared" si="5"/>
        <v>4.7415096817891245E-2</v>
      </c>
      <c r="O45">
        <f t="shared" si="6"/>
        <v>328.09068339941484</v>
      </c>
      <c r="P45">
        <f t="shared" si="7"/>
        <v>148.09068339941484</v>
      </c>
      <c r="Q45">
        <f t="shared" si="8"/>
        <v>-40.250000000000007</v>
      </c>
      <c r="R45">
        <f t="shared" si="9"/>
        <v>25.0625</v>
      </c>
      <c r="S45">
        <f t="shared" si="10"/>
        <v>47.415096817891246</v>
      </c>
      <c r="T45">
        <f>Q45-'"0" цикл 13.08.24'!Q44</f>
        <v>-63.398316473906199</v>
      </c>
      <c r="U45">
        <f>R45-'"0" цикл 13.08.24'!R44</f>
        <v>-25.228572193557149</v>
      </c>
      <c r="V45">
        <f t="shared" si="11"/>
        <v>68.233623578490182</v>
      </c>
      <c r="W45">
        <f t="shared" si="12"/>
        <v>201.69946781948636</v>
      </c>
      <c r="X45">
        <f t="shared" si="13"/>
        <v>201.69946781948636</v>
      </c>
    </row>
    <row r="46" spans="1:24" x14ac:dyDescent="0.25">
      <c r="A46">
        <v>21</v>
      </c>
      <c r="B46">
        <v>-111</v>
      </c>
      <c r="C46">
        <v>111</v>
      </c>
      <c r="D46">
        <v>-26</v>
      </c>
      <c r="E46">
        <v>35</v>
      </c>
      <c r="F46">
        <f t="shared" si="0"/>
        <v>-111</v>
      </c>
      <c r="G46">
        <f t="shared" si="1"/>
        <v>-30.5</v>
      </c>
      <c r="H46">
        <f t="shared" si="14"/>
        <v>-5.5500284927074437E-3</v>
      </c>
      <c r="I46">
        <f t="shared" si="14"/>
        <v>-1.5250005910969729E-3</v>
      </c>
      <c r="J46">
        <f t="shared" si="15"/>
        <v>-2.7750000000000006E-3</v>
      </c>
      <c r="K46">
        <f t="shared" si="15"/>
        <v>-7.6250000000000005E-4</v>
      </c>
      <c r="L46">
        <f t="shared" si="16"/>
        <v>-3.7475000000000001E-2</v>
      </c>
      <c r="M46">
        <f t="shared" si="16"/>
        <v>2.5825000000000004E-2</v>
      </c>
      <c r="N46">
        <f t="shared" si="5"/>
        <v>4.551160566273179E-2</v>
      </c>
      <c r="O46">
        <f t="shared" si="6"/>
        <v>325.4282599219348</v>
      </c>
      <c r="P46">
        <f t="shared" si="7"/>
        <v>145.4282599219348</v>
      </c>
      <c r="Q46">
        <f t="shared" si="8"/>
        <v>-37.474999999999994</v>
      </c>
      <c r="R46">
        <f t="shared" si="9"/>
        <v>25.82500000000001</v>
      </c>
      <c r="S46">
        <f t="shared" si="10"/>
        <v>45.511605662731789</v>
      </c>
      <c r="T46">
        <f>Q46-'"0" цикл 13.08.24'!Q45</f>
        <v>-62.720129498722784</v>
      </c>
      <c r="U46">
        <f>R46-'"0" цикл 13.08.24'!R45</f>
        <v>-24.043003612339824</v>
      </c>
      <c r="V46">
        <f t="shared" si="11"/>
        <v>67.170534217315421</v>
      </c>
      <c r="W46">
        <f t="shared" si="12"/>
        <v>200.97372225242776</v>
      </c>
      <c r="X46">
        <f t="shared" si="13"/>
        <v>200.97372225242776</v>
      </c>
    </row>
    <row r="47" spans="1:24" x14ac:dyDescent="0.25">
      <c r="A47">
        <v>21.5</v>
      </c>
      <c r="B47">
        <v>-55</v>
      </c>
      <c r="C47">
        <v>57</v>
      </c>
      <c r="D47">
        <v>-26</v>
      </c>
      <c r="E47">
        <v>33</v>
      </c>
      <c r="F47">
        <f t="shared" si="0"/>
        <v>-56</v>
      </c>
      <c r="G47">
        <f t="shared" si="1"/>
        <v>-29.5</v>
      </c>
      <c r="H47">
        <f t="shared" si="14"/>
        <v>-2.8000036586795746E-3</v>
      </c>
      <c r="I47">
        <f t="shared" si="14"/>
        <v>-1.4750005348416694E-3</v>
      </c>
      <c r="J47">
        <f t="shared" si="15"/>
        <v>-1.4E-3</v>
      </c>
      <c r="K47">
        <f t="shared" si="15"/>
        <v>-7.3749999999999998E-4</v>
      </c>
      <c r="L47">
        <f t="shared" si="16"/>
        <v>-3.6075000000000003E-2</v>
      </c>
      <c r="M47">
        <f t="shared" si="16"/>
        <v>2.6562500000000003E-2</v>
      </c>
      <c r="N47">
        <f t="shared" si="5"/>
        <v>4.4799241413778425E-2</v>
      </c>
      <c r="O47">
        <f t="shared" si="6"/>
        <v>323.63529229582559</v>
      </c>
      <c r="P47">
        <f t="shared" si="7"/>
        <v>143.63529229582559</v>
      </c>
      <c r="Q47">
        <f t="shared" si="8"/>
        <v>-36.075000000000003</v>
      </c>
      <c r="R47">
        <f t="shared" si="9"/>
        <v>26.5625</v>
      </c>
      <c r="S47">
        <f t="shared" si="10"/>
        <v>44.799241413778425</v>
      </c>
      <c r="T47">
        <f>Q47-'"0" цикл 13.08.24'!Q46</f>
        <v>-62.220670424506196</v>
      </c>
      <c r="U47">
        <f>R47-'"0" цикл 13.08.24'!R46</f>
        <v>-21.359498843415437</v>
      </c>
      <c r="V47">
        <f t="shared" si="11"/>
        <v>65.784800819922566</v>
      </c>
      <c r="W47">
        <f t="shared" si="12"/>
        <v>198.94663996926008</v>
      </c>
      <c r="X47">
        <f t="shared" si="13"/>
        <v>198.94663996926008</v>
      </c>
    </row>
    <row r="48" spans="1:24" x14ac:dyDescent="0.25">
      <c r="A48">
        <v>22</v>
      </c>
      <c r="B48">
        <v>-114</v>
      </c>
      <c r="C48">
        <v>119</v>
      </c>
      <c r="D48">
        <v>60</v>
      </c>
      <c r="E48">
        <v>-50</v>
      </c>
      <c r="F48">
        <f t="shared" si="0"/>
        <v>-116.5</v>
      </c>
      <c r="G48">
        <f t="shared" si="1"/>
        <v>55</v>
      </c>
      <c r="H48">
        <f t="shared" si="14"/>
        <v>-5.8250329414847495E-3</v>
      </c>
      <c r="I48">
        <f t="shared" si="14"/>
        <v>2.7500034661576286E-3</v>
      </c>
      <c r="J48">
        <f t="shared" si="15"/>
        <v>-2.9124999999999997E-3</v>
      </c>
      <c r="K48">
        <f t="shared" si="15"/>
        <v>1.3749999999999997E-3</v>
      </c>
      <c r="L48">
        <f t="shared" si="16"/>
        <v>-3.3162500000000004E-2</v>
      </c>
      <c r="M48">
        <f t="shared" si="16"/>
        <v>2.5187500000000002E-2</v>
      </c>
      <c r="N48">
        <f t="shared" si="5"/>
        <v>4.1643265511964844E-2</v>
      </c>
      <c r="O48">
        <f t="shared" si="6"/>
        <v>322.78269268783777</v>
      </c>
      <c r="P48">
        <f t="shared" si="7"/>
        <v>142.78269268783777</v>
      </c>
      <c r="Q48">
        <f t="shared" si="8"/>
        <v>-33.16250000000003</v>
      </c>
      <c r="R48">
        <f t="shared" si="9"/>
        <v>25.187499999999975</v>
      </c>
      <c r="S48">
        <f t="shared" si="10"/>
        <v>41.643265511964842</v>
      </c>
      <c r="T48">
        <f>Q48-'"0" цикл 13.08.24'!Q47</f>
        <v>-59.973577005415997</v>
      </c>
      <c r="U48">
        <f>R48-'"0" цикл 13.08.24'!R47</f>
        <v>-20.857568603271243</v>
      </c>
      <c r="V48">
        <f t="shared" si="11"/>
        <v>63.496992896236662</v>
      </c>
      <c r="W48">
        <f t="shared" si="12"/>
        <v>199.17661658981839</v>
      </c>
      <c r="X48">
        <f t="shared" si="13"/>
        <v>199.17661658981839</v>
      </c>
    </row>
    <row r="49" spans="1:24" x14ac:dyDescent="0.25">
      <c r="A49">
        <v>22.5</v>
      </c>
      <c r="B49">
        <v>-166</v>
      </c>
      <c r="C49">
        <v>161</v>
      </c>
      <c r="D49">
        <v>167</v>
      </c>
      <c r="E49">
        <v>-160</v>
      </c>
      <c r="F49">
        <f t="shared" si="0"/>
        <v>-163.5</v>
      </c>
      <c r="G49">
        <f t="shared" si="1"/>
        <v>163.5</v>
      </c>
      <c r="H49">
        <f t="shared" si="14"/>
        <v>-8.1750910594650898E-3</v>
      </c>
      <c r="I49">
        <f t="shared" si="14"/>
        <v>8.1750910594650898E-3</v>
      </c>
      <c r="J49">
        <f t="shared" si="15"/>
        <v>-4.0874999999999991E-3</v>
      </c>
      <c r="K49">
        <f t="shared" si="15"/>
        <v>4.0874999999999991E-3</v>
      </c>
      <c r="L49">
        <f t="shared" si="16"/>
        <v>-2.9075000000000004E-2</v>
      </c>
      <c r="M49">
        <f t="shared" si="16"/>
        <v>2.1100000000000001E-2</v>
      </c>
      <c r="N49">
        <f t="shared" si="5"/>
        <v>3.5924443280307077E-2</v>
      </c>
      <c r="O49">
        <f t="shared" si="6"/>
        <v>324.0312561974136</v>
      </c>
      <c r="P49">
        <f t="shared" si="7"/>
        <v>144.0312561974136</v>
      </c>
      <c r="Q49">
        <f t="shared" si="8"/>
        <v>-29.074999999999999</v>
      </c>
      <c r="R49">
        <f t="shared" si="9"/>
        <v>21.100000000000005</v>
      </c>
      <c r="S49">
        <f t="shared" si="10"/>
        <v>35.924443280307074</v>
      </c>
      <c r="T49">
        <f>Q49-'"0" цикл 13.08.24'!Q48</f>
        <v>-56.622993533915839</v>
      </c>
      <c r="U49">
        <f>R49-'"0" цикл 13.08.24'!R48</f>
        <v>-24.139767061218688</v>
      </c>
      <c r="V49">
        <f t="shared" si="11"/>
        <v>61.553974286895347</v>
      </c>
      <c r="W49">
        <f t="shared" si="12"/>
        <v>203.08973737963936</v>
      </c>
      <c r="X49">
        <f t="shared" si="13"/>
        <v>203.08973737963936</v>
      </c>
    </row>
    <row r="50" spans="1:24" x14ac:dyDescent="0.25">
      <c r="A50">
        <v>23</v>
      </c>
      <c r="B50">
        <v>-188</v>
      </c>
      <c r="C50">
        <v>188</v>
      </c>
      <c r="D50">
        <v>147</v>
      </c>
      <c r="E50">
        <v>-138</v>
      </c>
      <c r="F50">
        <f t="shared" si="0"/>
        <v>-188</v>
      </c>
      <c r="G50">
        <f t="shared" si="1"/>
        <v>142.5</v>
      </c>
      <c r="H50">
        <f t="shared" si="14"/>
        <v>-9.4001384361712386E-3</v>
      </c>
      <c r="I50">
        <f t="shared" si="14"/>
        <v>7.1250602855568923E-3</v>
      </c>
      <c r="J50">
        <f t="shared" si="15"/>
        <v>-4.7000000000000011E-3</v>
      </c>
      <c r="K50">
        <f t="shared" si="15"/>
        <v>3.5624999999999997E-3</v>
      </c>
      <c r="L50">
        <f t="shared" si="16"/>
        <v>-2.4375000000000001E-2</v>
      </c>
      <c r="M50">
        <f t="shared" si="16"/>
        <v>1.7537500000000001E-2</v>
      </c>
      <c r="N50">
        <f t="shared" si="5"/>
        <v>3.0028395415839324E-2</v>
      </c>
      <c r="O50">
        <f t="shared" si="6"/>
        <v>324.26546838084425</v>
      </c>
      <c r="P50">
        <f t="shared" si="7"/>
        <v>144.26546838084425</v>
      </c>
      <c r="Q50">
        <f t="shared" si="8"/>
        <v>-24.374999999999989</v>
      </c>
      <c r="R50">
        <f t="shared" si="9"/>
        <v>17.537500000000019</v>
      </c>
      <c r="S50">
        <f t="shared" si="10"/>
        <v>30.028395415839324</v>
      </c>
      <c r="T50">
        <f>Q50-'"0" цикл 13.08.24'!Q49</f>
        <v>-50.080705714238292</v>
      </c>
      <c r="U50">
        <f>R50-'"0" цикл 13.08.24'!R49</f>
        <v>-24.227387932624357</v>
      </c>
      <c r="V50">
        <f t="shared" si="11"/>
        <v>55.633114337362166</v>
      </c>
      <c r="W50">
        <f t="shared" si="12"/>
        <v>205.81616049371374</v>
      </c>
      <c r="X50">
        <f t="shared" si="13"/>
        <v>205.81616049371374</v>
      </c>
    </row>
    <row r="51" spans="1:24" x14ac:dyDescent="0.25">
      <c r="A51">
        <v>23.5</v>
      </c>
      <c r="B51">
        <v>-194</v>
      </c>
      <c r="C51">
        <v>191</v>
      </c>
      <c r="D51">
        <v>147</v>
      </c>
      <c r="E51">
        <v>-137</v>
      </c>
      <c r="F51">
        <f t="shared" si="0"/>
        <v>-192.5</v>
      </c>
      <c r="G51">
        <f t="shared" si="1"/>
        <v>142</v>
      </c>
      <c r="H51">
        <f t="shared" si="14"/>
        <v>-9.6251486171982838E-3</v>
      </c>
      <c r="I51">
        <f t="shared" si="14"/>
        <v>7.1000596531865462E-3</v>
      </c>
      <c r="J51">
        <f t="shared" si="15"/>
        <v>-4.8125000000000008E-3</v>
      </c>
      <c r="K51">
        <f t="shared" si="15"/>
        <v>3.5500000000000002E-3</v>
      </c>
      <c r="L51">
        <f t="shared" si="16"/>
        <v>-1.95625E-2</v>
      </c>
      <c r="M51">
        <f t="shared" si="16"/>
        <v>1.39875E-2</v>
      </c>
      <c r="N51">
        <f t="shared" si="5"/>
        <v>2.4048733074738055E-2</v>
      </c>
      <c r="O51">
        <f t="shared" si="6"/>
        <v>324.43462636510088</v>
      </c>
      <c r="P51">
        <f t="shared" si="7"/>
        <v>144.43462636510088</v>
      </c>
      <c r="Q51">
        <f t="shared" si="8"/>
        <v>-19.562499999999996</v>
      </c>
      <c r="R51">
        <f t="shared" si="9"/>
        <v>13.98750000000001</v>
      </c>
      <c r="S51">
        <f t="shared" si="10"/>
        <v>24.048733074738056</v>
      </c>
      <c r="T51">
        <f>Q51-'"0" цикл 13.08.24'!Q50</f>
        <v>-40.87948622161899</v>
      </c>
      <c r="U51">
        <f>R51-'"0" цикл 13.08.24'!R50</f>
        <v>-21.860679311057368</v>
      </c>
      <c r="V51">
        <f t="shared" si="11"/>
        <v>46.357541928842913</v>
      </c>
      <c r="W51">
        <f t="shared" si="12"/>
        <v>208.13605131735108</v>
      </c>
      <c r="X51">
        <f t="shared" si="13"/>
        <v>208.13605131735108</v>
      </c>
    </row>
    <row r="52" spans="1:24" x14ac:dyDescent="0.25">
      <c r="A52">
        <v>24</v>
      </c>
      <c r="B52">
        <v>-238</v>
      </c>
      <c r="C52">
        <v>240</v>
      </c>
      <c r="D52">
        <v>167</v>
      </c>
      <c r="E52">
        <v>-158</v>
      </c>
      <c r="F52">
        <f t="shared" si="0"/>
        <v>-239</v>
      </c>
      <c r="G52">
        <f t="shared" si="1"/>
        <v>162.5</v>
      </c>
      <c r="H52">
        <f t="shared" si="14"/>
        <v>-1.1950284433257548E-2</v>
      </c>
      <c r="I52">
        <f t="shared" si="14"/>
        <v>8.1250893988146517E-3</v>
      </c>
      <c r="J52">
        <f t="shared" si="15"/>
        <v>-5.9750000000000003E-3</v>
      </c>
      <c r="K52">
        <f t="shared" si="15"/>
        <v>4.0624999999999993E-3</v>
      </c>
      <c r="L52">
        <f t="shared" si="16"/>
        <v>-1.3587499999999999E-2</v>
      </c>
      <c r="M52">
        <f t="shared" si="16"/>
        <v>9.9249999999999998E-3</v>
      </c>
      <c r="N52">
        <f t="shared" si="5"/>
        <v>1.6826341885567402E-2</v>
      </c>
      <c r="O52">
        <f t="shared" si="6"/>
        <v>323.85371042639559</v>
      </c>
      <c r="P52">
        <f t="shared" si="7"/>
        <v>143.85371042639559</v>
      </c>
      <c r="Q52">
        <f t="shared" si="8"/>
        <v>-13.587499999999995</v>
      </c>
      <c r="R52">
        <f t="shared" si="9"/>
        <v>9.9250000000000043</v>
      </c>
      <c r="S52">
        <f t="shared" si="10"/>
        <v>16.826341885567402</v>
      </c>
      <c r="T52">
        <f>Q52-'"0" цикл 13.08.24'!Q51</f>
        <v>-31.144791555134027</v>
      </c>
      <c r="U52">
        <f>R52-'"0" цикл 13.08.24'!R51</f>
        <v>-20.033060501245004</v>
      </c>
      <c r="V52">
        <f t="shared" si="11"/>
        <v>37.031359063087201</v>
      </c>
      <c r="W52">
        <f t="shared" si="12"/>
        <v>212.7500747049173</v>
      </c>
      <c r="X52">
        <f t="shared" si="13"/>
        <v>212.7500747049173</v>
      </c>
    </row>
    <row r="53" spans="1:24" x14ac:dyDescent="0.25">
      <c r="A53">
        <v>24.5</v>
      </c>
      <c r="B53">
        <v>-268</v>
      </c>
      <c r="C53">
        <v>267</v>
      </c>
      <c r="D53">
        <v>197</v>
      </c>
      <c r="E53">
        <v>-188</v>
      </c>
      <c r="F53">
        <f t="shared" si="0"/>
        <v>-267.5</v>
      </c>
      <c r="G53">
        <f t="shared" si="1"/>
        <v>192.5</v>
      </c>
      <c r="H53">
        <f t="shared" ref="H53:I54" si="17">ASIN(F53/20000)</f>
        <v>-1.337539880912351E-2</v>
      </c>
      <c r="I53">
        <f t="shared" si="17"/>
        <v>9.6251486171982838E-3</v>
      </c>
      <c r="J53">
        <f t="shared" ref="J53:K54" si="18">0.5*SIN(H53)</f>
        <v>-6.6874999999999999E-3</v>
      </c>
      <c r="K53">
        <f t="shared" si="18"/>
        <v>4.8125000000000008E-3</v>
      </c>
      <c r="L53">
        <f t="shared" ref="L53:M54" si="19">J54+L54</f>
        <v>-6.899999999999999E-3</v>
      </c>
      <c r="M53">
        <f t="shared" si="19"/>
        <v>5.1124999999999999E-3</v>
      </c>
      <c r="N53">
        <f t="shared" si="5"/>
        <v>8.5876455591739464E-3</v>
      </c>
      <c r="O53">
        <f t="shared" si="6"/>
        <v>323.46369846521151</v>
      </c>
      <c r="P53">
        <f t="shared" si="7"/>
        <v>143.46369846521151</v>
      </c>
      <c r="Q53">
        <f t="shared" si="8"/>
        <v>-6.8999999999999995</v>
      </c>
      <c r="R53">
        <f t="shared" si="9"/>
        <v>5.1125000000000025</v>
      </c>
      <c r="S53">
        <f t="shared" si="10"/>
        <v>8.5876455591739465</v>
      </c>
      <c r="T53">
        <f>Q53-'"0" цикл 13.08.24'!Q52</f>
        <v>-20.823645000273373</v>
      </c>
      <c r="U53">
        <f>R53-'"0" цикл 13.08.24'!R52</f>
        <v>-18.823496335216468</v>
      </c>
      <c r="V53">
        <f t="shared" si="11"/>
        <v>28.070415126594014</v>
      </c>
      <c r="W53">
        <f t="shared" si="12"/>
        <v>222.11194806825353</v>
      </c>
      <c r="X53">
        <f t="shared" si="13"/>
        <v>222.11194806825353</v>
      </c>
    </row>
    <row r="54" spans="1:24" x14ac:dyDescent="0.25">
      <c r="A54">
        <v>25</v>
      </c>
      <c r="B54">
        <v>-279</v>
      </c>
      <c r="C54">
        <v>273</v>
      </c>
      <c r="D54">
        <v>209</v>
      </c>
      <c r="E54">
        <v>-200</v>
      </c>
      <c r="F54">
        <f t="shared" si="0"/>
        <v>-276</v>
      </c>
      <c r="G54">
        <f t="shared" si="1"/>
        <v>204.5</v>
      </c>
      <c r="H54">
        <f t="shared" si="17"/>
        <v>-1.3800438049541007E-2</v>
      </c>
      <c r="I54">
        <f t="shared" si="17"/>
        <v>1.0225178180073208E-2</v>
      </c>
      <c r="J54">
        <f t="shared" si="18"/>
        <v>-6.899999999999999E-3</v>
      </c>
      <c r="K54">
        <f t="shared" si="18"/>
        <v>5.1124999999999999E-3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13.08.24'!Q53</f>
        <v>-9.7882314501107288</v>
      </c>
      <c r="U54">
        <f>R54-'"0" цикл 13.08.24'!R53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B3" sqref="B3:E54"/>
    </sheetView>
  </sheetViews>
  <sheetFormatPr defaultRowHeight="15" x14ac:dyDescent="0.25"/>
  <sheetData>
    <row r="1" spans="1:24" x14ac:dyDescent="0.25">
      <c r="B1" s="51" t="s">
        <v>0</v>
      </c>
      <c r="C1" s="51"/>
      <c r="D1" s="51"/>
      <c r="E1" s="51"/>
      <c r="H1" t="s">
        <v>93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 13.08.24'!#REF!</f>
        <v>#DIV/0!</v>
      </c>
      <c r="U3" t="e">
        <f>R3-'"0" цикл 13.08.24'!#REF!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 13.08.24'!Q3</f>
        <v>#DIV/0!</v>
      </c>
      <c r="U4" t="e">
        <f>R4-'"0" цикл 13.08.24'!R3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 13.08.24'!Q4</f>
        <v>#DIV/0!</v>
      </c>
      <c r="U5" t="e">
        <f>R5-'"0" цикл 13.08.24'!R4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 13.08.24'!Q5</f>
        <v>#DIV/0!</v>
      </c>
      <c r="U6" t="e">
        <f>R6-'"0" цикл 13.08.24'!R5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 13.08.24'!Q6</f>
        <v>#DIV/0!</v>
      </c>
      <c r="U7" t="e">
        <f>R7-'"0" цикл 13.08.24'!R6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 13.08.24'!Q7</f>
        <v>#DIV/0!</v>
      </c>
      <c r="U8" t="e">
        <f>R8-'"0" цикл 13.08.24'!R7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 13.08.24'!Q8</f>
        <v>#DIV/0!</v>
      </c>
      <c r="U9" t="e">
        <f>R9-'"0" цикл 13.08.24'!R8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 13.08.24'!Q9</f>
        <v>#DIV/0!</v>
      </c>
      <c r="U10" t="e">
        <f>R10-'"0" цикл 13.08.24'!R9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 13.08.24'!Q10</f>
        <v>#DIV/0!</v>
      </c>
      <c r="U11" t="e">
        <f>R11-'"0" цикл 13.08.24'!R10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 13.08.24'!Q11</f>
        <v>#DIV/0!</v>
      </c>
      <c r="U12" t="e">
        <f>R12-'"0" цикл 13.08.24'!R11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 13.08.24'!Q12</f>
        <v>#DIV/0!</v>
      </c>
      <c r="U13" t="e">
        <f>R13-'"0" цикл 13.08.24'!R12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 13.08.24'!Q13</f>
        <v>#DIV/0!</v>
      </c>
      <c r="U14" t="e">
        <f>R14-'"0" цикл 13.08.24'!R13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 13.08.24'!Q14</f>
        <v>#DIV/0!</v>
      </c>
      <c r="U15" t="e">
        <f>R15-'"0" цикл 13.08.24'!R14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 13.08.24'!Q15</f>
        <v>#DIV/0!</v>
      </c>
      <c r="U16" t="e">
        <f>R16-'"0" цикл 13.08.24'!R15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 13.08.24'!Q16</f>
        <v>#DIV/0!</v>
      </c>
      <c r="U17" t="e">
        <f>R17-'"0" цикл 13.08.24'!R16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 13.08.24'!Q17</f>
        <v>#DIV/0!</v>
      </c>
      <c r="U18" t="e">
        <f>R18-'"0" цикл 13.08.24'!R17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 13.08.24'!Q18</f>
        <v>#DIV/0!</v>
      </c>
      <c r="U19" t="e">
        <f>R19-'"0" цикл 13.08.24'!R18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 13.08.24'!Q19</f>
        <v>#DIV/0!</v>
      </c>
      <c r="U20" t="e">
        <f>R20-'"0" цикл 13.08.24'!R19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 13.08.24'!Q20</f>
        <v>#DIV/0!</v>
      </c>
      <c r="U21" t="e">
        <f>R21-'"0" цикл 13.08.24'!R20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 13.08.24'!Q21</f>
        <v>#DIV/0!</v>
      </c>
      <c r="U22" t="e">
        <f>R22-'"0" цикл 13.08.24'!R21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 13.08.24'!Q22</f>
        <v>#DIV/0!</v>
      </c>
      <c r="U23" t="e">
        <f>R23-'"0" цикл 13.08.24'!R22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 13.08.24'!Q23</f>
        <v>#DIV/0!</v>
      </c>
      <c r="U24" t="e">
        <f>R24-'"0" цикл 13.08.24'!R23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 13.08.24'!Q24</f>
        <v>#DIV/0!</v>
      </c>
      <c r="U25" t="e">
        <f>R25-'"0" цикл 13.08.24'!R24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 13.08.24'!Q25</f>
        <v>#DIV/0!</v>
      </c>
      <c r="U26" t="e">
        <f>R26-'"0" цикл 13.08.24'!R25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 13.08.24'!Q26</f>
        <v>#DIV/0!</v>
      </c>
      <c r="U27" t="e">
        <f>R27-'"0" цикл 13.08.24'!R26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 13.08.24'!Q27</f>
        <v>#DIV/0!</v>
      </c>
      <c r="U28" t="e">
        <f>R28-'"0" цикл 13.08.24'!R27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 13.08.24'!Q28</f>
        <v>#DIV/0!</v>
      </c>
      <c r="U29" t="e">
        <f>R29-'"0" цикл 13.08.24'!R28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 13.08.24'!Q29</f>
        <v>#DIV/0!</v>
      </c>
      <c r="U30" t="e">
        <f>R30-'"0" цикл 13.08.24'!R29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 13.08.24'!Q30</f>
        <v>#DIV/0!</v>
      </c>
      <c r="U31" t="e">
        <f>R31-'"0" цикл 13.08.24'!R30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 13.08.24'!Q31</f>
        <v>#DIV/0!</v>
      </c>
      <c r="U32" t="e">
        <f>R32-'"0" цикл 13.08.24'!R31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 13.08.24'!Q32</f>
        <v>#DIV/0!</v>
      </c>
      <c r="U33" t="e">
        <f>R33-'"0" цикл 13.08.24'!R32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 13.08.24'!Q33</f>
        <v>#DIV/0!</v>
      </c>
      <c r="U34" t="e">
        <f>R34-'"0" цикл 13.08.24'!R33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 13.08.24'!Q34</f>
        <v>#DIV/0!</v>
      </c>
      <c r="U35" t="e">
        <f>R35-'"0" цикл 13.08.24'!R34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 13.08.24'!Q35</f>
        <v>#DIV/0!</v>
      </c>
      <c r="U36" t="e">
        <f>R36-'"0" цикл 13.08.24'!R35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 13.08.24'!Q36</f>
        <v>#DIV/0!</v>
      </c>
      <c r="U37" t="e">
        <f>R37-'"0" цикл 13.08.24'!R36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 13.08.24'!Q37</f>
        <v>#DIV/0!</v>
      </c>
      <c r="U38" t="e">
        <f>R38-'"0" цикл 13.08.24'!R37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 13.08.24'!Q38</f>
        <v>#DIV/0!</v>
      </c>
      <c r="U39" t="e">
        <f>R39-'"0" цикл 13.08.24'!R38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 13.08.24'!Q39</f>
        <v>#DIV/0!</v>
      </c>
      <c r="U40" t="e">
        <f>R40-'"0" цикл 13.08.24'!R39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 13.08.24'!Q40</f>
        <v>#DIV/0!</v>
      </c>
      <c r="U41" t="e">
        <f>R41-'"0" цикл 13.08.24'!R40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 13.08.24'!Q41</f>
        <v>#DIV/0!</v>
      </c>
      <c r="U42" t="e">
        <f>R42-'"0" цикл 13.08.24'!R41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 13.08.24'!Q42</f>
        <v>#DIV/0!</v>
      </c>
      <c r="U43" t="e">
        <f>R43-'"0" цикл 13.08.24'!R42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 13.08.24'!Q43</f>
        <v>#DIV/0!</v>
      </c>
      <c r="U44" t="e">
        <f>R44-'"0" цикл 13.08.24'!R43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 13.08.24'!Q44</f>
        <v>#DIV/0!</v>
      </c>
      <c r="U45" t="e">
        <f>R45-'"0" цикл 13.08.24'!R44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 13.08.24'!Q45</f>
        <v>#DIV/0!</v>
      </c>
      <c r="U46" t="e">
        <f>R46-'"0" цикл 13.08.24'!R45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 13.08.24'!Q46</f>
        <v>#DIV/0!</v>
      </c>
      <c r="U47" t="e">
        <f>R47-'"0" цикл 13.08.24'!R46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 13.08.24'!Q47</f>
        <v>#DIV/0!</v>
      </c>
      <c r="U48" t="e">
        <f>R48-'"0" цикл 13.08.24'!R47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 13.08.24'!Q48</f>
        <v>#DIV/0!</v>
      </c>
      <c r="U49" t="e">
        <f>R49-'"0" цикл 13.08.24'!R48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 13.08.24'!Q49</f>
        <v>#DIV/0!</v>
      </c>
      <c r="U50" t="e">
        <f>R50-'"0" цикл 13.08.24'!R49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 13.08.24'!Q50</f>
        <v>#DIV/0!</v>
      </c>
      <c r="U51" t="e">
        <f>R51-'"0" цикл 13.08.24'!R50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 13.08.24'!Q51</f>
        <v>#DIV/0!</v>
      </c>
      <c r="U52" t="e">
        <f>R52-'"0" цикл 13.08.24'!R51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 13.08.24'!Q52</f>
        <v>#DIV/0!</v>
      </c>
      <c r="U53" t="e">
        <f>R53-'"0" цикл 13.08.24'!R52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B54" s="5"/>
      <c r="D54" s="5"/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13.08.24'!Q53</f>
        <v>-9.7882314501107288</v>
      </c>
      <c r="U54">
        <f>R54-'"0" цикл 13.08.24'!R53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B3" sqref="B3:E54"/>
    </sheetView>
  </sheetViews>
  <sheetFormatPr defaultRowHeight="15" x14ac:dyDescent="0.25"/>
  <sheetData>
    <row r="1" spans="1:24" x14ac:dyDescent="0.25">
      <c r="B1" s="51" t="s">
        <v>0</v>
      </c>
      <c r="C1" s="51"/>
      <c r="D1" s="51"/>
      <c r="E1" s="51"/>
      <c r="H1" t="s">
        <v>94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 13.08.24'!#REF!</f>
        <v>#DIV/0!</v>
      </c>
      <c r="U3" t="e">
        <f>R3-'"0" цикл 13.08.24'!#REF!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 13.08.24'!Q3</f>
        <v>#DIV/0!</v>
      </c>
      <c r="U4" t="e">
        <f>R4-'"0" цикл 13.08.24'!R3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 13.08.24'!Q4</f>
        <v>#DIV/0!</v>
      </c>
      <c r="U5" t="e">
        <f>R5-'"0" цикл 13.08.24'!R4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 13.08.24'!Q5</f>
        <v>#DIV/0!</v>
      </c>
      <c r="U6" t="e">
        <f>R6-'"0" цикл 13.08.24'!R5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 13.08.24'!Q6</f>
        <v>#DIV/0!</v>
      </c>
      <c r="U7" t="e">
        <f>R7-'"0" цикл 13.08.24'!R6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 13.08.24'!Q7</f>
        <v>#DIV/0!</v>
      </c>
      <c r="U8" t="e">
        <f>R8-'"0" цикл 13.08.24'!R7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 13.08.24'!Q8</f>
        <v>#DIV/0!</v>
      </c>
      <c r="U9" t="e">
        <f>R9-'"0" цикл 13.08.24'!R8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 13.08.24'!Q9</f>
        <v>#DIV/0!</v>
      </c>
      <c r="U10" t="e">
        <f>R10-'"0" цикл 13.08.24'!R9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 13.08.24'!Q10</f>
        <v>#DIV/0!</v>
      </c>
      <c r="U11" t="e">
        <f>R11-'"0" цикл 13.08.24'!R10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 13.08.24'!Q11</f>
        <v>#DIV/0!</v>
      </c>
      <c r="U12" t="e">
        <f>R12-'"0" цикл 13.08.24'!R11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 13.08.24'!Q12</f>
        <v>#DIV/0!</v>
      </c>
      <c r="U13" t="e">
        <f>R13-'"0" цикл 13.08.24'!R12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 13.08.24'!Q13</f>
        <v>#DIV/0!</v>
      </c>
      <c r="U14" t="e">
        <f>R14-'"0" цикл 13.08.24'!R13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 13.08.24'!Q14</f>
        <v>#DIV/0!</v>
      </c>
      <c r="U15" t="e">
        <f>R15-'"0" цикл 13.08.24'!R14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 13.08.24'!Q15</f>
        <v>#DIV/0!</v>
      </c>
      <c r="U16" t="e">
        <f>R16-'"0" цикл 13.08.24'!R15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 13.08.24'!Q16</f>
        <v>#DIV/0!</v>
      </c>
      <c r="U17" t="e">
        <f>R17-'"0" цикл 13.08.24'!R16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 13.08.24'!Q17</f>
        <v>#DIV/0!</v>
      </c>
      <c r="U18" t="e">
        <f>R18-'"0" цикл 13.08.24'!R17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 13.08.24'!Q18</f>
        <v>#DIV/0!</v>
      </c>
      <c r="U19" t="e">
        <f>R19-'"0" цикл 13.08.24'!R18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 13.08.24'!Q19</f>
        <v>#DIV/0!</v>
      </c>
      <c r="U20" t="e">
        <f>R20-'"0" цикл 13.08.24'!R19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 13.08.24'!Q20</f>
        <v>#DIV/0!</v>
      </c>
      <c r="U21" t="e">
        <f>R21-'"0" цикл 13.08.24'!R20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 13.08.24'!Q21</f>
        <v>#DIV/0!</v>
      </c>
      <c r="U22" t="e">
        <f>R22-'"0" цикл 13.08.24'!R21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 13.08.24'!Q22</f>
        <v>#DIV/0!</v>
      </c>
      <c r="U23" t="e">
        <f>R23-'"0" цикл 13.08.24'!R22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 13.08.24'!Q23</f>
        <v>#DIV/0!</v>
      </c>
      <c r="U24" t="e">
        <f>R24-'"0" цикл 13.08.24'!R23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 13.08.24'!Q24</f>
        <v>#DIV/0!</v>
      </c>
      <c r="U25" t="e">
        <f>R25-'"0" цикл 13.08.24'!R24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 13.08.24'!Q25</f>
        <v>#DIV/0!</v>
      </c>
      <c r="U26" t="e">
        <f>R26-'"0" цикл 13.08.24'!R25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 13.08.24'!Q26</f>
        <v>#DIV/0!</v>
      </c>
      <c r="U27" t="e">
        <f>R27-'"0" цикл 13.08.24'!R26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 13.08.24'!Q27</f>
        <v>#DIV/0!</v>
      </c>
      <c r="U28" t="e">
        <f>R28-'"0" цикл 13.08.24'!R27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 13.08.24'!Q28</f>
        <v>#DIV/0!</v>
      </c>
      <c r="U29" t="e">
        <f>R29-'"0" цикл 13.08.24'!R28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 13.08.24'!Q29</f>
        <v>#DIV/0!</v>
      </c>
      <c r="U30" t="e">
        <f>R30-'"0" цикл 13.08.24'!R29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 13.08.24'!Q30</f>
        <v>#DIV/0!</v>
      </c>
      <c r="U31" t="e">
        <f>R31-'"0" цикл 13.08.24'!R30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 13.08.24'!Q31</f>
        <v>#DIV/0!</v>
      </c>
      <c r="U32" t="e">
        <f>R32-'"0" цикл 13.08.24'!R31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 13.08.24'!Q32</f>
        <v>#DIV/0!</v>
      </c>
      <c r="U33" t="e">
        <f>R33-'"0" цикл 13.08.24'!R32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 13.08.24'!Q33</f>
        <v>#DIV/0!</v>
      </c>
      <c r="U34" t="e">
        <f>R34-'"0" цикл 13.08.24'!R33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 13.08.24'!Q34</f>
        <v>#DIV/0!</v>
      </c>
      <c r="U35" t="e">
        <f>R35-'"0" цикл 13.08.24'!R34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 13.08.24'!Q35</f>
        <v>#DIV/0!</v>
      </c>
      <c r="U36" t="e">
        <f>R36-'"0" цикл 13.08.24'!R35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 13.08.24'!Q36</f>
        <v>#DIV/0!</v>
      </c>
      <c r="U37" t="e">
        <f>R37-'"0" цикл 13.08.24'!R36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 13.08.24'!Q37</f>
        <v>#DIV/0!</v>
      </c>
      <c r="U38" t="e">
        <f>R38-'"0" цикл 13.08.24'!R37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 13.08.24'!Q38</f>
        <v>#DIV/0!</v>
      </c>
      <c r="U39" t="e">
        <f>R39-'"0" цикл 13.08.24'!R38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 13.08.24'!Q39</f>
        <v>#DIV/0!</v>
      </c>
      <c r="U40" t="e">
        <f>R40-'"0" цикл 13.08.24'!R39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 13.08.24'!Q40</f>
        <v>#DIV/0!</v>
      </c>
      <c r="U41" t="e">
        <f>R41-'"0" цикл 13.08.24'!R40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 13.08.24'!Q41</f>
        <v>#DIV/0!</v>
      </c>
      <c r="U42" t="e">
        <f>R42-'"0" цикл 13.08.24'!R41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 13.08.24'!Q42</f>
        <v>#DIV/0!</v>
      </c>
      <c r="U43" t="e">
        <f>R43-'"0" цикл 13.08.24'!R42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 13.08.24'!Q43</f>
        <v>#DIV/0!</v>
      </c>
      <c r="U44" t="e">
        <f>R44-'"0" цикл 13.08.24'!R43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 13.08.24'!Q44</f>
        <v>#DIV/0!</v>
      </c>
      <c r="U45" t="e">
        <f>R45-'"0" цикл 13.08.24'!R44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 13.08.24'!Q45</f>
        <v>#DIV/0!</v>
      </c>
      <c r="U46" t="e">
        <f>R46-'"0" цикл 13.08.24'!R45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 13.08.24'!Q46</f>
        <v>#DIV/0!</v>
      </c>
      <c r="U47" t="e">
        <f>R47-'"0" цикл 13.08.24'!R46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 13.08.24'!Q47</f>
        <v>#DIV/0!</v>
      </c>
      <c r="U48" t="e">
        <f>R48-'"0" цикл 13.08.24'!R47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 13.08.24'!Q48</f>
        <v>#DIV/0!</v>
      </c>
      <c r="U49" t="e">
        <f>R49-'"0" цикл 13.08.24'!R48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 13.08.24'!Q49</f>
        <v>#DIV/0!</v>
      </c>
      <c r="U50" t="e">
        <f>R50-'"0" цикл 13.08.24'!R49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 13.08.24'!Q50</f>
        <v>#DIV/0!</v>
      </c>
      <c r="U51" t="e">
        <f>R51-'"0" цикл 13.08.24'!R50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 13.08.24'!Q51</f>
        <v>#DIV/0!</v>
      </c>
      <c r="U52" t="e">
        <f>R52-'"0" цикл 13.08.24'!R51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 13.08.24'!Q52</f>
        <v>#DIV/0!</v>
      </c>
      <c r="U53" t="e">
        <f>R53-'"0" цикл 13.08.24'!R52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13.08.24'!Q53</f>
        <v>-9.7882314501107288</v>
      </c>
      <c r="U54">
        <f>R54-'"0" цикл 13.08.24'!R53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F13" sqref="F13"/>
    </sheetView>
  </sheetViews>
  <sheetFormatPr defaultRowHeight="15" x14ac:dyDescent="0.25"/>
  <sheetData>
    <row r="1" spans="1:24" x14ac:dyDescent="0.25">
      <c r="B1" s="51" t="s">
        <v>0</v>
      </c>
      <c r="C1" s="51"/>
      <c r="D1" s="51"/>
      <c r="E1" s="51"/>
      <c r="H1" t="s">
        <v>95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 13.08.24'!#REF!</f>
        <v>#DIV/0!</v>
      </c>
      <c r="U3" t="e">
        <f>R3-'"0" цикл 13.08.24'!#REF!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 13.08.24'!Q3</f>
        <v>#DIV/0!</v>
      </c>
      <c r="U4" t="e">
        <f>R4-'"0" цикл 13.08.24'!R3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 13.08.24'!Q4</f>
        <v>#DIV/0!</v>
      </c>
      <c r="U5" t="e">
        <f>R5-'"0" цикл 13.08.24'!R4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 13.08.24'!Q5</f>
        <v>#DIV/0!</v>
      </c>
      <c r="U6" t="e">
        <f>R6-'"0" цикл 13.08.24'!R5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 13.08.24'!Q6</f>
        <v>#DIV/0!</v>
      </c>
      <c r="U7" t="e">
        <f>R7-'"0" цикл 13.08.24'!R6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 13.08.24'!Q7</f>
        <v>#DIV/0!</v>
      </c>
      <c r="U8" t="e">
        <f>R8-'"0" цикл 13.08.24'!R7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 13.08.24'!Q8</f>
        <v>#DIV/0!</v>
      </c>
      <c r="U9" t="e">
        <f>R9-'"0" цикл 13.08.24'!R8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 13.08.24'!Q9</f>
        <v>#DIV/0!</v>
      </c>
      <c r="U10" t="e">
        <f>R10-'"0" цикл 13.08.24'!R9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 13.08.24'!Q10</f>
        <v>#DIV/0!</v>
      </c>
      <c r="U11" t="e">
        <f>R11-'"0" цикл 13.08.24'!R10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 13.08.24'!Q11</f>
        <v>#DIV/0!</v>
      </c>
      <c r="U12" t="e">
        <f>R12-'"0" цикл 13.08.24'!R11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 13.08.24'!Q12</f>
        <v>#DIV/0!</v>
      </c>
      <c r="U13" t="e">
        <f>R13-'"0" цикл 13.08.24'!R12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 13.08.24'!Q13</f>
        <v>#DIV/0!</v>
      </c>
      <c r="U14" t="e">
        <f>R14-'"0" цикл 13.08.24'!R13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 13.08.24'!Q14</f>
        <v>#DIV/0!</v>
      </c>
      <c r="U15" t="e">
        <f>R15-'"0" цикл 13.08.24'!R14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 13.08.24'!Q15</f>
        <v>#DIV/0!</v>
      </c>
      <c r="U16" t="e">
        <f>R16-'"0" цикл 13.08.24'!R15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 13.08.24'!Q16</f>
        <v>#DIV/0!</v>
      </c>
      <c r="U17" t="e">
        <f>R17-'"0" цикл 13.08.24'!R16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 13.08.24'!Q17</f>
        <v>#DIV/0!</v>
      </c>
      <c r="U18" t="e">
        <f>R18-'"0" цикл 13.08.24'!R17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 13.08.24'!Q18</f>
        <v>#DIV/0!</v>
      </c>
      <c r="U19" t="e">
        <f>R19-'"0" цикл 13.08.24'!R18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 13.08.24'!Q19</f>
        <v>#DIV/0!</v>
      </c>
      <c r="U20" t="e">
        <f>R20-'"0" цикл 13.08.24'!R19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 13.08.24'!Q20</f>
        <v>#DIV/0!</v>
      </c>
      <c r="U21" t="e">
        <f>R21-'"0" цикл 13.08.24'!R20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 13.08.24'!Q21</f>
        <v>#DIV/0!</v>
      </c>
      <c r="U22" t="e">
        <f>R22-'"0" цикл 13.08.24'!R21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 13.08.24'!Q22</f>
        <v>#DIV/0!</v>
      </c>
      <c r="U23" t="e">
        <f>R23-'"0" цикл 13.08.24'!R22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 13.08.24'!Q23</f>
        <v>#DIV/0!</v>
      </c>
      <c r="U24" t="e">
        <f>R24-'"0" цикл 13.08.24'!R23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 13.08.24'!Q24</f>
        <v>#DIV/0!</v>
      </c>
      <c r="U25" t="e">
        <f>R25-'"0" цикл 13.08.24'!R24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 13.08.24'!Q25</f>
        <v>#DIV/0!</v>
      </c>
      <c r="U26" t="e">
        <f>R26-'"0" цикл 13.08.24'!R25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 13.08.24'!Q26</f>
        <v>#DIV/0!</v>
      </c>
      <c r="U27" t="e">
        <f>R27-'"0" цикл 13.08.24'!R26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 13.08.24'!Q27</f>
        <v>#DIV/0!</v>
      </c>
      <c r="U28" t="e">
        <f>R28-'"0" цикл 13.08.24'!R27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 13.08.24'!Q28</f>
        <v>#DIV/0!</v>
      </c>
      <c r="U29" t="e">
        <f>R29-'"0" цикл 13.08.24'!R28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 13.08.24'!Q29</f>
        <v>#DIV/0!</v>
      </c>
      <c r="U30" t="e">
        <f>R30-'"0" цикл 13.08.24'!R29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 13.08.24'!Q30</f>
        <v>#DIV/0!</v>
      </c>
      <c r="U31" t="e">
        <f>R31-'"0" цикл 13.08.24'!R30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 13.08.24'!Q31</f>
        <v>#DIV/0!</v>
      </c>
      <c r="U32" t="e">
        <f>R32-'"0" цикл 13.08.24'!R31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 13.08.24'!Q32</f>
        <v>#DIV/0!</v>
      </c>
      <c r="U33" t="e">
        <f>R33-'"0" цикл 13.08.24'!R32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 13.08.24'!Q33</f>
        <v>#DIV/0!</v>
      </c>
      <c r="U34" t="e">
        <f>R34-'"0" цикл 13.08.24'!R33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 13.08.24'!Q34</f>
        <v>#DIV/0!</v>
      </c>
      <c r="U35" t="e">
        <f>R35-'"0" цикл 13.08.24'!R34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 13.08.24'!Q35</f>
        <v>#DIV/0!</v>
      </c>
      <c r="U36" t="e">
        <f>R36-'"0" цикл 13.08.24'!R35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 13.08.24'!Q36</f>
        <v>#DIV/0!</v>
      </c>
      <c r="U37" t="e">
        <f>R37-'"0" цикл 13.08.24'!R36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 13.08.24'!Q37</f>
        <v>#DIV/0!</v>
      </c>
      <c r="U38" t="e">
        <f>R38-'"0" цикл 13.08.24'!R37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 13.08.24'!Q38</f>
        <v>#DIV/0!</v>
      </c>
      <c r="U39" t="e">
        <f>R39-'"0" цикл 13.08.24'!R38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 13.08.24'!Q39</f>
        <v>#DIV/0!</v>
      </c>
      <c r="U40" t="e">
        <f>R40-'"0" цикл 13.08.24'!R39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 13.08.24'!Q40</f>
        <v>#DIV/0!</v>
      </c>
      <c r="U41" t="e">
        <f>R41-'"0" цикл 13.08.24'!R40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 13.08.24'!Q41</f>
        <v>#DIV/0!</v>
      </c>
      <c r="U42" t="e">
        <f>R42-'"0" цикл 13.08.24'!R41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 13.08.24'!Q42</f>
        <v>#DIV/0!</v>
      </c>
      <c r="U43" t="e">
        <f>R43-'"0" цикл 13.08.24'!R42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 13.08.24'!Q43</f>
        <v>#DIV/0!</v>
      </c>
      <c r="U44" t="e">
        <f>R44-'"0" цикл 13.08.24'!R43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 13.08.24'!Q44</f>
        <v>#DIV/0!</v>
      </c>
      <c r="U45" t="e">
        <f>R45-'"0" цикл 13.08.24'!R44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 13.08.24'!Q45</f>
        <v>#DIV/0!</v>
      </c>
      <c r="U46" t="e">
        <f>R46-'"0" цикл 13.08.24'!R45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 13.08.24'!Q46</f>
        <v>#DIV/0!</v>
      </c>
      <c r="U47" t="e">
        <f>R47-'"0" цикл 13.08.24'!R46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 13.08.24'!Q47</f>
        <v>#DIV/0!</v>
      </c>
      <c r="U48" t="e">
        <f>R48-'"0" цикл 13.08.24'!R47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 13.08.24'!Q48</f>
        <v>#DIV/0!</v>
      </c>
      <c r="U49" t="e">
        <f>R49-'"0" цикл 13.08.24'!R48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 13.08.24'!Q49</f>
        <v>#DIV/0!</v>
      </c>
      <c r="U50" t="e">
        <f>R50-'"0" цикл 13.08.24'!R49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 13.08.24'!Q50</f>
        <v>#DIV/0!</v>
      </c>
      <c r="U51" t="e">
        <f>R51-'"0" цикл 13.08.24'!R50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 13.08.24'!Q51</f>
        <v>#DIV/0!</v>
      </c>
      <c r="U52" t="e">
        <f>R52-'"0" цикл 13.08.24'!R51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 13.08.24'!Q52</f>
        <v>#DIV/0!</v>
      </c>
      <c r="U53" t="e">
        <f>R53-'"0" цикл 13.08.24'!R52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13.08.24'!Q53</f>
        <v>-9.7882314501107288</v>
      </c>
      <c r="U54">
        <f>R54-'"0" цикл 13.08.24'!R53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5" zoomScale="70" zoomScaleNormal="70" workbookViewId="0">
      <selection activeCell="B2" sqref="B2:E53"/>
    </sheetView>
  </sheetViews>
  <sheetFormatPr defaultRowHeight="15" x14ac:dyDescent="0.25"/>
  <cols>
    <col min="1" max="1" width="9" style="6" customWidth="1"/>
    <col min="8" max="8" width="8.85546875" style="5"/>
    <col min="11" max="11" width="25.7109375" customWidth="1"/>
    <col min="12" max="12" width="9.140625" style="6"/>
  </cols>
  <sheetData>
    <row r="1" spans="1:14" x14ac:dyDescent="0.25">
      <c r="A1" s="6" t="s">
        <v>92</v>
      </c>
      <c r="B1">
        <v>5556</v>
      </c>
      <c r="C1">
        <v>-12381</v>
      </c>
      <c r="D1">
        <v>11531</v>
      </c>
      <c r="E1">
        <v>729</v>
      </c>
      <c r="F1" s="5"/>
      <c r="G1" s="5"/>
      <c r="I1" s="5"/>
      <c r="K1" t="s">
        <v>79</v>
      </c>
      <c r="M1" s="52" t="s">
        <v>89</v>
      </c>
      <c r="N1" s="52"/>
    </row>
    <row r="2" spans="1:14" x14ac:dyDescent="0.25">
      <c r="A2" s="6" t="s">
        <v>78</v>
      </c>
      <c r="B2">
        <v>-293</v>
      </c>
      <c r="C2">
        <v>280</v>
      </c>
      <c r="D2">
        <v>-8</v>
      </c>
      <c r="E2">
        <v>9</v>
      </c>
      <c r="F2" s="5"/>
      <c r="G2" s="5"/>
      <c r="I2" s="5"/>
      <c r="K2" t="s">
        <v>80</v>
      </c>
      <c r="M2">
        <v>-45</v>
      </c>
      <c r="N2">
        <v>15</v>
      </c>
    </row>
    <row r="3" spans="1:14" x14ac:dyDescent="0.25">
      <c r="A3" s="6" t="s">
        <v>67</v>
      </c>
      <c r="B3">
        <v>-281</v>
      </c>
      <c r="C3">
        <v>274</v>
      </c>
      <c r="D3">
        <v>3</v>
      </c>
      <c r="E3">
        <v>1</v>
      </c>
      <c r="F3" s="5"/>
      <c r="G3" s="5"/>
      <c r="I3" s="5"/>
      <c r="K3" t="s">
        <v>81</v>
      </c>
      <c r="M3">
        <v>-35</v>
      </c>
      <c r="N3">
        <v>35</v>
      </c>
    </row>
    <row r="4" spans="1:14" x14ac:dyDescent="0.25">
      <c r="A4" s="6" t="s">
        <v>66</v>
      </c>
      <c r="B4">
        <v>-224</v>
      </c>
      <c r="C4">
        <v>219</v>
      </c>
      <c r="D4">
        <v>-2</v>
      </c>
      <c r="E4">
        <v>9</v>
      </c>
      <c r="F4" s="5"/>
      <c r="G4" s="5"/>
      <c r="I4" s="5"/>
      <c r="K4" t="s">
        <v>82</v>
      </c>
      <c r="M4">
        <v>0</v>
      </c>
      <c r="N4">
        <v>8</v>
      </c>
    </row>
    <row r="5" spans="1:14" x14ac:dyDescent="0.25">
      <c r="A5" s="6" t="s">
        <v>65</v>
      </c>
      <c r="B5">
        <v>-130</v>
      </c>
      <c r="C5">
        <v>140</v>
      </c>
      <c r="D5">
        <v>-21</v>
      </c>
      <c r="E5">
        <v>29</v>
      </c>
      <c r="F5" s="5"/>
      <c r="G5" s="5"/>
      <c r="I5" s="5"/>
      <c r="K5" t="s">
        <v>83</v>
      </c>
      <c r="M5">
        <v>0</v>
      </c>
      <c r="N5">
        <v>360</v>
      </c>
    </row>
    <row r="6" spans="1:14" x14ac:dyDescent="0.25">
      <c r="A6" s="6" t="s">
        <v>64</v>
      </c>
      <c r="B6">
        <v>-34</v>
      </c>
      <c r="C6">
        <v>18</v>
      </c>
      <c r="D6">
        <v>-119</v>
      </c>
      <c r="E6">
        <v>130</v>
      </c>
      <c r="F6" s="5"/>
      <c r="G6" s="5"/>
      <c r="I6" s="5"/>
    </row>
    <row r="7" spans="1:14" x14ac:dyDescent="0.25">
      <c r="A7" s="6" t="s">
        <v>63</v>
      </c>
      <c r="B7">
        <v>-24</v>
      </c>
      <c r="C7">
        <v>30</v>
      </c>
      <c r="D7">
        <v>-212</v>
      </c>
      <c r="E7">
        <v>218</v>
      </c>
      <c r="F7" s="5"/>
      <c r="G7" s="5"/>
      <c r="I7" s="5"/>
      <c r="K7" t="s">
        <v>90</v>
      </c>
      <c r="L7" s="6" t="s">
        <v>91</v>
      </c>
      <c r="M7" t="s">
        <v>2</v>
      </c>
    </row>
    <row r="8" spans="1:14" x14ac:dyDescent="0.25">
      <c r="A8" s="6" t="s">
        <v>62</v>
      </c>
      <c r="B8">
        <v>18</v>
      </c>
      <c r="C8">
        <v>-13</v>
      </c>
      <c r="D8">
        <v>-267</v>
      </c>
      <c r="E8">
        <v>274</v>
      </c>
      <c r="F8" s="5"/>
      <c r="G8" s="5"/>
      <c r="I8" s="5"/>
      <c r="K8" t="s">
        <v>84</v>
      </c>
      <c r="L8" s="6">
        <v>282.5</v>
      </c>
      <c r="M8">
        <f>$L$8-L8</f>
        <v>0</v>
      </c>
      <c r="N8">
        <f t="shared" ref="N8" si="0">M8</f>
        <v>0</v>
      </c>
    </row>
    <row r="9" spans="1:14" x14ac:dyDescent="0.25">
      <c r="A9" s="6" t="s">
        <v>61</v>
      </c>
      <c r="B9">
        <v>69</v>
      </c>
      <c r="C9">
        <v>-69</v>
      </c>
      <c r="D9">
        <v>-279</v>
      </c>
      <c r="E9">
        <v>290</v>
      </c>
      <c r="F9" s="5"/>
      <c r="G9" s="5"/>
      <c r="I9" s="5"/>
      <c r="K9" t="s">
        <v>85</v>
      </c>
      <c r="L9" s="6">
        <v>280</v>
      </c>
      <c r="M9">
        <f>$L$8-L9</f>
        <v>2.5</v>
      </c>
      <c r="N9">
        <f t="shared" ref="N9" si="1">M9</f>
        <v>2.5</v>
      </c>
    </row>
    <row r="10" spans="1:14" x14ac:dyDescent="0.25">
      <c r="A10" s="6" t="s">
        <v>60</v>
      </c>
      <c r="B10">
        <v>107</v>
      </c>
      <c r="C10">
        <v>-111</v>
      </c>
      <c r="D10">
        <v>-294</v>
      </c>
      <c r="E10">
        <v>302</v>
      </c>
      <c r="F10" s="5"/>
      <c r="G10" s="5"/>
      <c r="I10" s="5"/>
      <c r="K10" t="s">
        <v>88</v>
      </c>
      <c r="L10" s="6">
        <v>272</v>
      </c>
      <c r="M10">
        <f>$L$8-L10</f>
        <v>10.5</v>
      </c>
      <c r="N10">
        <f>M10</f>
        <v>10.5</v>
      </c>
    </row>
    <row r="11" spans="1:14" x14ac:dyDescent="0.25">
      <c r="A11" s="6" t="s">
        <v>59</v>
      </c>
      <c r="B11">
        <v>184</v>
      </c>
      <c r="C11">
        <v>-185</v>
      </c>
      <c r="D11">
        <v>-311</v>
      </c>
      <c r="E11">
        <v>319</v>
      </c>
      <c r="F11" s="5"/>
      <c r="G11" s="5"/>
      <c r="I11" s="5"/>
      <c r="K11" t="s">
        <v>86</v>
      </c>
      <c r="L11" s="6">
        <v>269</v>
      </c>
      <c r="M11">
        <f>$L$8-L11</f>
        <v>13.5</v>
      </c>
      <c r="N11">
        <f>M11</f>
        <v>13.5</v>
      </c>
    </row>
    <row r="12" spans="1:14" x14ac:dyDescent="0.25">
      <c r="A12" s="6" t="s">
        <v>58</v>
      </c>
      <c r="B12">
        <v>232</v>
      </c>
      <c r="C12">
        <v>-238</v>
      </c>
      <c r="D12">
        <v>-283</v>
      </c>
      <c r="E12">
        <v>293</v>
      </c>
      <c r="F12" s="5"/>
      <c r="G12" s="5"/>
      <c r="I12" s="5"/>
      <c r="K12" t="s">
        <v>87</v>
      </c>
      <c r="L12" s="6">
        <v>263</v>
      </c>
      <c r="M12">
        <f>$L$8-L12</f>
        <v>19.5</v>
      </c>
      <c r="N12">
        <f>M12</f>
        <v>19.5</v>
      </c>
    </row>
    <row r="13" spans="1:14" x14ac:dyDescent="0.25">
      <c r="A13" s="6" t="s">
        <v>57</v>
      </c>
      <c r="B13">
        <v>203</v>
      </c>
      <c r="C13">
        <v>-198</v>
      </c>
      <c r="D13">
        <v>-242</v>
      </c>
      <c r="E13">
        <v>249</v>
      </c>
      <c r="F13" s="5"/>
      <c r="G13" s="5"/>
      <c r="I13" s="5"/>
    </row>
    <row r="14" spans="1:14" x14ac:dyDescent="0.25">
      <c r="A14" s="6" t="s">
        <v>56</v>
      </c>
      <c r="B14">
        <v>150</v>
      </c>
      <c r="C14">
        <v>-152</v>
      </c>
      <c r="D14">
        <v>-178</v>
      </c>
      <c r="E14">
        <v>187</v>
      </c>
      <c r="F14" s="5"/>
      <c r="G14" s="5"/>
      <c r="I14" s="5"/>
    </row>
    <row r="15" spans="1:14" x14ac:dyDescent="0.25">
      <c r="A15" s="6" t="s">
        <v>55</v>
      </c>
      <c r="B15">
        <v>159</v>
      </c>
      <c r="C15">
        <v>-160</v>
      </c>
      <c r="D15">
        <v>-128</v>
      </c>
      <c r="E15">
        <v>135</v>
      </c>
      <c r="F15" s="5"/>
      <c r="G15" s="5"/>
      <c r="I15" s="5"/>
    </row>
    <row r="16" spans="1:14" x14ac:dyDescent="0.25">
      <c r="A16" s="6" t="s">
        <v>54</v>
      </c>
      <c r="B16">
        <v>174</v>
      </c>
      <c r="C16">
        <v>-175</v>
      </c>
      <c r="D16">
        <v>-106</v>
      </c>
      <c r="E16">
        <v>113</v>
      </c>
      <c r="F16" s="5"/>
      <c r="G16" s="5"/>
      <c r="I16" s="5"/>
    </row>
    <row r="17" spans="1:9" x14ac:dyDescent="0.25">
      <c r="A17" s="6" t="s">
        <v>53</v>
      </c>
      <c r="B17">
        <v>167</v>
      </c>
      <c r="C17">
        <v>-172</v>
      </c>
      <c r="D17">
        <v>-111</v>
      </c>
      <c r="E17">
        <v>94</v>
      </c>
      <c r="F17" s="5"/>
      <c r="G17" s="5"/>
      <c r="I17" s="5"/>
    </row>
    <row r="18" spans="1:9" x14ac:dyDescent="0.25">
      <c r="A18" s="6" t="s">
        <v>52</v>
      </c>
      <c r="B18">
        <v>313</v>
      </c>
      <c r="C18">
        <v>-310</v>
      </c>
      <c r="D18">
        <v>-217</v>
      </c>
      <c r="E18">
        <v>243</v>
      </c>
      <c r="F18" s="5"/>
      <c r="G18" s="5"/>
      <c r="I18" s="5"/>
    </row>
    <row r="19" spans="1:9" x14ac:dyDescent="0.25">
      <c r="A19" s="6" t="s">
        <v>51</v>
      </c>
      <c r="B19">
        <v>221</v>
      </c>
      <c r="C19">
        <v>-221</v>
      </c>
      <c r="D19">
        <v>-217</v>
      </c>
      <c r="E19">
        <v>223</v>
      </c>
      <c r="F19" s="5"/>
      <c r="G19" s="5"/>
      <c r="I19" s="5"/>
    </row>
    <row r="20" spans="1:9" x14ac:dyDescent="0.25">
      <c r="A20" s="6" t="s">
        <v>50</v>
      </c>
      <c r="B20">
        <v>88</v>
      </c>
      <c r="C20">
        <v>-87</v>
      </c>
      <c r="D20">
        <v>-185</v>
      </c>
      <c r="E20">
        <v>193</v>
      </c>
      <c r="F20" s="5"/>
      <c r="G20" s="5"/>
      <c r="I20" s="5"/>
    </row>
    <row r="21" spans="1:9" x14ac:dyDescent="0.25">
      <c r="A21" s="6" t="s">
        <v>49</v>
      </c>
      <c r="B21">
        <v>-60</v>
      </c>
      <c r="C21">
        <v>49</v>
      </c>
      <c r="D21">
        <v>-175</v>
      </c>
      <c r="E21">
        <v>182</v>
      </c>
      <c r="F21" s="5"/>
      <c r="G21" s="5"/>
      <c r="I21" s="5"/>
    </row>
    <row r="22" spans="1:9" x14ac:dyDescent="0.25">
      <c r="A22" s="6" t="s">
        <v>48</v>
      </c>
      <c r="B22">
        <v>-191</v>
      </c>
      <c r="C22">
        <v>191</v>
      </c>
      <c r="D22">
        <v>-162</v>
      </c>
      <c r="E22">
        <v>167</v>
      </c>
      <c r="F22" s="5"/>
      <c r="G22" s="5"/>
      <c r="I22" s="5"/>
    </row>
    <row r="23" spans="1:9" x14ac:dyDescent="0.25">
      <c r="A23" s="6" t="s">
        <v>47</v>
      </c>
      <c r="B23">
        <v>-288</v>
      </c>
      <c r="C23">
        <v>304</v>
      </c>
      <c r="D23">
        <v>-142</v>
      </c>
      <c r="E23">
        <v>129</v>
      </c>
      <c r="F23" s="5"/>
      <c r="G23" s="5"/>
      <c r="I23" s="5"/>
    </row>
    <row r="24" spans="1:9" x14ac:dyDescent="0.25">
      <c r="A24" s="6" t="s">
        <v>46</v>
      </c>
      <c r="B24">
        <v>-104</v>
      </c>
      <c r="C24">
        <v>88</v>
      </c>
      <c r="D24">
        <v>-196</v>
      </c>
      <c r="E24">
        <v>224</v>
      </c>
      <c r="F24" s="5"/>
      <c r="G24" s="5"/>
      <c r="I24" s="5"/>
    </row>
    <row r="25" spans="1:9" x14ac:dyDescent="0.25">
      <c r="A25" s="6" t="s">
        <v>45</v>
      </c>
      <c r="B25">
        <v>-170</v>
      </c>
      <c r="C25">
        <v>176</v>
      </c>
      <c r="D25">
        <v>-159</v>
      </c>
      <c r="E25">
        <v>166</v>
      </c>
      <c r="F25" s="5"/>
      <c r="G25" s="5"/>
      <c r="I25" s="5"/>
    </row>
    <row r="26" spans="1:9" x14ac:dyDescent="0.25">
      <c r="A26" s="6" t="s">
        <v>44</v>
      </c>
      <c r="B26">
        <v>-232</v>
      </c>
      <c r="C26">
        <v>230</v>
      </c>
      <c r="D26">
        <v>-91</v>
      </c>
      <c r="E26">
        <v>99</v>
      </c>
      <c r="F26" s="5"/>
      <c r="G26" s="5"/>
      <c r="I26" s="5"/>
    </row>
    <row r="27" spans="1:9" x14ac:dyDescent="0.25">
      <c r="A27" s="6" t="s">
        <v>43</v>
      </c>
      <c r="B27">
        <v>-266</v>
      </c>
      <c r="C27">
        <v>266</v>
      </c>
      <c r="D27">
        <v>-56</v>
      </c>
      <c r="E27">
        <v>63</v>
      </c>
      <c r="F27" s="5"/>
      <c r="G27" s="5"/>
      <c r="I27" s="5"/>
    </row>
    <row r="28" spans="1:9" x14ac:dyDescent="0.25">
      <c r="A28" s="6" t="s">
        <v>42</v>
      </c>
      <c r="B28">
        <v>-306</v>
      </c>
      <c r="C28">
        <v>305</v>
      </c>
      <c r="D28">
        <v>-15</v>
      </c>
      <c r="E28">
        <v>23</v>
      </c>
      <c r="F28" s="5"/>
      <c r="G28" s="5"/>
      <c r="I28" s="5"/>
    </row>
    <row r="29" spans="1:9" x14ac:dyDescent="0.25">
      <c r="A29" s="6" t="s">
        <v>41</v>
      </c>
      <c r="B29">
        <v>-361</v>
      </c>
      <c r="C29">
        <v>344</v>
      </c>
      <c r="D29">
        <v>14</v>
      </c>
      <c r="E29">
        <v>-36</v>
      </c>
      <c r="F29" s="5"/>
      <c r="G29" s="5"/>
      <c r="I29" s="5"/>
    </row>
    <row r="30" spans="1:9" x14ac:dyDescent="0.25">
      <c r="A30" s="6" t="s">
        <v>40</v>
      </c>
      <c r="B30">
        <v>-280</v>
      </c>
      <c r="C30">
        <v>290</v>
      </c>
      <c r="D30">
        <v>73</v>
      </c>
      <c r="E30">
        <v>-42</v>
      </c>
      <c r="F30" s="5"/>
      <c r="G30" s="5"/>
      <c r="I30" s="5"/>
    </row>
    <row r="31" spans="1:9" x14ac:dyDescent="0.25">
      <c r="A31" s="6" t="s">
        <v>39</v>
      </c>
      <c r="B31">
        <v>-202</v>
      </c>
      <c r="C31">
        <v>207</v>
      </c>
      <c r="D31">
        <v>51</v>
      </c>
      <c r="E31">
        <v>-43</v>
      </c>
      <c r="F31" s="5"/>
      <c r="G31" s="5"/>
      <c r="I31" s="5"/>
    </row>
    <row r="32" spans="1:9" x14ac:dyDescent="0.25">
      <c r="A32" s="6" t="s">
        <v>38</v>
      </c>
      <c r="B32">
        <v>-100</v>
      </c>
      <c r="C32">
        <v>103</v>
      </c>
      <c r="D32">
        <v>61</v>
      </c>
      <c r="E32">
        <v>-53</v>
      </c>
      <c r="F32" s="5"/>
      <c r="G32" s="5"/>
      <c r="I32" s="5"/>
    </row>
    <row r="33" spans="1:9" x14ac:dyDescent="0.25">
      <c r="A33" s="6" t="s">
        <v>37</v>
      </c>
      <c r="B33">
        <v>-26</v>
      </c>
      <c r="C33">
        <v>22</v>
      </c>
      <c r="D33">
        <v>80</v>
      </c>
      <c r="E33">
        <v>-72</v>
      </c>
      <c r="F33" s="5"/>
      <c r="G33" s="5"/>
      <c r="I33" s="5"/>
    </row>
    <row r="34" spans="1:9" x14ac:dyDescent="0.25">
      <c r="A34" s="6" t="s">
        <v>36</v>
      </c>
      <c r="B34">
        <v>47</v>
      </c>
      <c r="C34">
        <v>-47</v>
      </c>
      <c r="D34">
        <v>71</v>
      </c>
      <c r="E34">
        <v>-66</v>
      </c>
      <c r="F34" s="5"/>
      <c r="G34" s="5"/>
      <c r="I34" s="5"/>
    </row>
    <row r="35" spans="1:9" x14ac:dyDescent="0.25">
      <c r="A35" s="6" t="s">
        <v>35</v>
      </c>
      <c r="B35">
        <v>120</v>
      </c>
      <c r="C35">
        <v>-120</v>
      </c>
      <c r="D35">
        <v>26</v>
      </c>
      <c r="E35">
        <v>-24</v>
      </c>
      <c r="F35" s="5"/>
      <c r="G35" s="5"/>
      <c r="I35" s="5"/>
    </row>
    <row r="36" spans="1:9" x14ac:dyDescent="0.25">
      <c r="A36" s="6" t="s">
        <v>34</v>
      </c>
      <c r="B36">
        <v>167</v>
      </c>
      <c r="C36">
        <v>-161</v>
      </c>
      <c r="D36">
        <v>-24</v>
      </c>
      <c r="E36">
        <v>35</v>
      </c>
      <c r="F36" s="5"/>
      <c r="G36" s="5"/>
      <c r="I36" s="5"/>
    </row>
    <row r="37" spans="1:9" x14ac:dyDescent="0.25">
      <c r="A37" s="6" t="s">
        <v>33</v>
      </c>
      <c r="B37">
        <v>157</v>
      </c>
      <c r="C37">
        <v>-172</v>
      </c>
      <c r="D37">
        <v>-57</v>
      </c>
      <c r="E37">
        <v>63</v>
      </c>
      <c r="F37" s="5"/>
      <c r="G37" s="5"/>
      <c r="I37" s="5"/>
    </row>
    <row r="38" spans="1:9" x14ac:dyDescent="0.25">
      <c r="A38" s="6" t="s">
        <v>32</v>
      </c>
      <c r="B38">
        <v>158</v>
      </c>
      <c r="C38">
        <v>-155</v>
      </c>
      <c r="D38">
        <v>-117</v>
      </c>
      <c r="E38">
        <v>124</v>
      </c>
      <c r="F38" s="5"/>
      <c r="G38" s="5"/>
      <c r="I38" s="5"/>
    </row>
    <row r="39" spans="1:9" x14ac:dyDescent="0.25">
      <c r="A39" s="6" t="s">
        <v>31</v>
      </c>
      <c r="B39">
        <v>96</v>
      </c>
      <c r="C39">
        <v>-96</v>
      </c>
      <c r="D39">
        <v>-133</v>
      </c>
      <c r="E39">
        <v>140</v>
      </c>
      <c r="F39" s="5"/>
      <c r="G39" s="5"/>
      <c r="I39" s="5"/>
    </row>
    <row r="40" spans="1:9" x14ac:dyDescent="0.25">
      <c r="A40" s="6" t="s">
        <v>30</v>
      </c>
      <c r="B40">
        <v>0</v>
      </c>
      <c r="C40">
        <v>-4</v>
      </c>
      <c r="D40">
        <v>-119</v>
      </c>
      <c r="E40">
        <v>127</v>
      </c>
      <c r="F40" s="5"/>
      <c r="G40" s="5"/>
      <c r="I40" s="5"/>
    </row>
    <row r="41" spans="1:9" x14ac:dyDescent="0.25">
      <c r="A41" s="6" t="s">
        <v>29</v>
      </c>
      <c r="B41">
        <v>-96</v>
      </c>
      <c r="C41">
        <v>99</v>
      </c>
      <c r="D41">
        <v>-63</v>
      </c>
      <c r="E41">
        <v>72</v>
      </c>
      <c r="F41" s="5"/>
      <c r="G41" s="5"/>
      <c r="I41" s="5"/>
    </row>
    <row r="42" spans="1:9" x14ac:dyDescent="0.25">
      <c r="A42" s="6" t="s">
        <v>28</v>
      </c>
      <c r="B42">
        <v>-77</v>
      </c>
      <c r="C42">
        <v>66</v>
      </c>
      <c r="D42">
        <v>-192</v>
      </c>
      <c r="E42">
        <v>196</v>
      </c>
      <c r="F42" s="5"/>
      <c r="G42" s="5"/>
      <c r="I42" s="5"/>
    </row>
    <row r="43" spans="1:9" x14ac:dyDescent="0.25">
      <c r="A43" s="6" t="s">
        <v>76</v>
      </c>
      <c r="B43">
        <v>-100</v>
      </c>
      <c r="C43">
        <v>106</v>
      </c>
      <c r="D43">
        <v>-130</v>
      </c>
      <c r="E43">
        <v>140</v>
      </c>
      <c r="F43" s="5"/>
      <c r="G43" s="5"/>
      <c r="I43" s="5"/>
    </row>
    <row r="44" spans="1:9" x14ac:dyDescent="0.25">
      <c r="A44" s="6" t="s">
        <v>75</v>
      </c>
      <c r="B44">
        <v>-136</v>
      </c>
      <c r="C44">
        <v>129</v>
      </c>
      <c r="D44">
        <v>-55</v>
      </c>
      <c r="E44">
        <v>62</v>
      </c>
      <c r="F44" s="5"/>
      <c r="G44" s="5"/>
      <c r="I44" s="5"/>
    </row>
    <row r="45" spans="1:9" x14ac:dyDescent="0.25">
      <c r="A45" s="6" t="s">
        <v>74</v>
      </c>
      <c r="B45">
        <v>-111</v>
      </c>
      <c r="C45">
        <v>111</v>
      </c>
      <c r="D45">
        <v>-26</v>
      </c>
      <c r="E45">
        <v>35</v>
      </c>
      <c r="F45" s="5"/>
      <c r="G45" s="5"/>
      <c r="I45" s="5"/>
    </row>
    <row r="46" spans="1:9" x14ac:dyDescent="0.25">
      <c r="A46" s="6" t="s">
        <v>73</v>
      </c>
      <c r="B46">
        <v>-55</v>
      </c>
      <c r="C46">
        <v>57</v>
      </c>
      <c r="D46">
        <v>-26</v>
      </c>
      <c r="E46">
        <v>33</v>
      </c>
      <c r="F46" s="5"/>
      <c r="G46" s="5"/>
      <c r="I46" s="5"/>
    </row>
    <row r="47" spans="1:9" x14ac:dyDescent="0.25">
      <c r="A47" s="6" t="s">
        <v>72</v>
      </c>
      <c r="B47">
        <v>-114</v>
      </c>
      <c r="C47">
        <v>119</v>
      </c>
      <c r="D47">
        <v>60</v>
      </c>
      <c r="E47">
        <v>-50</v>
      </c>
      <c r="F47" s="5"/>
      <c r="G47" s="5"/>
      <c r="I47" s="5"/>
    </row>
    <row r="48" spans="1:9" x14ac:dyDescent="0.25">
      <c r="A48" s="6" t="s">
        <v>71</v>
      </c>
      <c r="B48">
        <v>-166</v>
      </c>
      <c r="C48">
        <v>161</v>
      </c>
      <c r="D48">
        <v>167</v>
      </c>
      <c r="E48">
        <v>-160</v>
      </c>
      <c r="F48" s="5"/>
      <c r="G48" s="5"/>
      <c r="I48" s="5"/>
    </row>
    <row r="49" spans="1:9" x14ac:dyDescent="0.25">
      <c r="A49" s="6" t="s">
        <v>70</v>
      </c>
      <c r="B49">
        <v>-188</v>
      </c>
      <c r="C49">
        <v>188</v>
      </c>
      <c r="D49">
        <v>147</v>
      </c>
      <c r="E49">
        <v>-138</v>
      </c>
      <c r="F49" s="5"/>
      <c r="G49" s="5"/>
      <c r="I49" s="5"/>
    </row>
    <row r="50" spans="1:9" x14ac:dyDescent="0.25">
      <c r="A50" s="6" t="s">
        <v>69</v>
      </c>
      <c r="B50">
        <v>-194</v>
      </c>
      <c r="C50">
        <v>191</v>
      </c>
      <c r="D50">
        <v>147</v>
      </c>
      <c r="E50">
        <v>-137</v>
      </c>
      <c r="F50" s="5"/>
      <c r="G50" s="5"/>
      <c r="I50" s="5"/>
    </row>
    <row r="51" spans="1:9" x14ac:dyDescent="0.25">
      <c r="A51" s="6" t="s">
        <v>68</v>
      </c>
      <c r="B51">
        <v>-238</v>
      </c>
      <c r="C51">
        <v>240</v>
      </c>
      <c r="D51">
        <v>167</v>
      </c>
      <c r="E51">
        <v>-158</v>
      </c>
      <c r="F51" s="5"/>
      <c r="G51" s="5"/>
      <c r="I51" s="5"/>
    </row>
    <row r="52" spans="1:9" x14ac:dyDescent="0.25">
      <c r="A52" s="6" t="s">
        <v>77</v>
      </c>
      <c r="B52">
        <v>-268</v>
      </c>
      <c r="C52">
        <v>267</v>
      </c>
      <c r="D52">
        <v>197</v>
      </c>
      <c r="E52">
        <v>-188</v>
      </c>
      <c r="F52" s="5"/>
      <c r="G52" s="5"/>
      <c r="I52" s="5"/>
    </row>
    <row r="53" spans="1:9" x14ac:dyDescent="0.25">
      <c r="A53" s="6" t="s">
        <v>98</v>
      </c>
      <c r="B53">
        <v>-279</v>
      </c>
      <c r="C53">
        <v>273</v>
      </c>
      <c r="D53">
        <v>209</v>
      </c>
      <c r="E53">
        <v>-200</v>
      </c>
      <c r="F53" s="5"/>
      <c r="G53" s="5"/>
      <c r="I53" s="5"/>
    </row>
    <row r="54" spans="1:9" x14ac:dyDescent="0.25">
      <c r="B54" s="5"/>
      <c r="D54" s="5"/>
    </row>
  </sheetData>
  <sortState ref="A1:E54">
    <sortCondition ref="A1:A54"/>
  </sortState>
  <mergeCells count="1">
    <mergeCell ref="M1:N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pane ySplit="2" topLeftCell="A3" activePane="bottomLeft" state="frozen"/>
      <selection pane="bottomLeft" activeCell="T55" sqref="T55"/>
    </sheetView>
  </sheetViews>
  <sheetFormatPr defaultRowHeight="15" x14ac:dyDescent="0.25"/>
  <cols>
    <col min="1" max="7" width="9.140625" style="16"/>
    <col min="8" max="8" width="8.28515625" style="16" customWidth="1"/>
    <col min="9" max="9" width="9.140625" style="16"/>
    <col min="10" max="10" width="9.5703125" style="16" customWidth="1"/>
    <col min="11" max="11" width="9.140625" style="16"/>
    <col min="12" max="12" width="8.85546875" style="16" customWidth="1"/>
    <col min="13" max="13" width="10.28515625" style="16" bestFit="1" customWidth="1"/>
    <col min="14" max="14" width="12" style="16" bestFit="1" customWidth="1"/>
    <col min="15" max="15" width="12" style="16" customWidth="1"/>
    <col min="16" max="16" width="12" style="16" bestFit="1" customWidth="1"/>
    <col min="17" max="18" width="12.7109375" style="16" bestFit="1" customWidth="1"/>
    <col min="19" max="19" width="12" style="16" hidden="1" customWidth="1"/>
    <col min="20" max="20" width="9.140625" style="16"/>
  </cols>
  <sheetData>
    <row r="1" spans="1:20" x14ac:dyDescent="0.25">
      <c r="B1" s="47" t="s">
        <v>196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</row>
    <row r="2" spans="1:20" ht="105" x14ac:dyDescent="0.25">
      <c r="A2" s="3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5" t="s">
        <v>198</v>
      </c>
      <c r="P2" s="14" t="s">
        <v>19</v>
      </c>
      <c r="Q2" s="14" t="s">
        <v>20</v>
      </c>
      <c r="R2" s="14" t="s">
        <v>21</v>
      </c>
      <c r="S2" s="14"/>
      <c r="T2" s="14" t="s">
        <v>22</v>
      </c>
    </row>
    <row r="3" spans="1:20" x14ac:dyDescent="0.25">
      <c r="A3" s="16">
        <v>0</v>
      </c>
      <c r="B3" s="16">
        <v>-1018</v>
      </c>
      <c r="C3" s="16">
        <v>-1688</v>
      </c>
      <c r="D3" s="8">
        <f t="shared" ref="D3:D53" si="0">(B3-C3)/2</f>
        <v>335</v>
      </c>
      <c r="E3" s="8">
        <f t="shared" ref="E3:E53" si="1">0.5*SIN(D3/3600*PI()/180)*1000+E4</f>
        <v>-54.450049495969175</v>
      </c>
      <c r="F3" s="16">
        <v>1544</v>
      </c>
      <c r="G3" s="16">
        <v>6104</v>
      </c>
      <c r="H3" s="8">
        <f>(F3-G3)/2</f>
        <v>-2280</v>
      </c>
      <c r="I3" s="8">
        <f t="shared" ref="I3:I52" si="2">0.5*SIN(H3/3600*PI()/180)*1000+I4</f>
        <v>-112.90465455836743</v>
      </c>
      <c r="J3" s="16">
        <f t="shared" ref="J3:J52" si="3">SQRT(E3^2+I3^2)</f>
        <v>125.34858958543478</v>
      </c>
      <c r="K3" s="16">
        <f t="shared" ref="K3:K33" si="4">IF(E3&gt;=0,180-DEGREES(ASIN(-I3/J3)),IF(E3&lt;0,DEGREES(ASIN(-I3/J3)),360-DEGREES(ASIN(I3/J3))))</f>
        <v>64.253578112428187</v>
      </c>
      <c r="L3" s="16">
        <f t="shared" ref="L3:L52" si="5">IF((K3+$L$1)&lt;=360,K3+$L$1,K3+$L$1-360)</f>
        <v>244.25357811242819</v>
      </c>
      <c r="M3" s="16">
        <f>J3*COS(RADIANS(L3))</f>
        <v>-54.450049495969139</v>
      </c>
      <c r="N3" s="16">
        <f>J3*SIN(RADIANS(L3))</f>
        <v>-112.90465455836744</v>
      </c>
      <c r="O3" s="16">
        <f>SQRT(N3^2+M3^2)</f>
        <v>125.34858958543478</v>
      </c>
      <c r="P3" s="16">
        <f t="shared" ref="P3:P52" si="6">M3</f>
        <v>-54.450049495969139</v>
      </c>
      <c r="Q3" s="16">
        <f t="shared" ref="Q3:Q52" si="7">N3</f>
        <v>-112.90465455836744</v>
      </c>
      <c r="R3" s="16">
        <f t="shared" ref="R3:R52" si="8">SQRT(P3^2+Q3^2)</f>
        <v>125.34858958543478</v>
      </c>
      <c r="S3" s="16">
        <f t="shared" ref="S3:S52" si="9">IF(R3=0,0,IF(P3&gt;=0,DEGREES(ASIN(Q3/R3)),(180-DEGREES(ASIN(Q3/R3)))))</f>
        <v>244.25357811242822</v>
      </c>
      <c r="T3" s="16">
        <f t="shared" ref="T3:T52" si="10">IF(S3&lt;0,360+S3,S3)</f>
        <v>244.25357811242822</v>
      </c>
    </row>
    <row r="4" spans="1:20" x14ac:dyDescent="0.25">
      <c r="A4" s="16">
        <v>0.5</v>
      </c>
      <c r="B4" s="16">
        <v>-1640</v>
      </c>
      <c r="C4" s="16">
        <v>-1274</v>
      </c>
      <c r="D4" s="8">
        <f t="shared" si="0"/>
        <v>-183</v>
      </c>
      <c r="E4" s="8">
        <f t="shared" si="1"/>
        <v>-55.262112054819838</v>
      </c>
      <c r="F4" s="16">
        <v>2010</v>
      </c>
      <c r="G4" s="16">
        <v>5904</v>
      </c>
      <c r="H4" s="8">
        <f t="shared" ref="H4:H52" si="11">(F4-G4)/2</f>
        <v>-1947</v>
      </c>
      <c r="I4" s="8">
        <f t="shared" si="2"/>
        <v>-107.37789114365208</v>
      </c>
      <c r="J4" s="16">
        <f t="shared" si="3"/>
        <v>120.76387098473393</v>
      </c>
      <c r="K4" s="16">
        <f t="shared" si="4"/>
        <v>62.767350691613444</v>
      </c>
      <c r="L4" s="16">
        <f t="shared" si="5"/>
        <v>242.76735069161344</v>
      </c>
      <c r="M4" s="16">
        <f>J4*COS(RADIANS(L4))</f>
        <v>-55.262112054819823</v>
      </c>
      <c r="N4" s="16">
        <f>J4*SIN(RADIANS(L4))</f>
        <v>-107.37789114365209</v>
      </c>
      <c r="O4" s="16">
        <f t="shared" ref="O4:O54" si="12">SQRT(N4^2+M4^2)</f>
        <v>120.76387098473393</v>
      </c>
      <c r="P4" s="16">
        <f t="shared" si="6"/>
        <v>-55.262112054819823</v>
      </c>
      <c r="Q4" s="16">
        <f t="shared" si="7"/>
        <v>-107.37789114365209</v>
      </c>
      <c r="R4" s="16">
        <f t="shared" si="8"/>
        <v>120.76387098473393</v>
      </c>
      <c r="S4" s="16">
        <f t="shared" si="9"/>
        <v>242.76735069161347</v>
      </c>
      <c r="T4" s="16">
        <f t="shared" si="10"/>
        <v>242.76735069161347</v>
      </c>
    </row>
    <row r="5" spans="1:20" x14ac:dyDescent="0.25">
      <c r="A5" s="16">
        <v>1</v>
      </c>
      <c r="B5" s="16">
        <v>-2178</v>
      </c>
      <c r="C5" s="16">
        <v>-756</v>
      </c>
      <c r="D5" s="8">
        <f t="shared" si="0"/>
        <v>-711</v>
      </c>
      <c r="E5" s="8">
        <f t="shared" si="1"/>
        <v>-54.818507594801076</v>
      </c>
      <c r="F5" s="16">
        <v>2498</v>
      </c>
      <c r="G5" s="16">
        <v>5402</v>
      </c>
      <c r="H5" s="8">
        <f t="shared" si="11"/>
        <v>-1452</v>
      </c>
      <c r="I5" s="8">
        <f t="shared" si="2"/>
        <v>-102.65830004534176</v>
      </c>
      <c r="J5" s="16">
        <f t="shared" si="3"/>
        <v>116.37781293322486</v>
      </c>
      <c r="K5" s="16">
        <f t="shared" si="4"/>
        <v>61.898227983589848</v>
      </c>
      <c r="L5" s="16">
        <f t="shared" si="5"/>
        <v>241.89822798358983</v>
      </c>
      <c r="M5" s="16">
        <f>J5*COS(RADIANS(L5))</f>
        <v>-54.81850759480109</v>
      </c>
      <c r="N5" s="16">
        <f>J5*SIN(RADIANS(L5))</f>
        <v>-102.65830004534175</v>
      </c>
      <c r="O5" s="16">
        <f t="shared" si="12"/>
        <v>116.37781293322486</v>
      </c>
      <c r="P5" s="16">
        <f t="shared" si="6"/>
        <v>-54.81850759480109</v>
      </c>
      <c r="Q5" s="16">
        <f t="shared" si="7"/>
        <v>-102.65830004534175</v>
      </c>
      <c r="R5" s="16">
        <f t="shared" si="8"/>
        <v>116.37781293322486</v>
      </c>
      <c r="S5" s="16">
        <f t="shared" si="9"/>
        <v>241.89822798358983</v>
      </c>
      <c r="T5" s="16">
        <f t="shared" si="10"/>
        <v>241.89822798358983</v>
      </c>
    </row>
    <row r="6" spans="1:20" x14ac:dyDescent="0.25">
      <c r="A6" s="16">
        <v>1.5</v>
      </c>
      <c r="B6" s="16">
        <v>-2228</v>
      </c>
      <c r="C6" s="16">
        <v>-907</v>
      </c>
      <c r="D6" s="8">
        <f t="shared" si="0"/>
        <v>-660.5</v>
      </c>
      <c r="E6" s="8">
        <f t="shared" si="1"/>
        <v>-53.094998371579358</v>
      </c>
      <c r="F6" s="16">
        <v>2584</v>
      </c>
      <c r="G6" s="16">
        <v>5361</v>
      </c>
      <c r="H6" s="8">
        <f t="shared" si="11"/>
        <v>-1388.5</v>
      </c>
      <c r="I6" s="8">
        <f t="shared" si="2"/>
        <v>-99.138581790292122</v>
      </c>
      <c r="J6" s="16">
        <f t="shared" si="3"/>
        <v>112.46127000647137</v>
      </c>
      <c r="K6" s="16">
        <f t="shared" si="4"/>
        <v>61.828126531558269</v>
      </c>
      <c r="L6" s="16">
        <f t="shared" si="5"/>
        <v>241.82812653155827</v>
      </c>
      <c r="M6" s="16">
        <f>J6*COS(RADIANS(L6))</f>
        <v>-53.0949983715794</v>
      </c>
      <c r="N6" s="16">
        <f>J6*SIN(RADIANS(L6))</f>
        <v>-99.138581790292108</v>
      </c>
      <c r="O6" s="16">
        <f t="shared" si="12"/>
        <v>112.46127000647137</v>
      </c>
      <c r="P6" s="16">
        <f t="shared" si="6"/>
        <v>-53.0949983715794</v>
      </c>
      <c r="Q6" s="16">
        <f t="shared" si="7"/>
        <v>-99.138581790292108</v>
      </c>
      <c r="R6" s="16">
        <f t="shared" si="8"/>
        <v>112.46127000647137</v>
      </c>
      <c r="S6" s="16">
        <f t="shared" si="9"/>
        <v>241.82812653155827</v>
      </c>
      <c r="T6" s="16">
        <f t="shared" si="10"/>
        <v>241.82812653155827</v>
      </c>
    </row>
    <row r="7" spans="1:20" x14ac:dyDescent="0.25">
      <c r="A7" s="16">
        <v>2</v>
      </c>
      <c r="B7" s="16">
        <v>-2147</v>
      </c>
      <c r="C7" s="16">
        <v>-868</v>
      </c>
      <c r="D7" s="8">
        <f t="shared" si="0"/>
        <v>-639.5</v>
      </c>
      <c r="E7" s="8">
        <f t="shared" si="1"/>
        <v>-51.493903926001806</v>
      </c>
      <c r="F7" s="16">
        <v>2174</v>
      </c>
      <c r="G7" s="16">
        <v>5756</v>
      </c>
      <c r="H7" s="8">
        <f t="shared" si="11"/>
        <v>-1791</v>
      </c>
      <c r="I7" s="8">
        <f t="shared" si="2"/>
        <v>-95.77278822945118</v>
      </c>
      <c r="J7" s="16">
        <f t="shared" si="3"/>
        <v>108.73844355509053</v>
      </c>
      <c r="K7" s="16">
        <f t="shared" si="4"/>
        <v>61.734530448871212</v>
      </c>
      <c r="L7" s="16">
        <f t="shared" si="5"/>
        <v>241.73453044887123</v>
      </c>
      <c r="M7" s="16">
        <f>J7*COS(RADIANS(L7))</f>
        <v>-51.493903926001785</v>
      </c>
      <c r="N7" s="16">
        <f>J7*SIN(RADIANS(L7))</f>
        <v>-95.772788229451194</v>
      </c>
      <c r="O7" s="16">
        <f t="shared" si="12"/>
        <v>108.73844355509051</v>
      </c>
      <c r="P7" s="16">
        <f t="shared" si="6"/>
        <v>-51.493903926001785</v>
      </c>
      <c r="Q7" s="16">
        <f t="shared" si="7"/>
        <v>-95.772788229451194</v>
      </c>
      <c r="R7" s="16">
        <f t="shared" si="8"/>
        <v>108.73844355509051</v>
      </c>
      <c r="S7" s="16">
        <f t="shared" si="9"/>
        <v>241.73453044887125</v>
      </c>
      <c r="T7" s="16">
        <f t="shared" si="10"/>
        <v>241.73453044887125</v>
      </c>
    </row>
    <row r="8" spans="1:20" x14ac:dyDescent="0.25">
      <c r="A8" s="16">
        <v>2.5</v>
      </c>
      <c r="B8" s="16">
        <v>-1848</v>
      </c>
      <c r="C8" s="16">
        <v>-1254</v>
      </c>
      <c r="D8" s="8">
        <f t="shared" si="0"/>
        <v>-297</v>
      </c>
      <c r="E8" s="8">
        <f t="shared" si="1"/>
        <v>-49.943714664157653</v>
      </c>
      <c r="F8" s="16">
        <v>1398</v>
      </c>
      <c r="G8" s="16">
        <v>6567</v>
      </c>
      <c r="H8" s="8">
        <f t="shared" si="11"/>
        <v>-2584.5</v>
      </c>
      <c r="I8" s="8">
        <f t="shared" si="2"/>
        <v>-91.431336269350865</v>
      </c>
      <c r="J8" s="16">
        <f t="shared" si="3"/>
        <v>104.18283873294061</v>
      </c>
      <c r="K8" s="16">
        <f t="shared" si="4"/>
        <v>61.354741537875519</v>
      </c>
      <c r="L8" s="16">
        <f t="shared" si="5"/>
        <v>241.35474153787553</v>
      </c>
      <c r="M8" s="16">
        <f>J8*COS(RADIANS(L8))</f>
        <v>-49.943714664157589</v>
      </c>
      <c r="N8" s="16">
        <f>J8*SIN(RADIANS(L8))</f>
        <v>-91.431336269350894</v>
      </c>
      <c r="O8" s="16">
        <f t="shared" si="12"/>
        <v>104.18283873294061</v>
      </c>
      <c r="P8" s="16">
        <f t="shared" si="6"/>
        <v>-49.943714664157589</v>
      </c>
      <c r="Q8" s="16">
        <f t="shared" si="7"/>
        <v>-91.431336269350894</v>
      </c>
      <c r="R8" s="16">
        <f t="shared" si="8"/>
        <v>104.18283873294061</v>
      </c>
      <c r="S8" s="16">
        <f t="shared" si="9"/>
        <v>241.35474153787555</v>
      </c>
      <c r="T8" s="16">
        <f t="shared" si="10"/>
        <v>241.35474153787555</v>
      </c>
    </row>
    <row r="9" spans="1:20" x14ac:dyDescent="0.25">
      <c r="A9" s="16">
        <v>3</v>
      </c>
      <c r="B9" s="16">
        <v>-1059</v>
      </c>
      <c r="C9" s="16">
        <v>-2008</v>
      </c>
      <c r="D9" s="8">
        <f t="shared" si="0"/>
        <v>474.5</v>
      </c>
      <c r="E9" s="8">
        <f t="shared" si="1"/>
        <v>-49.223766596488382</v>
      </c>
      <c r="F9" s="16">
        <v>993</v>
      </c>
      <c r="G9" s="16">
        <v>6872</v>
      </c>
      <c r="H9" s="8">
        <f t="shared" si="11"/>
        <v>-2939.5</v>
      </c>
      <c r="I9" s="8">
        <f t="shared" si="2"/>
        <v>-85.166495409408753</v>
      </c>
      <c r="J9" s="16">
        <f t="shared" si="3"/>
        <v>98.368242529113061</v>
      </c>
      <c r="K9" s="16">
        <f t="shared" si="4"/>
        <v>59.973332179773237</v>
      </c>
      <c r="L9" s="16">
        <f t="shared" si="5"/>
        <v>239.97333217977325</v>
      </c>
      <c r="M9" s="16">
        <f>J9*COS(RADIANS(L9))</f>
        <v>-49.223766596488346</v>
      </c>
      <c r="N9" s="16">
        <f>J9*SIN(RADIANS(L9))</f>
        <v>-85.166495409408768</v>
      </c>
      <c r="O9" s="16">
        <f t="shared" si="12"/>
        <v>98.368242529113061</v>
      </c>
      <c r="P9" s="16">
        <f t="shared" si="6"/>
        <v>-49.223766596488346</v>
      </c>
      <c r="Q9" s="16">
        <f t="shared" si="7"/>
        <v>-85.166495409408768</v>
      </c>
      <c r="R9" s="16">
        <f t="shared" si="8"/>
        <v>98.368242529113061</v>
      </c>
      <c r="S9" s="16">
        <f t="shared" si="9"/>
        <v>239.97333217977325</v>
      </c>
      <c r="T9" s="16">
        <f t="shared" si="10"/>
        <v>239.97333217977325</v>
      </c>
    </row>
    <row r="10" spans="1:20" x14ac:dyDescent="0.25">
      <c r="A10" s="16">
        <v>3.5</v>
      </c>
      <c r="B10" s="16">
        <v>-643</v>
      </c>
      <c r="C10" s="16">
        <v>-2429</v>
      </c>
      <c r="D10" s="8">
        <f t="shared" si="0"/>
        <v>893</v>
      </c>
      <c r="E10" s="8">
        <f t="shared" si="1"/>
        <v>-50.37398604042113</v>
      </c>
      <c r="F10" s="16">
        <v>959</v>
      </c>
      <c r="G10" s="16">
        <v>7001</v>
      </c>
      <c r="H10" s="8">
        <f t="shared" si="11"/>
        <v>-3021</v>
      </c>
      <c r="I10" s="8">
        <f t="shared" si="2"/>
        <v>-78.041187521323764</v>
      </c>
      <c r="J10" s="16">
        <f t="shared" si="3"/>
        <v>92.88684201402782</v>
      </c>
      <c r="K10" s="16">
        <f t="shared" si="4"/>
        <v>57.158586779297998</v>
      </c>
      <c r="L10" s="16">
        <f t="shared" si="5"/>
        <v>237.15858677929799</v>
      </c>
      <c r="M10" s="16">
        <f>J10*COS(RADIANS(L10))</f>
        <v>-50.373986040421165</v>
      </c>
      <c r="N10" s="16">
        <f>J10*SIN(RADIANS(L10))</f>
        <v>-78.041187521323749</v>
      </c>
      <c r="O10" s="16">
        <f t="shared" si="12"/>
        <v>92.88684201402782</v>
      </c>
      <c r="P10" s="16">
        <f t="shared" si="6"/>
        <v>-50.373986040421165</v>
      </c>
      <c r="Q10" s="16">
        <f t="shared" si="7"/>
        <v>-78.041187521323749</v>
      </c>
      <c r="R10" s="16">
        <f t="shared" si="8"/>
        <v>92.88684201402782</v>
      </c>
      <c r="S10" s="16">
        <f t="shared" si="9"/>
        <v>237.15858677929799</v>
      </c>
      <c r="T10" s="16">
        <f t="shared" si="10"/>
        <v>237.15858677929799</v>
      </c>
    </row>
    <row r="11" spans="1:20" x14ac:dyDescent="0.25">
      <c r="A11" s="16">
        <v>4</v>
      </c>
      <c r="B11" s="16">
        <v>-177</v>
      </c>
      <c r="C11" s="16">
        <v>-2882</v>
      </c>
      <c r="D11" s="8">
        <f t="shared" si="0"/>
        <v>1352.5</v>
      </c>
      <c r="E11" s="8">
        <f t="shared" si="1"/>
        <v>-52.538672364230202</v>
      </c>
      <c r="F11" s="16">
        <v>647</v>
      </c>
      <c r="G11" s="16">
        <v>7254</v>
      </c>
      <c r="H11" s="8">
        <f t="shared" si="11"/>
        <v>-3303.5</v>
      </c>
      <c r="I11" s="8">
        <f t="shared" si="2"/>
        <v>-70.718338680962319</v>
      </c>
      <c r="J11" s="16">
        <f t="shared" si="3"/>
        <v>88.098782736149175</v>
      </c>
      <c r="K11" s="16">
        <f t="shared" si="4"/>
        <v>53.390289070419954</v>
      </c>
      <c r="L11" s="16">
        <f t="shared" si="5"/>
        <v>233.39028907041995</v>
      </c>
      <c r="M11" s="16">
        <f>J11*COS(RADIANS(L11))</f>
        <v>-52.53867236423018</v>
      </c>
      <c r="N11" s="16">
        <f>J11*SIN(RADIANS(L11))</f>
        <v>-70.718338680962319</v>
      </c>
      <c r="O11" s="16">
        <f t="shared" si="12"/>
        <v>88.098782736149175</v>
      </c>
      <c r="P11" s="16">
        <f t="shared" si="6"/>
        <v>-52.53867236423018</v>
      </c>
      <c r="Q11" s="16">
        <f t="shared" si="7"/>
        <v>-70.718338680962319</v>
      </c>
      <c r="R11" s="16">
        <f t="shared" si="8"/>
        <v>88.098782736149175</v>
      </c>
      <c r="S11" s="16">
        <f t="shared" si="9"/>
        <v>233.39028907041995</v>
      </c>
      <c r="T11" s="16">
        <f t="shared" si="10"/>
        <v>233.39028907041995</v>
      </c>
    </row>
    <row r="12" spans="1:20" x14ac:dyDescent="0.25">
      <c r="A12" s="16">
        <v>4.5</v>
      </c>
      <c r="B12" s="16">
        <v>532</v>
      </c>
      <c r="C12" s="16">
        <v>-3493</v>
      </c>
      <c r="D12" s="8">
        <f t="shared" si="0"/>
        <v>2012.5</v>
      </c>
      <c r="E12" s="8">
        <f t="shared" si="1"/>
        <v>-55.817201388880704</v>
      </c>
      <c r="F12" s="16">
        <v>609</v>
      </c>
      <c r="G12" s="16">
        <v>7170</v>
      </c>
      <c r="H12" s="8">
        <f t="shared" si="11"/>
        <v>-3280.5</v>
      </c>
      <c r="I12" s="8">
        <f t="shared" si="2"/>
        <v>-62.71077104565677</v>
      </c>
      <c r="J12" s="16">
        <f t="shared" si="3"/>
        <v>83.953563212216608</v>
      </c>
      <c r="K12" s="16">
        <f t="shared" si="4"/>
        <v>48.328564558972182</v>
      </c>
      <c r="L12" s="16">
        <f t="shared" si="5"/>
        <v>228.32856455897218</v>
      </c>
      <c r="M12" s="16">
        <f>J12*COS(RADIANS(L12))</f>
        <v>-55.817201388880733</v>
      </c>
      <c r="N12" s="16">
        <f>J12*SIN(RADIANS(L12))</f>
        <v>-62.710771045656749</v>
      </c>
      <c r="O12" s="16">
        <f t="shared" si="12"/>
        <v>83.953563212216608</v>
      </c>
      <c r="P12" s="16">
        <f t="shared" si="6"/>
        <v>-55.817201388880733</v>
      </c>
      <c r="Q12" s="16">
        <f t="shared" si="7"/>
        <v>-62.710771045656749</v>
      </c>
      <c r="R12" s="16">
        <f t="shared" si="8"/>
        <v>83.953563212216608</v>
      </c>
      <c r="S12" s="16">
        <f t="shared" si="9"/>
        <v>228.32856455897218</v>
      </c>
      <c r="T12" s="16">
        <f t="shared" si="10"/>
        <v>228.32856455897218</v>
      </c>
    </row>
    <row r="13" spans="1:20" x14ac:dyDescent="0.25">
      <c r="A13" s="16">
        <v>5</v>
      </c>
      <c r="B13" s="16">
        <v>569</v>
      </c>
      <c r="C13" s="16">
        <v>-3695</v>
      </c>
      <c r="D13" s="8">
        <f t="shared" si="0"/>
        <v>2132</v>
      </c>
      <c r="E13" s="8">
        <f t="shared" si="1"/>
        <v>-60.695561653620757</v>
      </c>
      <c r="F13" s="16">
        <v>1013</v>
      </c>
      <c r="G13" s="16">
        <v>6884</v>
      </c>
      <c r="H13" s="8">
        <f t="shared" si="11"/>
        <v>-2935.5</v>
      </c>
      <c r="I13" s="8">
        <f t="shared" si="2"/>
        <v>-54.758949882921897</v>
      </c>
      <c r="J13" s="16">
        <f t="shared" si="3"/>
        <v>81.746521618530238</v>
      </c>
      <c r="K13" s="16">
        <f t="shared" si="4"/>
        <v>42.056472768886238</v>
      </c>
      <c r="L13" s="16">
        <f t="shared" si="5"/>
        <v>222.05647276888624</v>
      </c>
      <c r="M13" s="16">
        <f>J13*COS(RADIANS(L13))</f>
        <v>-60.695561653620771</v>
      </c>
      <c r="N13" s="16">
        <f>J13*SIN(RADIANS(L13))</f>
        <v>-54.758949882921883</v>
      </c>
      <c r="O13" s="16">
        <f t="shared" si="12"/>
        <v>81.746521618530238</v>
      </c>
      <c r="P13" s="16">
        <f t="shared" si="6"/>
        <v>-60.695561653620771</v>
      </c>
      <c r="Q13" s="16">
        <f t="shared" si="7"/>
        <v>-54.758949882921883</v>
      </c>
      <c r="R13" s="16">
        <f t="shared" si="8"/>
        <v>81.746521618530238</v>
      </c>
      <c r="S13" s="16">
        <f t="shared" si="9"/>
        <v>222.05647276888624</v>
      </c>
      <c r="T13" s="16">
        <f t="shared" si="10"/>
        <v>222.05647276888624</v>
      </c>
    </row>
    <row r="14" spans="1:20" x14ac:dyDescent="0.25">
      <c r="A14" s="16">
        <v>5.5</v>
      </c>
      <c r="B14" s="16">
        <v>304</v>
      </c>
      <c r="C14" s="16">
        <v>-3299</v>
      </c>
      <c r="D14" s="8">
        <f t="shared" si="0"/>
        <v>1801.5</v>
      </c>
      <c r="E14" s="8">
        <f t="shared" si="1"/>
        <v>-65.863583469924478</v>
      </c>
      <c r="F14" s="16">
        <v>1563</v>
      </c>
      <c r="G14" s="16">
        <v>6323</v>
      </c>
      <c r="H14" s="8">
        <f t="shared" si="11"/>
        <v>-2380</v>
      </c>
      <c r="I14" s="8">
        <f t="shared" si="2"/>
        <v>-47.643337285188437</v>
      </c>
      <c r="J14" s="16">
        <f t="shared" si="3"/>
        <v>81.288985817083088</v>
      </c>
      <c r="K14" s="16">
        <f t="shared" si="4"/>
        <v>35.880618594154832</v>
      </c>
      <c r="L14" s="16">
        <f t="shared" si="5"/>
        <v>215.88061859415484</v>
      </c>
      <c r="M14" s="16">
        <f>J14*COS(RADIANS(L14))</f>
        <v>-65.863583469924464</v>
      </c>
      <c r="N14" s="16">
        <f>J14*SIN(RADIANS(L14))</f>
        <v>-47.643337285188451</v>
      </c>
      <c r="O14" s="16">
        <f t="shared" si="12"/>
        <v>81.288985817083088</v>
      </c>
      <c r="P14" s="16">
        <f t="shared" si="6"/>
        <v>-65.863583469924464</v>
      </c>
      <c r="Q14" s="16">
        <f t="shared" si="7"/>
        <v>-47.643337285188451</v>
      </c>
      <c r="R14" s="16">
        <f t="shared" si="8"/>
        <v>81.288985817083088</v>
      </c>
      <c r="S14" s="16">
        <f t="shared" si="9"/>
        <v>215.88061859415484</v>
      </c>
      <c r="T14" s="16">
        <f t="shared" si="10"/>
        <v>215.88061859415484</v>
      </c>
    </row>
    <row r="15" spans="1:20" x14ac:dyDescent="0.25">
      <c r="A15" s="16">
        <v>6</v>
      </c>
      <c r="B15" s="16">
        <v>-24</v>
      </c>
      <c r="C15" s="16">
        <v>-2911</v>
      </c>
      <c r="D15" s="8">
        <f t="shared" si="0"/>
        <v>1443.5</v>
      </c>
      <c r="E15" s="8">
        <f t="shared" si="1"/>
        <v>-70.230487183152718</v>
      </c>
      <c r="F15" s="16">
        <v>2287</v>
      </c>
      <c r="G15" s="16">
        <v>5576</v>
      </c>
      <c r="H15" s="8">
        <f t="shared" si="11"/>
        <v>-1644.5</v>
      </c>
      <c r="I15" s="8">
        <f t="shared" si="2"/>
        <v>-41.874182498072365</v>
      </c>
      <c r="J15" s="16">
        <f t="shared" si="3"/>
        <v>81.766548721741017</v>
      </c>
      <c r="K15" s="16">
        <f t="shared" si="4"/>
        <v>30.805061766452553</v>
      </c>
      <c r="L15" s="16">
        <f t="shared" si="5"/>
        <v>210.80506176645255</v>
      </c>
      <c r="M15" s="16">
        <f>J15*COS(RADIANS(L15))</f>
        <v>-70.230487183152704</v>
      </c>
      <c r="N15" s="16">
        <f>J15*SIN(RADIANS(L15))</f>
        <v>-41.874182498072379</v>
      </c>
      <c r="O15" s="16">
        <f t="shared" si="12"/>
        <v>81.766548721741017</v>
      </c>
      <c r="P15" s="16">
        <f t="shared" si="6"/>
        <v>-70.230487183152704</v>
      </c>
      <c r="Q15" s="16">
        <f t="shared" si="7"/>
        <v>-41.874182498072379</v>
      </c>
      <c r="R15" s="16">
        <f t="shared" si="8"/>
        <v>81.766548721741017</v>
      </c>
      <c r="S15" s="16">
        <f t="shared" si="9"/>
        <v>210.80506176645255</v>
      </c>
      <c r="T15" s="16">
        <f t="shared" si="10"/>
        <v>210.80506176645255</v>
      </c>
    </row>
    <row r="16" spans="1:20" x14ac:dyDescent="0.25">
      <c r="A16" s="16">
        <v>6.5</v>
      </c>
      <c r="B16" s="16">
        <v>231</v>
      </c>
      <c r="C16" s="16">
        <v>-3254</v>
      </c>
      <c r="D16" s="8">
        <f t="shared" si="0"/>
        <v>1742.5</v>
      </c>
      <c r="E16" s="8">
        <f t="shared" si="1"/>
        <v>-73.72960136429505</v>
      </c>
      <c r="F16" s="16">
        <v>2656</v>
      </c>
      <c r="G16" s="16">
        <v>5254</v>
      </c>
      <c r="H16" s="8">
        <f t="shared" si="11"/>
        <v>-1299</v>
      </c>
      <c r="I16" s="8">
        <f t="shared" si="2"/>
        <v>-37.887844237339664</v>
      </c>
      <c r="J16" s="16">
        <f t="shared" si="3"/>
        <v>82.894769788514225</v>
      </c>
      <c r="K16" s="16">
        <f t="shared" si="4"/>
        <v>27.197526288312314</v>
      </c>
      <c r="L16" s="16">
        <f t="shared" si="5"/>
        <v>207.1975262883123</v>
      </c>
      <c r="M16" s="16">
        <f>J16*COS(RADIANS(L16))</f>
        <v>-73.729601364295064</v>
      </c>
      <c r="N16" s="16">
        <f>J16*SIN(RADIANS(L16))</f>
        <v>-37.887844237339628</v>
      </c>
      <c r="O16" s="16">
        <f t="shared" si="12"/>
        <v>82.894769788514225</v>
      </c>
      <c r="P16" s="16">
        <f t="shared" si="6"/>
        <v>-73.729601364295064</v>
      </c>
      <c r="Q16" s="16">
        <f t="shared" si="7"/>
        <v>-37.887844237339628</v>
      </c>
      <c r="R16" s="16">
        <f t="shared" si="8"/>
        <v>82.894769788514225</v>
      </c>
      <c r="S16" s="16">
        <f t="shared" si="9"/>
        <v>207.19752628831228</v>
      </c>
      <c r="T16" s="16">
        <f t="shared" si="10"/>
        <v>207.19752628831228</v>
      </c>
    </row>
    <row r="17" spans="1:20" x14ac:dyDescent="0.25">
      <c r="A17" s="16">
        <v>7</v>
      </c>
      <c r="B17" s="16">
        <v>188</v>
      </c>
      <c r="C17" s="16">
        <v>-3281</v>
      </c>
      <c r="D17" s="8">
        <f t="shared" si="0"/>
        <v>1734.5</v>
      </c>
      <c r="E17" s="8">
        <f t="shared" si="1"/>
        <v>-77.953490319743239</v>
      </c>
      <c r="F17" s="16">
        <v>2831</v>
      </c>
      <c r="G17" s="16">
        <v>5062</v>
      </c>
      <c r="H17" s="8">
        <f t="shared" si="11"/>
        <v>-1115.5</v>
      </c>
      <c r="I17" s="8">
        <f t="shared" si="2"/>
        <v>-34.739000193223191</v>
      </c>
      <c r="J17" s="16">
        <f t="shared" si="3"/>
        <v>85.343686277633125</v>
      </c>
      <c r="K17" s="16">
        <f t="shared" si="4"/>
        <v>24.019546363112386</v>
      </c>
      <c r="L17" s="16">
        <f t="shared" si="5"/>
        <v>204.0195463631124</v>
      </c>
      <c r="M17" s="16">
        <f>J17*COS(RADIANS(L17))</f>
        <v>-77.953490319743239</v>
      </c>
      <c r="N17" s="16">
        <f>J17*SIN(RADIANS(L17))</f>
        <v>-34.739000193223198</v>
      </c>
      <c r="O17" s="16">
        <f t="shared" si="12"/>
        <v>85.343686277633125</v>
      </c>
      <c r="P17" s="16">
        <f t="shared" si="6"/>
        <v>-77.953490319743239</v>
      </c>
      <c r="Q17" s="16">
        <f t="shared" si="7"/>
        <v>-34.739000193223198</v>
      </c>
      <c r="R17" s="16">
        <f t="shared" si="8"/>
        <v>85.343686277633125</v>
      </c>
      <c r="S17" s="16">
        <f t="shared" si="9"/>
        <v>204.0195463631124</v>
      </c>
      <c r="T17" s="16">
        <f t="shared" si="10"/>
        <v>204.0195463631124</v>
      </c>
    </row>
    <row r="18" spans="1:20" x14ac:dyDescent="0.25">
      <c r="A18" s="16">
        <v>7.5</v>
      </c>
      <c r="B18" s="16">
        <v>810</v>
      </c>
      <c r="C18" s="16">
        <v>-3762</v>
      </c>
      <c r="D18" s="8">
        <f t="shared" si="0"/>
        <v>2286</v>
      </c>
      <c r="E18" s="8">
        <f t="shared" si="1"/>
        <v>-82.157987416761387</v>
      </c>
      <c r="F18" s="16">
        <v>2220</v>
      </c>
      <c r="G18" s="16">
        <v>5307</v>
      </c>
      <c r="H18" s="8">
        <f t="shared" si="11"/>
        <v>-1543.5</v>
      </c>
      <c r="I18" s="8">
        <f t="shared" si="2"/>
        <v>-32.034965067928333</v>
      </c>
      <c r="J18" s="16">
        <f t="shared" si="3"/>
        <v>88.182616672880101</v>
      </c>
      <c r="K18" s="16">
        <f t="shared" si="4"/>
        <v>21.301758136512813</v>
      </c>
      <c r="L18" s="16">
        <f t="shared" si="5"/>
        <v>201.3017581365128</v>
      </c>
      <c r="M18" s="16">
        <f>J18*COS(RADIANS(L18))</f>
        <v>-82.157987416761401</v>
      </c>
      <c r="N18" s="16">
        <f>J18*SIN(RADIANS(L18))</f>
        <v>-32.034965067928297</v>
      </c>
      <c r="O18" s="16">
        <f t="shared" si="12"/>
        <v>88.182616672880087</v>
      </c>
      <c r="P18" s="16">
        <f t="shared" si="6"/>
        <v>-82.157987416761401</v>
      </c>
      <c r="Q18" s="16">
        <f t="shared" si="7"/>
        <v>-32.034965067928297</v>
      </c>
      <c r="R18" s="16">
        <f t="shared" si="8"/>
        <v>88.182616672880087</v>
      </c>
      <c r="S18" s="16">
        <f t="shared" si="9"/>
        <v>201.3017581365128</v>
      </c>
      <c r="T18" s="16">
        <f t="shared" si="10"/>
        <v>201.3017581365128</v>
      </c>
    </row>
    <row r="19" spans="1:20" x14ac:dyDescent="0.25">
      <c r="A19" s="16">
        <v>8</v>
      </c>
      <c r="B19" s="16">
        <v>1383</v>
      </c>
      <c r="C19" s="16">
        <v>-4441</v>
      </c>
      <c r="D19" s="8">
        <f t="shared" si="0"/>
        <v>2912</v>
      </c>
      <c r="E19" s="8">
        <f t="shared" si="1"/>
        <v>-87.699294351021223</v>
      </c>
      <c r="F19" s="16">
        <v>1512</v>
      </c>
      <c r="G19" s="16">
        <v>6451</v>
      </c>
      <c r="H19" s="8">
        <f t="shared" si="11"/>
        <v>-2469.5</v>
      </c>
      <c r="I19" s="8">
        <f t="shared" si="2"/>
        <v>-28.293450402984938</v>
      </c>
      <c r="J19" s="16">
        <f t="shared" si="3"/>
        <v>92.150342188041989</v>
      </c>
      <c r="K19" s="16">
        <f t="shared" si="4"/>
        <v>17.880682144748093</v>
      </c>
      <c r="L19" s="16">
        <f t="shared" si="5"/>
        <v>197.88068214474811</v>
      </c>
      <c r="M19" s="16">
        <f>J19*COS(RADIANS(L19))</f>
        <v>-87.699294351021223</v>
      </c>
      <c r="N19" s="16">
        <f>J19*SIN(RADIANS(L19))</f>
        <v>-28.293450402984963</v>
      </c>
      <c r="O19" s="16">
        <f t="shared" si="12"/>
        <v>92.150342188042003</v>
      </c>
      <c r="P19" s="16">
        <f t="shared" si="6"/>
        <v>-87.699294351021223</v>
      </c>
      <c r="Q19" s="16">
        <f t="shared" si="7"/>
        <v>-28.293450402984963</v>
      </c>
      <c r="R19" s="16">
        <f t="shared" si="8"/>
        <v>92.150342188042003</v>
      </c>
      <c r="S19" s="16">
        <f t="shared" si="9"/>
        <v>197.88068214474811</v>
      </c>
      <c r="T19" s="16">
        <f t="shared" si="10"/>
        <v>197.88068214474811</v>
      </c>
    </row>
    <row r="20" spans="1:20" x14ac:dyDescent="0.25">
      <c r="A20" s="16">
        <v>8.5</v>
      </c>
      <c r="B20" s="16">
        <v>318</v>
      </c>
      <c r="C20" s="16">
        <v>-3323</v>
      </c>
      <c r="D20" s="8">
        <f t="shared" si="0"/>
        <v>1820.5</v>
      </c>
      <c r="E20" s="8">
        <f t="shared" si="1"/>
        <v>-94.757947064016918</v>
      </c>
      <c r="F20" s="16">
        <v>1718</v>
      </c>
      <c r="G20" s="16">
        <v>6182</v>
      </c>
      <c r="H20" s="8">
        <f t="shared" si="11"/>
        <v>-2232</v>
      </c>
      <c r="I20" s="8">
        <f t="shared" si="2"/>
        <v>-22.307356485790091</v>
      </c>
      <c r="J20" s="16">
        <f t="shared" si="3"/>
        <v>97.348275203884086</v>
      </c>
      <c r="K20" s="16">
        <f t="shared" si="4"/>
        <v>13.247033399906167</v>
      </c>
      <c r="L20" s="16">
        <f t="shared" si="5"/>
        <v>193.24703339990617</v>
      </c>
      <c r="M20" s="16">
        <f>J20*COS(RADIANS(L20))</f>
        <v>-94.757947064016918</v>
      </c>
      <c r="N20" s="16">
        <f>J20*SIN(RADIANS(L20))</f>
        <v>-22.307356485790081</v>
      </c>
      <c r="O20" s="16">
        <f t="shared" si="12"/>
        <v>97.348275203884086</v>
      </c>
      <c r="P20" s="16">
        <f t="shared" si="6"/>
        <v>-94.757947064016918</v>
      </c>
      <c r="Q20" s="16">
        <f t="shared" si="7"/>
        <v>-22.307356485790081</v>
      </c>
      <c r="R20" s="16">
        <f t="shared" si="8"/>
        <v>97.348275203884086</v>
      </c>
      <c r="S20" s="16">
        <f t="shared" si="9"/>
        <v>193.24703339990617</v>
      </c>
      <c r="T20" s="16">
        <f t="shared" si="10"/>
        <v>193.24703339990617</v>
      </c>
    </row>
    <row r="21" spans="1:20" x14ac:dyDescent="0.25">
      <c r="A21" s="16">
        <v>9</v>
      </c>
      <c r="B21" s="16">
        <v>-1087</v>
      </c>
      <c r="C21" s="16">
        <v>-1940</v>
      </c>
      <c r="D21" s="8">
        <f t="shared" si="0"/>
        <v>426.5</v>
      </c>
      <c r="E21" s="8">
        <f t="shared" si="1"/>
        <v>-99.170906301713714</v>
      </c>
      <c r="F21" s="16">
        <v>1949</v>
      </c>
      <c r="G21" s="16">
        <v>5928</v>
      </c>
      <c r="H21" s="8">
        <f t="shared" si="11"/>
        <v>-1989.5</v>
      </c>
      <c r="I21" s="8">
        <f t="shared" si="2"/>
        <v>-16.896941394751764</v>
      </c>
      <c r="J21" s="16">
        <f t="shared" si="3"/>
        <v>100.60007597015499</v>
      </c>
      <c r="K21" s="16">
        <f t="shared" si="4"/>
        <v>9.6693184598996744</v>
      </c>
      <c r="L21" s="16">
        <f t="shared" si="5"/>
        <v>189.66931845989967</v>
      </c>
      <c r="M21" s="16">
        <f>J21*COS(RADIANS(L21))</f>
        <v>-99.170906301713714</v>
      </c>
      <c r="N21" s="16">
        <f>J21*SIN(RADIANS(L21))</f>
        <v>-16.896941394751739</v>
      </c>
      <c r="O21" s="16">
        <f t="shared" si="12"/>
        <v>100.60007597015499</v>
      </c>
      <c r="P21" s="16">
        <f t="shared" si="6"/>
        <v>-99.170906301713714</v>
      </c>
      <c r="Q21" s="16">
        <f t="shared" si="7"/>
        <v>-16.896941394751739</v>
      </c>
      <c r="R21" s="16">
        <f t="shared" si="8"/>
        <v>100.60007597015499</v>
      </c>
      <c r="S21" s="16">
        <f t="shared" si="9"/>
        <v>189.66931845989967</v>
      </c>
      <c r="T21" s="16">
        <f t="shared" si="10"/>
        <v>189.66931845989967</v>
      </c>
    </row>
    <row r="22" spans="1:20" x14ac:dyDescent="0.25">
      <c r="A22" s="16">
        <v>9.5</v>
      </c>
      <c r="B22" s="16">
        <v>-2531</v>
      </c>
      <c r="C22" s="16">
        <v>-428</v>
      </c>
      <c r="D22" s="8">
        <f t="shared" si="0"/>
        <v>-1051.5</v>
      </c>
      <c r="E22" s="8">
        <f t="shared" si="1"/>
        <v>-100.20477073996335</v>
      </c>
      <c r="F22" s="16">
        <v>2075</v>
      </c>
      <c r="G22" s="16">
        <v>5932</v>
      </c>
      <c r="H22" s="8">
        <f t="shared" si="11"/>
        <v>-1928.5</v>
      </c>
      <c r="I22" s="8">
        <f t="shared" si="2"/>
        <v>-12.074332079797443</v>
      </c>
      <c r="J22" s="16">
        <f t="shared" si="3"/>
        <v>100.92960702500451</v>
      </c>
      <c r="K22" s="16">
        <f t="shared" si="4"/>
        <v>6.8708197561572453</v>
      </c>
      <c r="L22" s="16">
        <f t="shared" si="5"/>
        <v>186.87081975615723</v>
      </c>
      <c r="M22" s="16">
        <f>J22*COS(RADIANS(L22))</f>
        <v>-100.20477073996335</v>
      </c>
      <c r="N22" s="16">
        <f>J22*SIN(RADIANS(L22))</f>
        <v>-12.074332079797429</v>
      </c>
      <c r="O22" s="16">
        <f t="shared" si="12"/>
        <v>100.92960702500451</v>
      </c>
      <c r="P22" s="16">
        <f t="shared" si="6"/>
        <v>-100.20477073996335</v>
      </c>
      <c r="Q22" s="16">
        <f t="shared" si="7"/>
        <v>-12.074332079797429</v>
      </c>
      <c r="R22" s="16">
        <f t="shared" si="8"/>
        <v>100.92960702500451</v>
      </c>
      <c r="S22" s="16">
        <f t="shared" si="9"/>
        <v>186.87081975615723</v>
      </c>
      <c r="T22" s="16">
        <f t="shared" si="10"/>
        <v>186.87081975615723</v>
      </c>
    </row>
    <row r="23" spans="1:20" x14ac:dyDescent="0.25">
      <c r="A23" s="16">
        <v>10</v>
      </c>
      <c r="B23" s="16">
        <v>-4091</v>
      </c>
      <c r="C23" s="16">
        <v>990</v>
      </c>
      <c r="D23" s="8">
        <f t="shared" si="0"/>
        <v>-2540.5</v>
      </c>
      <c r="E23" s="8">
        <f t="shared" si="1"/>
        <v>-97.655873851569311</v>
      </c>
      <c r="F23" s="16">
        <v>2419</v>
      </c>
      <c r="G23" s="16">
        <v>5511</v>
      </c>
      <c r="H23" s="8">
        <f t="shared" si="11"/>
        <v>-1546</v>
      </c>
      <c r="I23" s="8">
        <f t="shared" si="2"/>
        <v>-7.3995842680529265</v>
      </c>
      <c r="J23" s="16">
        <f t="shared" si="3"/>
        <v>97.935813393536662</v>
      </c>
      <c r="K23" s="16">
        <f t="shared" si="4"/>
        <v>4.3331376946790732</v>
      </c>
      <c r="L23" s="16">
        <f t="shared" si="5"/>
        <v>184.33313769467907</v>
      </c>
      <c r="M23" s="16">
        <f>J23*COS(RADIANS(L23))</f>
        <v>-97.655873851569311</v>
      </c>
      <c r="N23" s="16">
        <f>J23*SIN(RADIANS(L23))</f>
        <v>-7.3995842680529043</v>
      </c>
      <c r="O23" s="16">
        <f t="shared" si="12"/>
        <v>97.935813393536662</v>
      </c>
      <c r="P23" s="16">
        <f t="shared" si="6"/>
        <v>-97.655873851569311</v>
      </c>
      <c r="Q23" s="16">
        <f t="shared" si="7"/>
        <v>-7.3995842680529043</v>
      </c>
      <c r="R23" s="16">
        <f t="shared" si="8"/>
        <v>97.935813393536662</v>
      </c>
      <c r="S23" s="16">
        <f t="shared" si="9"/>
        <v>184.33313769467907</v>
      </c>
      <c r="T23" s="16">
        <f t="shared" si="10"/>
        <v>184.33313769467907</v>
      </c>
    </row>
    <row r="24" spans="1:20" x14ac:dyDescent="0.25">
      <c r="A24" s="16">
        <v>10.5</v>
      </c>
      <c r="B24" s="16">
        <v>-4117</v>
      </c>
      <c r="C24" s="16">
        <v>1192</v>
      </c>
      <c r="D24" s="8">
        <f t="shared" si="0"/>
        <v>-2654.5</v>
      </c>
      <c r="E24" s="8">
        <f t="shared" si="1"/>
        <v>-91.497683770518364</v>
      </c>
      <c r="F24" s="16">
        <v>2276</v>
      </c>
      <c r="G24" s="16">
        <v>5316</v>
      </c>
      <c r="H24" s="8">
        <f t="shared" si="11"/>
        <v>-1520</v>
      </c>
      <c r="I24" s="8">
        <f t="shared" si="2"/>
        <v>-3.6520096020448505</v>
      </c>
      <c r="J24" s="16">
        <f t="shared" si="3"/>
        <v>91.570537344187343</v>
      </c>
      <c r="K24" s="16">
        <f t="shared" si="4"/>
        <v>2.2856723616564474</v>
      </c>
      <c r="L24" s="16">
        <f t="shared" si="5"/>
        <v>182.28567236165645</v>
      </c>
      <c r="M24" s="16">
        <f>J24*COS(RADIANS(L24))</f>
        <v>-91.497683770518364</v>
      </c>
      <c r="N24" s="16">
        <f>J24*SIN(RADIANS(L24))</f>
        <v>-3.65200960204487</v>
      </c>
      <c r="O24" s="16">
        <f t="shared" si="12"/>
        <v>91.570537344187343</v>
      </c>
      <c r="P24" s="16">
        <f t="shared" si="6"/>
        <v>-91.497683770518364</v>
      </c>
      <c r="Q24" s="16">
        <f t="shared" si="7"/>
        <v>-3.65200960204487</v>
      </c>
      <c r="R24" s="16">
        <f t="shared" si="8"/>
        <v>91.570537344187343</v>
      </c>
      <c r="S24" s="16">
        <f t="shared" si="9"/>
        <v>182.28567236165645</v>
      </c>
      <c r="T24" s="16">
        <f t="shared" si="10"/>
        <v>182.28567236165645</v>
      </c>
    </row>
    <row r="25" spans="1:20" x14ac:dyDescent="0.25">
      <c r="A25" s="16">
        <v>11</v>
      </c>
      <c r="B25" s="16">
        <v>-2976</v>
      </c>
      <c r="C25" s="16">
        <v>-204</v>
      </c>
      <c r="D25" s="8">
        <f t="shared" si="0"/>
        <v>-1386</v>
      </c>
      <c r="E25" s="8">
        <f t="shared" si="1"/>
        <v>-85.063171806389377</v>
      </c>
      <c r="F25" s="16">
        <v>1926</v>
      </c>
      <c r="G25" s="16">
        <v>6005</v>
      </c>
      <c r="H25" s="8">
        <f t="shared" si="11"/>
        <v>-2039.5</v>
      </c>
      <c r="I25" s="8">
        <f t="shared" si="2"/>
        <v>3.2541026146034824E-2</v>
      </c>
      <c r="J25" s="16">
        <f t="shared" si="3"/>
        <v>85.063178030694928</v>
      </c>
      <c r="K25" s="16">
        <f t="shared" si="4"/>
        <v>-2.1918573322005856E-2</v>
      </c>
      <c r="L25" s="16">
        <f t="shared" si="5"/>
        <v>179.97808142667799</v>
      </c>
      <c r="M25" s="16">
        <f>J25*COS(RADIANS(L25))</f>
        <v>-85.063171806389391</v>
      </c>
      <c r="N25" s="16">
        <f>J25*SIN(RADIANS(L25))</f>
        <v>3.2541026146041631E-2</v>
      </c>
      <c r="O25" s="16">
        <f t="shared" si="12"/>
        <v>85.063178030694942</v>
      </c>
      <c r="P25" s="16">
        <f t="shared" si="6"/>
        <v>-85.063171806389391</v>
      </c>
      <c r="Q25" s="16">
        <f t="shared" si="7"/>
        <v>3.2541026146041631E-2</v>
      </c>
      <c r="R25" s="16">
        <f t="shared" si="8"/>
        <v>85.063178030694942</v>
      </c>
      <c r="S25" s="16">
        <f t="shared" si="9"/>
        <v>179.97808142667799</v>
      </c>
      <c r="T25" s="16">
        <f t="shared" si="10"/>
        <v>179.97808142667799</v>
      </c>
    </row>
    <row r="26" spans="1:20" x14ac:dyDescent="0.25">
      <c r="A26" s="16">
        <v>11.5</v>
      </c>
      <c r="B26" s="16">
        <v>-3582</v>
      </c>
      <c r="C26" s="16">
        <v>459</v>
      </c>
      <c r="D26" s="8">
        <f t="shared" si="0"/>
        <v>-2020.5</v>
      </c>
      <c r="E26" s="8">
        <f t="shared" si="1"/>
        <v>-81.703438279501725</v>
      </c>
      <c r="F26" s="16">
        <v>2665</v>
      </c>
      <c r="G26" s="16">
        <v>5290</v>
      </c>
      <c r="H26" s="8">
        <f t="shared" si="11"/>
        <v>-1312.5</v>
      </c>
      <c r="I26" s="8">
        <f t="shared" si="2"/>
        <v>4.9763479805770157</v>
      </c>
      <c r="J26" s="16">
        <f t="shared" si="3"/>
        <v>81.85484631905517</v>
      </c>
      <c r="K26" s="16">
        <f t="shared" si="4"/>
        <v>-3.4854340186797437</v>
      </c>
      <c r="L26" s="16">
        <f t="shared" si="5"/>
        <v>176.51456598132026</v>
      </c>
      <c r="M26" s="16">
        <f>J26*COS(RADIANS(L26))</f>
        <v>-81.703438279501711</v>
      </c>
      <c r="N26" s="16">
        <f>J26*SIN(RADIANS(L26))</f>
        <v>4.9763479805770015</v>
      </c>
      <c r="O26" s="16">
        <f t="shared" si="12"/>
        <v>81.854846319055156</v>
      </c>
      <c r="P26" s="16">
        <f t="shared" si="6"/>
        <v>-81.703438279501711</v>
      </c>
      <c r="Q26" s="16">
        <f t="shared" si="7"/>
        <v>4.9763479805770015</v>
      </c>
      <c r="R26" s="16">
        <f t="shared" si="8"/>
        <v>81.854846319055156</v>
      </c>
      <c r="S26" s="16">
        <f t="shared" si="9"/>
        <v>176.51456598132026</v>
      </c>
      <c r="T26" s="16">
        <f t="shared" si="10"/>
        <v>176.51456598132026</v>
      </c>
    </row>
    <row r="27" spans="1:20" x14ac:dyDescent="0.25">
      <c r="A27" s="16">
        <v>12</v>
      </c>
      <c r="B27" s="16">
        <v>-3867</v>
      </c>
      <c r="C27" s="16">
        <v>881</v>
      </c>
      <c r="D27" s="8">
        <f t="shared" si="0"/>
        <v>-2374</v>
      </c>
      <c r="E27" s="8">
        <f t="shared" si="1"/>
        <v>-76.805686394236488</v>
      </c>
      <c r="F27" s="16">
        <v>3310</v>
      </c>
      <c r="G27" s="16">
        <v>4666</v>
      </c>
      <c r="H27" s="8">
        <f t="shared" si="11"/>
        <v>-678</v>
      </c>
      <c r="I27" s="8">
        <f t="shared" si="2"/>
        <v>8.1579162924447068</v>
      </c>
      <c r="J27" s="16">
        <f t="shared" si="3"/>
        <v>77.237717863258609</v>
      </c>
      <c r="K27" s="16">
        <f t="shared" si="4"/>
        <v>-6.062939701916183</v>
      </c>
      <c r="L27" s="16">
        <f t="shared" si="5"/>
        <v>173.93706029808382</v>
      </c>
      <c r="M27" s="16">
        <f>J27*COS(RADIANS(L27))</f>
        <v>-76.805686394236488</v>
      </c>
      <c r="N27" s="16">
        <f>J27*SIN(RADIANS(L27))</f>
        <v>8.1579162924447086</v>
      </c>
      <c r="O27" s="16">
        <f t="shared" si="12"/>
        <v>77.237717863258609</v>
      </c>
      <c r="P27" s="16">
        <f t="shared" si="6"/>
        <v>-76.805686394236488</v>
      </c>
      <c r="Q27" s="16">
        <f t="shared" si="7"/>
        <v>8.1579162924447086</v>
      </c>
      <c r="R27" s="16">
        <f t="shared" si="8"/>
        <v>77.237717863258609</v>
      </c>
      <c r="S27" s="16">
        <f t="shared" si="9"/>
        <v>173.93706029808382</v>
      </c>
      <c r="T27" s="16">
        <f t="shared" si="10"/>
        <v>173.93706029808382</v>
      </c>
    </row>
    <row r="28" spans="1:20" x14ac:dyDescent="0.25">
      <c r="A28" s="16">
        <v>12.5</v>
      </c>
      <c r="B28" s="16">
        <v>-4199</v>
      </c>
      <c r="C28" s="16">
        <v>1111</v>
      </c>
      <c r="D28" s="8">
        <f t="shared" si="0"/>
        <v>-2655</v>
      </c>
      <c r="E28" s="8">
        <f t="shared" si="1"/>
        <v>-71.051075051792736</v>
      </c>
      <c r="F28" s="16">
        <v>3414</v>
      </c>
      <c r="G28" s="16">
        <v>4450</v>
      </c>
      <c r="H28" s="8">
        <f t="shared" si="11"/>
        <v>-518</v>
      </c>
      <c r="I28" s="8">
        <f t="shared" si="2"/>
        <v>9.8014317118116026</v>
      </c>
      <c r="J28" s="16">
        <f t="shared" si="3"/>
        <v>71.72393833035656</v>
      </c>
      <c r="K28" s="16">
        <f t="shared" si="4"/>
        <v>-7.8543289374801963</v>
      </c>
      <c r="L28" s="16">
        <f t="shared" si="5"/>
        <v>172.1456710625198</v>
      </c>
      <c r="M28" s="16">
        <f>J28*COS(RADIANS(L28))</f>
        <v>-71.051075051792736</v>
      </c>
      <c r="N28" s="16">
        <f>J28*SIN(RADIANS(L28))</f>
        <v>9.8014317118116221</v>
      </c>
      <c r="O28" s="16">
        <f t="shared" si="12"/>
        <v>71.72393833035656</v>
      </c>
      <c r="P28" s="16">
        <f t="shared" si="6"/>
        <v>-71.051075051792736</v>
      </c>
      <c r="Q28" s="16">
        <f t="shared" si="7"/>
        <v>9.8014317118116221</v>
      </c>
      <c r="R28" s="16">
        <f t="shared" si="8"/>
        <v>71.72393833035656</v>
      </c>
      <c r="S28" s="16">
        <f t="shared" si="9"/>
        <v>172.1456710625198</v>
      </c>
      <c r="T28" s="16">
        <f t="shared" si="10"/>
        <v>172.1456710625198</v>
      </c>
    </row>
    <row r="29" spans="1:20" x14ac:dyDescent="0.25">
      <c r="A29" s="16">
        <v>13</v>
      </c>
      <c r="B29" s="16">
        <v>-4710</v>
      </c>
      <c r="C29" s="16">
        <v>1797</v>
      </c>
      <c r="D29" s="8">
        <f t="shared" si="0"/>
        <v>-3253.5</v>
      </c>
      <c r="E29" s="8">
        <f t="shared" si="1"/>
        <v>-64.615351153847598</v>
      </c>
      <c r="F29" s="16">
        <v>3573</v>
      </c>
      <c r="G29" s="16">
        <v>4367</v>
      </c>
      <c r="H29" s="8">
        <f t="shared" si="11"/>
        <v>-397</v>
      </c>
      <c r="I29" s="8">
        <f t="shared" si="2"/>
        <v>11.057097826011232</v>
      </c>
      <c r="J29" s="16">
        <f t="shared" si="3"/>
        <v>65.554580443085868</v>
      </c>
      <c r="K29" s="16">
        <f t="shared" si="4"/>
        <v>-9.7105050296285746</v>
      </c>
      <c r="L29" s="16">
        <f t="shared" si="5"/>
        <v>170.28949497037144</v>
      </c>
      <c r="M29" s="16">
        <f>J29*COS(RADIANS(L29))</f>
        <v>-64.615351153847598</v>
      </c>
      <c r="N29" s="16">
        <f>J29*SIN(RADIANS(L29))</f>
        <v>11.05709782601123</v>
      </c>
      <c r="O29" s="16">
        <f t="shared" si="12"/>
        <v>65.554580443085868</v>
      </c>
      <c r="P29" s="16">
        <f t="shared" si="6"/>
        <v>-64.615351153847598</v>
      </c>
      <c r="Q29" s="16">
        <f t="shared" si="7"/>
        <v>11.05709782601123</v>
      </c>
      <c r="R29" s="16">
        <f t="shared" si="8"/>
        <v>65.554580443085868</v>
      </c>
      <c r="S29" s="16">
        <f t="shared" si="9"/>
        <v>170.28949497037144</v>
      </c>
      <c r="T29" s="16">
        <f t="shared" si="10"/>
        <v>170.28949497037144</v>
      </c>
    </row>
    <row r="30" spans="1:20" x14ac:dyDescent="0.25">
      <c r="A30" s="16">
        <v>13.5</v>
      </c>
      <c r="B30" s="16">
        <v>-5076</v>
      </c>
      <c r="C30" s="16">
        <v>2082</v>
      </c>
      <c r="D30" s="8">
        <f t="shared" si="0"/>
        <v>-3579</v>
      </c>
      <c r="E30" s="8">
        <f t="shared" si="1"/>
        <v>-56.728971628499615</v>
      </c>
      <c r="F30" s="16">
        <v>3289</v>
      </c>
      <c r="G30" s="16">
        <v>4132</v>
      </c>
      <c r="H30" s="8">
        <f t="shared" si="11"/>
        <v>-421.5</v>
      </c>
      <c r="I30" s="8">
        <f t="shared" si="2"/>
        <v>12.019452388838086</v>
      </c>
      <c r="J30" s="16">
        <f t="shared" si="3"/>
        <v>57.988304491118377</v>
      </c>
      <c r="K30" s="16">
        <f t="shared" si="4"/>
        <v>-11.962633743957618</v>
      </c>
      <c r="L30" s="16">
        <f t="shared" si="5"/>
        <v>168.03736625604239</v>
      </c>
      <c r="M30" s="16">
        <f>J30*COS(RADIANS(L30))</f>
        <v>-56.728971628499608</v>
      </c>
      <c r="N30" s="16">
        <f>J30*SIN(RADIANS(L30))</f>
        <v>12.01945238883809</v>
      </c>
      <c r="O30" s="16">
        <f t="shared" si="12"/>
        <v>57.98830449111837</v>
      </c>
      <c r="P30" s="16">
        <f t="shared" si="6"/>
        <v>-56.728971628499608</v>
      </c>
      <c r="Q30" s="16">
        <f t="shared" si="7"/>
        <v>12.01945238883809</v>
      </c>
      <c r="R30" s="16">
        <f t="shared" si="8"/>
        <v>57.98830449111837</v>
      </c>
      <c r="S30" s="16">
        <f t="shared" si="9"/>
        <v>168.03736625604239</v>
      </c>
      <c r="T30" s="16">
        <f t="shared" si="10"/>
        <v>168.03736625604239</v>
      </c>
    </row>
    <row r="31" spans="1:20" x14ac:dyDescent="0.25">
      <c r="A31" s="16">
        <v>14</v>
      </c>
      <c r="B31" s="16">
        <v>-4528</v>
      </c>
      <c r="C31" s="16">
        <v>1386</v>
      </c>
      <c r="D31" s="8">
        <f t="shared" si="0"/>
        <v>-2957</v>
      </c>
      <c r="E31" s="8">
        <f t="shared" si="1"/>
        <v>-48.053666138367412</v>
      </c>
      <c r="F31" s="16">
        <v>3439</v>
      </c>
      <c r="G31" s="16">
        <v>4478</v>
      </c>
      <c r="H31" s="8">
        <f t="shared" si="11"/>
        <v>-519.5</v>
      </c>
      <c r="I31" s="8">
        <f t="shared" si="2"/>
        <v>13.041196510667719</v>
      </c>
      <c r="J31" s="16">
        <f t="shared" si="3"/>
        <v>49.791843064577662</v>
      </c>
      <c r="K31" s="16">
        <f t="shared" si="4"/>
        <v>-15.183681243341402</v>
      </c>
      <c r="L31" s="16">
        <f t="shared" si="5"/>
        <v>164.8163187566586</v>
      </c>
      <c r="M31" s="16">
        <f>J31*COS(RADIANS(L31))</f>
        <v>-48.053666138367412</v>
      </c>
      <c r="N31" s="16">
        <f>J31*SIN(RADIANS(L31))</f>
        <v>13.041196510667714</v>
      </c>
      <c r="O31" s="16">
        <f t="shared" si="12"/>
        <v>49.791843064577662</v>
      </c>
      <c r="P31" s="16">
        <f t="shared" si="6"/>
        <v>-48.053666138367412</v>
      </c>
      <c r="Q31" s="16">
        <f t="shared" si="7"/>
        <v>13.041196510667714</v>
      </c>
      <c r="R31" s="16">
        <f t="shared" si="8"/>
        <v>49.791843064577662</v>
      </c>
      <c r="S31" s="16">
        <f t="shared" si="9"/>
        <v>164.8163187566586</v>
      </c>
      <c r="T31" s="16">
        <f t="shared" si="10"/>
        <v>164.8163187566586</v>
      </c>
    </row>
    <row r="32" spans="1:20" x14ac:dyDescent="0.25">
      <c r="A32" s="16">
        <v>14.5</v>
      </c>
      <c r="B32" s="16">
        <v>-3690</v>
      </c>
      <c r="C32" s="16">
        <v>638</v>
      </c>
      <c r="D32" s="8">
        <f t="shared" si="0"/>
        <v>-2164</v>
      </c>
      <c r="E32" s="8">
        <f t="shared" si="1"/>
        <v>-40.885941386549156</v>
      </c>
      <c r="F32" s="16">
        <v>3320</v>
      </c>
      <c r="G32" s="16">
        <v>4621</v>
      </c>
      <c r="H32" s="8">
        <f t="shared" si="11"/>
        <v>-650.5</v>
      </c>
      <c r="I32" s="8">
        <f t="shared" si="2"/>
        <v>14.300498715976349</v>
      </c>
      <c r="J32" s="16">
        <f t="shared" si="3"/>
        <v>43.314714204182096</v>
      </c>
      <c r="K32" s="16">
        <f t="shared" si="4"/>
        <v>-19.278084478291792</v>
      </c>
      <c r="L32" s="16">
        <f t="shared" si="5"/>
        <v>160.72191552170821</v>
      </c>
      <c r="M32" s="16">
        <f>J32*COS(RADIANS(L32))</f>
        <v>-40.885941386549156</v>
      </c>
      <c r="N32" s="16">
        <f>J32*SIN(RADIANS(L32))</f>
        <v>14.300498715976353</v>
      </c>
      <c r="O32" s="16">
        <f t="shared" si="12"/>
        <v>43.314714204182096</v>
      </c>
      <c r="P32" s="16">
        <f t="shared" si="6"/>
        <v>-40.885941386549156</v>
      </c>
      <c r="Q32" s="16">
        <f t="shared" si="7"/>
        <v>14.300498715976353</v>
      </c>
      <c r="R32" s="16">
        <f t="shared" si="8"/>
        <v>43.314714204182096</v>
      </c>
      <c r="S32" s="16">
        <f t="shared" si="9"/>
        <v>160.72191552170821</v>
      </c>
      <c r="T32" s="16">
        <f t="shared" si="10"/>
        <v>160.72191552170821</v>
      </c>
    </row>
    <row r="33" spans="1:20" x14ac:dyDescent="0.25">
      <c r="A33" s="16">
        <v>15</v>
      </c>
      <c r="B33" s="16">
        <v>-2790</v>
      </c>
      <c r="C33" s="16">
        <v>-268</v>
      </c>
      <c r="D33" s="8">
        <f t="shared" si="0"/>
        <v>-1261</v>
      </c>
      <c r="E33" s="8">
        <f t="shared" si="1"/>
        <v>-35.640353587442043</v>
      </c>
      <c r="F33" s="16">
        <v>3537</v>
      </c>
      <c r="G33" s="16">
        <v>4367</v>
      </c>
      <c r="H33" s="8">
        <f t="shared" si="11"/>
        <v>-415</v>
      </c>
      <c r="I33" s="8">
        <f t="shared" si="2"/>
        <v>15.877352599908754</v>
      </c>
      <c r="J33" s="16">
        <f t="shared" si="3"/>
        <v>39.016985140060761</v>
      </c>
      <c r="K33" s="16">
        <f t="shared" si="4"/>
        <v>-24.012402177336046</v>
      </c>
      <c r="L33" s="16">
        <f t="shared" si="5"/>
        <v>155.98759782266396</v>
      </c>
      <c r="M33" s="16">
        <f>J33*COS(RADIANS(L33))</f>
        <v>-35.640353587442043</v>
      </c>
      <c r="N33" s="16">
        <f>J33*SIN(RADIANS(L33))</f>
        <v>15.877352599908756</v>
      </c>
      <c r="O33" s="16">
        <f t="shared" si="12"/>
        <v>39.016985140060761</v>
      </c>
      <c r="P33" s="16">
        <f t="shared" si="6"/>
        <v>-35.640353587442043</v>
      </c>
      <c r="Q33" s="16">
        <f t="shared" si="7"/>
        <v>15.877352599908756</v>
      </c>
      <c r="R33" s="16">
        <f t="shared" si="8"/>
        <v>39.016985140060761</v>
      </c>
      <c r="S33" s="16">
        <f t="shared" si="9"/>
        <v>155.98759782266396</v>
      </c>
      <c r="T33" s="16">
        <f t="shared" si="10"/>
        <v>155.98759782266396</v>
      </c>
    </row>
    <row r="34" spans="1:20" x14ac:dyDescent="0.25">
      <c r="A34" s="16">
        <v>15.5</v>
      </c>
      <c r="B34" s="16">
        <v>-2094</v>
      </c>
      <c r="C34" s="16">
        <v>-932</v>
      </c>
      <c r="D34" s="8">
        <f t="shared" si="0"/>
        <v>-581</v>
      </c>
      <c r="E34" s="8">
        <f t="shared" si="1"/>
        <v>-32.583622368960903</v>
      </c>
      <c r="F34" s="16">
        <v>4005</v>
      </c>
      <c r="G34" s="16">
        <v>3971</v>
      </c>
      <c r="H34" s="8">
        <f t="shared" si="11"/>
        <v>17</v>
      </c>
      <c r="I34" s="8">
        <f t="shared" si="2"/>
        <v>16.883340309495871</v>
      </c>
      <c r="J34" s="16">
        <f t="shared" si="3"/>
        <v>36.697951260108475</v>
      </c>
      <c r="K34" s="16">
        <f t="shared" ref="K34:K52" si="13">IF(E34&gt;=0,180-DEGREES(ASIN(-I34/J34)),IF(E34&lt;0,DEGREES(ASIN(-I34/J34)),360-DEGREES(ASIN(I34/J34))))</f>
        <v>-27.391121433663816</v>
      </c>
      <c r="L34" s="16">
        <f t="shared" si="5"/>
        <v>152.60887856633619</v>
      </c>
      <c r="M34" s="16">
        <f>J34*COS(RADIANS(L34))</f>
        <v>-32.583622368960903</v>
      </c>
      <c r="N34" s="16">
        <f>J34*SIN(RADIANS(L34))</f>
        <v>16.883340309495868</v>
      </c>
      <c r="O34" s="16">
        <f t="shared" si="12"/>
        <v>36.697951260108475</v>
      </c>
      <c r="P34" s="16">
        <f t="shared" si="6"/>
        <v>-32.583622368960903</v>
      </c>
      <c r="Q34" s="16">
        <f t="shared" si="7"/>
        <v>16.883340309495868</v>
      </c>
      <c r="R34" s="16">
        <f t="shared" si="8"/>
        <v>36.697951260108475</v>
      </c>
      <c r="S34" s="16">
        <f t="shared" si="9"/>
        <v>152.60887856633619</v>
      </c>
      <c r="T34" s="16">
        <f t="shared" si="10"/>
        <v>152.60887856633619</v>
      </c>
    </row>
    <row r="35" spans="1:20" x14ac:dyDescent="0.25">
      <c r="A35" s="16">
        <v>16</v>
      </c>
      <c r="B35" s="16">
        <v>-1339</v>
      </c>
      <c r="C35" s="16">
        <v>-1656</v>
      </c>
      <c r="D35" s="8">
        <f t="shared" si="0"/>
        <v>158.5</v>
      </c>
      <c r="E35" s="8">
        <f t="shared" si="1"/>
        <v>-31.17524048773177</v>
      </c>
      <c r="F35" s="16">
        <v>4086</v>
      </c>
      <c r="G35" s="16">
        <v>3776</v>
      </c>
      <c r="H35" s="8">
        <f t="shared" si="11"/>
        <v>155</v>
      </c>
      <c r="I35" s="8">
        <f t="shared" si="2"/>
        <v>16.842131146648214</v>
      </c>
      <c r="J35" s="16">
        <f>SQRT(E35^2+I35^2)</f>
        <v>35.433783329314529</v>
      </c>
      <c r="K35" s="16">
        <f t="shared" si="13"/>
        <v>-28.379719051169971</v>
      </c>
      <c r="L35" s="16">
        <f t="shared" si="5"/>
        <v>151.62028094883004</v>
      </c>
      <c r="M35" s="16">
        <f>J35*COS(RADIANS(L35))</f>
        <v>-31.175240487731774</v>
      </c>
      <c r="N35" s="16">
        <f>J35*SIN(RADIANS(L35))</f>
        <v>16.84213114664821</v>
      </c>
      <c r="O35" s="16">
        <f t="shared" si="12"/>
        <v>35.433783329314529</v>
      </c>
      <c r="P35" s="16">
        <f t="shared" si="6"/>
        <v>-31.175240487731774</v>
      </c>
      <c r="Q35" s="16">
        <f t="shared" si="7"/>
        <v>16.84213114664821</v>
      </c>
      <c r="R35" s="16">
        <f t="shared" si="8"/>
        <v>35.433783329314529</v>
      </c>
      <c r="S35" s="16">
        <f t="shared" si="9"/>
        <v>151.62028094883004</v>
      </c>
      <c r="T35" s="16">
        <f t="shared" si="10"/>
        <v>151.62028094883004</v>
      </c>
    </row>
    <row r="36" spans="1:20" x14ac:dyDescent="0.25">
      <c r="A36" s="16">
        <v>16.5</v>
      </c>
      <c r="B36" s="16">
        <v>-676</v>
      </c>
      <c r="C36" s="16">
        <v>-2399</v>
      </c>
      <c r="D36" s="8">
        <f t="shared" si="0"/>
        <v>861.5</v>
      </c>
      <c r="E36" s="8">
        <f t="shared" si="1"/>
        <v>-31.559455292198948</v>
      </c>
      <c r="F36" s="16">
        <v>3940</v>
      </c>
      <c r="G36" s="16">
        <v>3865</v>
      </c>
      <c r="H36" s="8">
        <f t="shared" si="11"/>
        <v>37.5</v>
      </c>
      <c r="I36" s="8">
        <f t="shared" si="2"/>
        <v>16.466400579150456</v>
      </c>
      <c r="J36" s="16">
        <f t="shared" si="3"/>
        <v>35.59693197978374</v>
      </c>
      <c r="K36" s="16">
        <f t="shared" si="13"/>
        <v>-27.553664675569177</v>
      </c>
      <c r="L36" s="16">
        <f t="shared" si="5"/>
        <v>152.44633532443083</v>
      </c>
      <c r="M36" s="16">
        <f>J36*COS(RADIANS(L36))</f>
        <v>-31.559455292198948</v>
      </c>
      <c r="N36" s="16">
        <f>J36*SIN(RADIANS(L36))</f>
        <v>16.466400579150445</v>
      </c>
      <c r="O36" s="16">
        <f t="shared" si="12"/>
        <v>35.59693197978374</v>
      </c>
      <c r="P36" s="16">
        <f t="shared" si="6"/>
        <v>-31.559455292198948</v>
      </c>
      <c r="Q36" s="16">
        <f t="shared" si="7"/>
        <v>16.466400579150445</v>
      </c>
      <c r="R36" s="16">
        <f t="shared" si="8"/>
        <v>35.59693197978374</v>
      </c>
      <c r="S36" s="16">
        <f t="shared" si="9"/>
        <v>152.44633532443083</v>
      </c>
      <c r="T36" s="16">
        <f t="shared" si="10"/>
        <v>152.44633532443083</v>
      </c>
    </row>
    <row r="37" spans="1:20" x14ac:dyDescent="0.25">
      <c r="A37" s="16">
        <v>17</v>
      </c>
      <c r="B37" s="16">
        <v>-251</v>
      </c>
      <c r="C37" s="16">
        <v>-2706</v>
      </c>
      <c r="D37" s="8">
        <f t="shared" si="0"/>
        <v>1227.5</v>
      </c>
      <c r="E37" s="8">
        <f t="shared" si="1"/>
        <v>-33.647784151899025</v>
      </c>
      <c r="F37" s="16">
        <v>3895</v>
      </c>
      <c r="G37" s="16">
        <v>4016</v>
      </c>
      <c r="H37" s="8">
        <f t="shared" si="11"/>
        <v>-60.5</v>
      </c>
      <c r="I37" s="8">
        <f t="shared" si="2"/>
        <v>16.375498014443185</v>
      </c>
      <c r="J37" s="16">
        <f t="shared" si="3"/>
        <v>37.420987607942948</v>
      </c>
      <c r="K37" s="16">
        <f t="shared" si="13"/>
        <v>-25.950977406570331</v>
      </c>
      <c r="L37" s="16">
        <f t="shared" si="5"/>
        <v>154.04902259342967</v>
      </c>
      <c r="M37" s="16">
        <f>J37*COS(RADIANS(L37))</f>
        <v>-33.647784151899018</v>
      </c>
      <c r="N37" s="16">
        <f>J37*SIN(RADIANS(L37))</f>
        <v>16.375498014443195</v>
      </c>
      <c r="O37" s="16">
        <f t="shared" si="12"/>
        <v>37.420987607942948</v>
      </c>
      <c r="P37" s="16">
        <f t="shared" si="6"/>
        <v>-33.647784151899018</v>
      </c>
      <c r="Q37" s="16">
        <f t="shared" si="7"/>
        <v>16.375498014443195</v>
      </c>
      <c r="R37" s="16">
        <f t="shared" si="8"/>
        <v>37.420987607942948</v>
      </c>
      <c r="S37" s="16">
        <f t="shared" si="9"/>
        <v>154.04902259342964</v>
      </c>
      <c r="T37" s="16">
        <f t="shared" si="10"/>
        <v>154.04902259342964</v>
      </c>
    </row>
    <row r="38" spans="1:20" x14ac:dyDescent="0.25">
      <c r="A38" s="16">
        <v>17.5</v>
      </c>
      <c r="B38" s="16">
        <v>-130</v>
      </c>
      <c r="C38" s="16">
        <v>-2896</v>
      </c>
      <c r="D38" s="8">
        <f t="shared" si="0"/>
        <v>1383</v>
      </c>
      <c r="E38" s="8">
        <f t="shared" si="1"/>
        <v>-36.623310556369645</v>
      </c>
      <c r="F38" s="16">
        <v>3813</v>
      </c>
      <c r="G38" s="16">
        <v>4196</v>
      </c>
      <c r="H38" s="8">
        <f t="shared" si="11"/>
        <v>-191.5</v>
      </c>
      <c r="I38" s="8">
        <f t="shared" si="2"/>
        <v>16.522154150875963</v>
      </c>
      <c r="J38" s="16">
        <f t="shared" si="3"/>
        <v>40.177710909079977</v>
      </c>
      <c r="K38" s="16">
        <f t="shared" si="13"/>
        <v>-24.281927950540794</v>
      </c>
      <c r="L38" s="16">
        <f t="shared" si="5"/>
        <v>155.71807204945921</v>
      </c>
      <c r="M38" s="16">
        <f>J38*COS(RADIANS(L38))</f>
        <v>-36.623310556369645</v>
      </c>
      <c r="N38" s="16">
        <f>J38*SIN(RADIANS(L38))</f>
        <v>16.522154150875956</v>
      </c>
      <c r="O38" s="16">
        <f t="shared" si="12"/>
        <v>40.177710909079977</v>
      </c>
      <c r="P38" s="16">
        <f t="shared" si="6"/>
        <v>-36.623310556369645</v>
      </c>
      <c r="Q38" s="16">
        <f t="shared" si="7"/>
        <v>16.522154150875956</v>
      </c>
      <c r="R38" s="16">
        <f t="shared" si="8"/>
        <v>40.177710909079977</v>
      </c>
      <c r="S38" s="16">
        <f t="shared" si="9"/>
        <v>155.71807204945924</v>
      </c>
      <c r="T38" s="16">
        <f t="shared" si="10"/>
        <v>155.71807204945924</v>
      </c>
    </row>
    <row r="39" spans="1:20" x14ac:dyDescent="0.25">
      <c r="A39" s="16">
        <v>18</v>
      </c>
      <c r="B39" s="16">
        <v>-139</v>
      </c>
      <c r="C39" s="16">
        <v>-2910</v>
      </c>
      <c r="D39" s="8">
        <f t="shared" si="0"/>
        <v>1385.5</v>
      </c>
      <c r="E39" s="8">
        <f t="shared" si="1"/>
        <v>-39.975772041861937</v>
      </c>
      <c r="F39" s="16">
        <v>3419</v>
      </c>
      <c r="G39" s="16">
        <v>4498</v>
      </c>
      <c r="H39" s="8">
        <f t="shared" si="11"/>
        <v>-539.5</v>
      </c>
      <c r="I39" s="8">
        <f t="shared" si="2"/>
        <v>16.986363183850038</v>
      </c>
      <c r="J39" s="16">
        <f t="shared" si="3"/>
        <v>43.434996081000939</v>
      </c>
      <c r="K39" s="16">
        <f t="shared" si="13"/>
        <v>-23.021437252429269</v>
      </c>
      <c r="L39" s="16">
        <f t="shared" si="5"/>
        <v>156.97856274757072</v>
      </c>
      <c r="M39" s="16">
        <f>J39*COS(RADIANS(L39))</f>
        <v>-39.975772041861937</v>
      </c>
      <c r="N39" s="16">
        <f>J39*SIN(RADIANS(L39))</f>
        <v>16.986363183850049</v>
      </c>
      <c r="O39" s="16">
        <f t="shared" si="12"/>
        <v>43.434996081000939</v>
      </c>
      <c r="P39" s="16">
        <f t="shared" si="6"/>
        <v>-39.975772041861937</v>
      </c>
      <c r="Q39" s="16">
        <f t="shared" si="7"/>
        <v>16.986363183850049</v>
      </c>
      <c r="R39" s="16">
        <f t="shared" si="8"/>
        <v>43.434996081000939</v>
      </c>
      <c r="S39" s="16">
        <f t="shared" si="9"/>
        <v>156.97856274757072</v>
      </c>
      <c r="T39" s="16">
        <f t="shared" si="10"/>
        <v>156.97856274757072</v>
      </c>
    </row>
    <row r="40" spans="1:20" x14ac:dyDescent="0.25">
      <c r="A40" s="16">
        <v>18.5</v>
      </c>
      <c r="B40" s="16">
        <v>-615</v>
      </c>
      <c r="C40" s="16">
        <v>-2579</v>
      </c>
      <c r="D40" s="8">
        <f t="shared" si="0"/>
        <v>982</v>
      </c>
      <c r="E40" s="8">
        <f t="shared" si="1"/>
        <v>-43.334293561899671</v>
      </c>
      <c r="F40" s="16">
        <v>3478</v>
      </c>
      <c r="G40" s="16">
        <v>4487</v>
      </c>
      <c r="H40" s="8">
        <f t="shared" si="11"/>
        <v>-504.5</v>
      </c>
      <c r="I40" s="8">
        <f t="shared" si="2"/>
        <v>18.294146597505989</v>
      </c>
      <c r="J40" s="16">
        <f t="shared" si="3"/>
        <v>47.037610464817824</v>
      </c>
      <c r="K40" s="16">
        <f t="shared" si="13"/>
        <v>-22.88768439382202</v>
      </c>
      <c r="L40" s="16">
        <f t="shared" si="5"/>
        <v>157.11231560617799</v>
      </c>
      <c r="M40" s="16">
        <f>J40*COS(RADIANS(L40))</f>
        <v>-43.334293561899678</v>
      </c>
      <c r="N40" s="16">
        <f>J40*SIN(RADIANS(L40))</f>
        <v>18.294146597505982</v>
      </c>
      <c r="O40" s="16">
        <f t="shared" si="12"/>
        <v>47.037610464817831</v>
      </c>
      <c r="P40" s="16">
        <f t="shared" si="6"/>
        <v>-43.334293561899678</v>
      </c>
      <c r="Q40" s="16">
        <f t="shared" si="7"/>
        <v>18.294146597505982</v>
      </c>
      <c r="R40" s="16">
        <f t="shared" si="8"/>
        <v>47.037610464817831</v>
      </c>
      <c r="S40" s="16">
        <f t="shared" si="9"/>
        <v>157.11231560617799</v>
      </c>
      <c r="T40" s="16">
        <f t="shared" si="10"/>
        <v>157.11231560617799</v>
      </c>
    </row>
    <row r="41" spans="1:20" x14ac:dyDescent="0.25">
      <c r="A41" s="16">
        <v>19</v>
      </c>
      <c r="B41" s="16">
        <v>-1235</v>
      </c>
      <c r="C41" s="16">
        <v>-1765</v>
      </c>
      <c r="D41" s="8">
        <f t="shared" si="0"/>
        <v>265</v>
      </c>
      <c r="E41" s="8">
        <f t="shared" si="1"/>
        <v>-45.714719743712116</v>
      </c>
      <c r="F41" s="16">
        <v>3688</v>
      </c>
      <c r="G41" s="16">
        <v>4257</v>
      </c>
      <c r="H41" s="8">
        <f t="shared" si="11"/>
        <v>-284.5</v>
      </c>
      <c r="I41" s="8">
        <f t="shared" si="2"/>
        <v>19.517087888759416</v>
      </c>
      <c r="J41" s="16">
        <f t="shared" si="3"/>
        <v>49.706662741565154</v>
      </c>
      <c r="K41" s="16">
        <f t="shared" si="13"/>
        <v>-23.119198631035783</v>
      </c>
      <c r="L41" s="16">
        <f t="shared" si="5"/>
        <v>156.88080136896423</v>
      </c>
      <c r="M41" s="16">
        <f>J41*COS(RADIANS(L41))</f>
        <v>-45.714719743712116</v>
      </c>
      <c r="N41" s="16">
        <f>J41*SIN(RADIANS(L41))</f>
        <v>19.517087888759399</v>
      </c>
      <c r="O41" s="16">
        <f t="shared" si="12"/>
        <v>49.706662741565147</v>
      </c>
      <c r="P41" s="16">
        <f t="shared" si="6"/>
        <v>-45.714719743712116</v>
      </c>
      <c r="Q41" s="16">
        <f t="shared" si="7"/>
        <v>19.517087888759399</v>
      </c>
      <c r="R41" s="16">
        <f t="shared" si="8"/>
        <v>49.706662741565147</v>
      </c>
      <c r="S41" s="16">
        <f t="shared" si="9"/>
        <v>156.88080136896423</v>
      </c>
      <c r="T41" s="16">
        <f t="shared" si="10"/>
        <v>156.88080136896423</v>
      </c>
    </row>
    <row r="42" spans="1:20" x14ac:dyDescent="0.25">
      <c r="A42" s="16">
        <v>19.5</v>
      </c>
      <c r="B42" s="16">
        <v>-2224</v>
      </c>
      <c r="C42" s="16">
        <v>-1107</v>
      </c>
      <c r="D42" s="8">
        <f t="shared" si="0"/>
        <v>-558.5</v>
      </c>
      <c r="E42" s="8">
        <f t="shared" si="1"/>
        <v>-46.357097694464187</v>
      </c>
      <c r="F42" s="16">
        <v>4069</v>
      </c>
      <c r="G42" s="16">
        <v>3708</v>
      </c>
      <c r="H42" s="8">
        <f t="shared" si="11"/>
        <v>180.5</v>
      </c>
      <c r="I42" s="8">
        <f t="shared" si="2"/>
        <v>20.206735131467269</v>
      </c>
      <c r="J42" s="16">
        <f t="shared" si="3"/>
        <v>50.569681147179189</v>
      </c>
      <c r="K42" s="16">
        <f t="shared" si="13"/>
        <v>-23.552050870360116</v>
      </c>
      <c r="L42" s="16">
        <f t="shared" si="5"/>
        <v>156.44794912963988</v>
      </c>
      <c r="M42" s="16">
        <f>J42*COS(RADIANS(L42))</f>
        <v>-46.357097694464187</v>
      </c>
      <c r="N42" s="16">
        <f>J42*SIN(RADIANS(L42))</f>
        <v>20.206735131467273</v>
      </c>
      <c r="O42" s="16">
        <f t="shared" si="12"/>
        <v>50.569681147179189</v>
      </c>
      <c r="P42" s="16">
        <f t="shared" si="6"/>
        <v>-46.357097694464187</v>
      </c>
      <c r="Q42" s="16">
        <f t="shared" si="7"/>
        <v>20.206735131467273</v>
      </c>
      <c r="R42" s="16">
        <f t="shared" si="8"/>
        <v>50.569681147179189</v>
      </c>
      <c r="S42" s="16">
        <f t="shared" si="9"/>
        <v>156.44794912963988</v>
      </c>
      <c r="T42" s="16">
        <f t="shared" si="10"/>
        <v>156.44794912963988</v>
      </c>
    </row>
    <row r="43" spans="1:20" x14ac:dyDescent="0.25">
      <c r="A43" s="16">
        <v>20</v>
      </c>
      <c r="B43" s="16">
        <v>-1571</v>
      </c>
      <c r="C43" s="16">
        <v>-1277</v>
      </c>
      <c r="D43" s="8">
        <f t="shared" si="0"/>
        <v>-147</v>
      </c>
      <c r="E43" s="8">
        <f t="shared" si="1"/>
        <v>-45.003257144259933</v>
      </c>
      <c r="F43" s="16">
        <v>2562</v>
      </c>
      <c r="G43" s="16">
        <v>5350</v>
      </c>
      <c r="H43" s="8">
        <f t="shared" si="11"/>
        <v>-1394</v>
      </c>
      <c r="I43" s="8">
        <f t="shared" si="2"/>
        <v>19.769190840109712</v>
      </c>
      <c r="J43" s="16">
        <f t="shared" si="3"/>
        <v>49.153983155641221</v>
      </c>
      <c r="K43" s="16">
        <f t="shared" si="13"/>
        <v>-23.715094322215137</v>
      </c>
      <c r="L43" s="16">
        <f t="shared" si="5"/>
        <v>156.28490567778488</v>
      </c>
      <c r="M43" s="16">
        <f>J43*COS(RADIANS(L43))</f>
        <v>-45.003257144259948</v>
      </c>
      <c r="N43" s="16">
        <f>J43*SIN(RADIANS(L43))</f>
        <v>19.769190840109697</v>
      </c>
      <c r="O43" s="16">
        <f t="shared" si="12"/>
        <v>49.153983155641221</v>
      </c>
      <c r="P43" s="16">
        <f t="shared" si="6"/>
        <v>-45.003257144259948</v>
      </c>
      <c r="Q43" s="16">
        <f t="shared" si="7"/>
        <v>19.769190840109697</v>
      </c>
      <c r="R43" s="16">
        <f t="shared" si="8"/>
        <v>49.153983155641221</v>
      </c>
      <c r="S43" s="16">
        <f t="shared" si="9"/>
        <v>156.28490567778488</v>
      </c>
      <c r="T43" s="16">
        <f t="shared" si="10"/>
        <v>156.28490567778488</v>
      </c>
    </row>
    <row r="44" spans="1:20" x14ac:dyDescent="0.25">
      <c r="A44" s="16">
        <v>20.5</v>
      </c>
      <c r="B44" s="16">
        <v>-2137</v>
      </c>
      <c r="C44" s="16">
        <v>-783</v>
      </c>
      <c r="D44" s="8">
        <f t="shared" si="0"/>
        <v>-677</v>
      </c>
      <c r="E44" s="8">
        <f t="shared" si="1"/>
        <v>-44.646919118808867</v>
      </c>
      <c r="F44" s="16">
        <v>3070</v>
      </c>
      <c r="G44" s="16">
        <v>4800</v>
      </c>
      <c r="H44" s="8">
        <f t="shared" si="11"/>
        <v>-865</v>
      </c>
      <c r="I44" s="8">
        <f t="shared" si="2"/>
        <v>23.148316473906188</v>
      </c>
      <c r="J44" s="16">
        <f t="shared" si="3"/>
        <v>50.291072193557149</v>
      </c>
      <c r="K44" s="16">
        <f t="shared" si="13"/>
        <v>-27.40561545433625</v>
      </c>
      <c r="L44" s="16">
        <f t="shared" si="5"/>
        <v>152.59438454566376</v>
      </c>
      <c r="M44" s="16">
        <f>J44*COS(RADIANS(L44))</f>
        <v>-44.64691911880886</v>
      </c>
      <c r="N44" s="16">
        <f>J44*SIN(RADIANS(L44))</f>
        <v>23.148316473906192</v>
      </c>
      <c r="O44" s="16">
        <f t="shared" si="12"/>
        <v>50.291072193557149</v>
      </c>
      <c r="P44" s="16">
        <f t="shared" si="6"/>
        <v>-44.64691911880886</v>
      </c>
      <c r="Q44" s="16">
        <f t="shared" si="7"/>
        <v>23.148316473906192</v>
      </c>
      <c r="R44" s="16">
        <f t="shared" si="8"/>
        <v>50.291072193557149</v>
      </c>
      <c r="S44" s="16">
        <f t="shared" si="9"/>
        <v>152.59438454566376</v>
      </c>
      <c r="T44" s="16">
        <f t="shared" si="10"/>
        <v>152.59438454566376</v>
      </c>
    </row>
    <row r="45" spans="1:20" x14ac:dyDescent="0.25">
      <c r="A45" s="16">
        <v>21</v>
      </c>
      <c r="B45" s="16">
        <v>-2698</v>
      </c>
      <c r="C45" s="16">
        <v>-351</v>
      </c>
      <c r="D45" s="8">
        <f t="shared" si="0"/>
        <v>-1173.5</v>
      </c>
      <c r="E45" s="8">
        <f t="shared" si="1"/>
        <v>-43.005827754771275</v>
      </c>
      <c r="F45" s="16">
        <v>3585</v>
      </c>
      <c r="G45" s="16">
        <v>4328</v>
      </c>
      <c r="H45" s="8">
        <f t="shared" si="11"/>
        <v>-371.5</v>
      </c>
      <c r="I45" s="8">
        <f t="shared" si="2"/>
        <v>25.245129498722775</v>
      </c>
      <c r="J45" s="16">
        <f t="shared" si="3"/>
        <v>49.868003612339827</v>
      </c>
      <c r="K45" s="16">
        <f t="shared" si="13"/>
        <v>-30.413636155295862</v>
      </c>
      <c r="L45" s="16">
        <f t="shared" si="5"/>
        <v>149.58636384470412</v>
      </c>
      <c r="M45" s="16">
        <f>J45*COS(RADIANS(L45))</f>
        <v>-43.005827754771268</v>
      </c>
      <c r="N45" s="16">
        <f>J45*SIN(RADIANS(L45))</f>
        <v>25.24512949872279</v>
      </c>
      <c r="O45" s="16">
        <f t="shared" si="12"/>
        <v>49.868003612339834</v>
      </c>
      <c r="P45" s="16">
        <f t="shared" si="6"/>
        <v>-43.005827754771268</v>
      </c>
      <c r="Q45" s="16">
        <f t="shared" si="7"/>
        <v>25.24512949872279</v>
      </c>
      <c r="R45" s="16">
        <f t="shared" si="8"/>
        <v>49.868003612339834</v>
      </c>
      <c r="S45" s="16">
        <f t="shared" si="9"/>
        <v>149.58636384470412</v>
      </c>
      <c r="T45" s="16">
        <f t="shared" si="10"/>
        <v>149.58636384470412</v>
      </c>
    </row>
    <row r="46" spans="1:20" x14ac:dyDescent="0.25">
      <c r="A46" s="16">
        <v>21.5</v>
      </c>
      <c r="B46" s="16">
        <v>-2647</v>
      </c>
      <c r="C46" s="16">
        <v>-397</v>
      </c>
      <c r="D46" s="8">
        <f t="shared" si="0"/>
        <v>-1125</v>
      </c>
      <c r="E46" s="8">
        <f t="shared" si="1"/>
        <v>-40.16119882674586</v>
      </c>
      <c r="F46" s="16">
        <v>3660</v>
      </c>
      <c r="G46" s="16">
        <v>4209</v>
      </c>
      <c r="H46" s="8">
        <f t="shared" si="11"/>
        <v>-274.5</v>
      </c>
      <c r="I46" s="8">
        <f t="shared" si="2"/>
        <v>26.1456704245062</v>
      </c>
      <c r="J46" s="16">
        <f t="shared" si="3"/>
        <v>47.921998843415444</v>
      </c>
      <c r="K46" s="16">
        <f t="shared" si="13"/>
        <v>-33.064858821313585</v>
      </c>
      <c r="L46" s="16">
        <f t="shared" si="5"/>
        <v>146.93514117868642</v>
      </c>
      <c r="M46" s="16">
        <f>J46*COS(RADIANS(L46))</f>
        <v>-40.16119882674586</v>
      </c>
      <c r="N46" s="16">
        <f>J46*SIN(RADIANS(L46))</f>
        <v>26.145670424506193</v>
      </c>
      <c r="O46" s="16">
        <f t="shared" si="12"/>
        <v>47.921998843415437</v>
      </c>
      <c r="P46" s="16">
        <f t="shared" si="6"/>
        <v>-40.16119882674586</v>
      </c>
      <c r="Q46" s="16">
        <f t="shared" si="7"/>
        <v>26.145670424506193</v>
      </c>
      <c r="R46" s="16">
        <f t="shared" si="8"/>
        <v>47.921998843415437</v>
      </c>
      <c r="S46" s="16">
        <f t="shared" si="9"/>
        <v>146.93514117868642</v>
      </c>
      <c r="T46" s="16">
        <f t="shared" si="10"/>
        <v>146.93514117868642</v>
      </c>
    </row>
    <row r="47" spans="1:20" x14ac:dyDescent="0.25">
      <c r="A47" s="16">
        <v>22</v>
      </c>
      <c r="B47" s="16">
        <v>-2118</v>
      </c>
      <c r="C47" s="16">
        <v>-840</v>
      </c>
      <c r="D47" s="8">
        <f t="shared" si="0"/>
        <v>-639</v>
      </c>
      <c r="E47" s="8">
        <f t="shared" si="1"/>
        <v>-37.434135391238939</v>
      </c>
      <c r="F47" s="16">
        <v>3656</v>
      </c>
      <c r="G47" s="16">
        <v>4264</v>
      </c>
      <c r="H47" s="8">
        <f t="shared" si="11"/>
        <v>-304</v>
      </c>
      <c r="I47" s="8">
        <f t="shared" si="2"/>
        <v>26.811077005415978</v>
      </c>
      <c r="J47" s="16">
        <f t="shared" si="3"/>
        <v>46.045068603271218</v>
      </c>
      <c r="K47" s="16">
        <f t="shared" si="13"/>
        <v>-35.610996291694455</v>
      </c>
      <c r="L47" s="16">
        <f t="shared" si="5"/>
        <v>144.38900370830555</v>
      </c>
      <c r="M47" s="16">
        <f>J47*COS(RADIANS(L47))</f>
        <v>-37.434135391238939</v>
      </c>
      <c r="N47" s="16">
        <f>J47*SIN(RADIANS(L47))</f>
        <v>26.811077005415967</v>
      </c>
      <c r="O47" s="16">
        <f t="shared" si="12"/>
        <v>46.045068603271218</v>
      </c>
      <c r="P47" s="16">
        <f t="shared" si="6"/>
        <v>-37.434135391238939</v>
      </c>
      <c r="Q47" s="16">
        <f t="shared" si="7"/>
        <v>26.811077005415967</v>
      </c>
      <c r="R47" s="16">
        <f t="shared" si="8"/>
        <v>46.045068603271218</v>
      </c>
      <c r="S47" s="16">
        <f t="shared" si="9"/>
        <v>144.38900370830555</v>
      </c>
      <c r="T47" s="16">
        <f t="shared" si="10"/>
        <v>144.38900370830555</v>
      </c>
    </row>
    <row r="48" spans="1:20" x14ac:dyDescent="0.25">
      <c r="A48" s="16">
        <v>22.5</v>
      </c>
      <c r="B48" s="16">
        <v>-2691</v>
      </c>
      <c r="C48" s="16">
        <v>-242</v>
      </c>
      <c r="D48" s="8">
        <f t="shared" si="0"/>
        <v>-1224.5</v>
      </c>
      <c r="E48" s="8">
        <f t="shared" si="1"/>
        <v>-35.885158157776857</v>
      </c>
      <c r="F48" s="16">
        <v>4715</v>
      </c>
      <c r="G48" s="16">
        <v>3195</v>
      </c>
      <c r="H48" s="8">
        <f t="shared" si="11"/>
        <v>760</v>
      </c>
      <c r="I48" s="8">
        <f t="shared" si="2"/>
        <v>27.547993533915843</v>
      </c>
      <c r="J48" s="16">
        <f t="shared" si="3"/>
        <v>45.239767061218693</v>
      </c>
      <c r="K48" s="16">
        <f t="shared" si="13"/>
        <v>-37.512402153524263</v>
      </c>
      <c r="L48" s="16">
        <f t="shared" si="5"/>
        <v>142.48759784647575</v>
      </c>
      <c r="M48" s="16">
        <f>J48*COS(RADIANS(L48))</f>
        <v>-35.885158157776857</v>
      </c>
      <c r="N48" s="16">
        <f>J48*SIN(RADIANS(L48))</f>
        <v>27.547993533915839</v>
      </c>
      <c r="O48" s="16">
        <f t="shared" si="12"/>
        <v>45.239767061218693</v>
      </c>
      <c r="P48" s="16">
        <f t="shared" si="6"/>
        <v>-35.885158157776857</v>
      </c>
      <c r="Q48" s="16">
        <f t="shared" si="7"/>
        <v>27.547993533915839</v>
      </c>
      <c r="R48" s="16">
        <f t="shared" si="8"/>
        <v>45.239767061218693</v>
      </c>
      <c r="S48" s="16">
        <f t="shared" si="9"/>
        <v>142.48759784647575</v>
      </c>
      <c r="T48" s="16">
        <f t="shared" si="10"/>
        <v>142.48759784647575</v>
      </c>
    </row>
    <row r="49" spans="1:20" x14ac:dyDescent="0.25">
      <c r="A49" s="16">
        <v>23</v>
      </c>
      <c r="B49" s="16">
        <v>-3158</v>
      </c>
      <c r="C49" s="16">
        <v>221</v>
      </c>
      <c r="D49" s="8">
        <f t="shared" si="0"/>
        <v>-1689.5</v>
      </c>
      <c r="E49" s="8">
        <f t="shared" si="1"/>
        <v>-32.916903830063518</v>
      </c>
      <c r="F49" s="16">
        <v>5631</v>
      </c>
      <c r="G49" s="16">
        <v>2010</v>
      </c>
      <c r="H49" s="8">
        <f t="shared" si="11"/>
        <v>1810.5</v>
      </c>
      <c r="I49" s="8">
        <f t="shared" si="2"/>
        <v>25.705705714238292</v>
      </c>
      <c r="J49" s="16">
        <f t="shared" si="3"/>
        <v>41.764887932624376</v>
      </c>
      <c r="K49" s="16">
        <f t="shared" si="13"/>
        <v>-37.987245713473257</v>
      </c>
      <c r="L49" s="16">
        <f t="shared" si="5"/>
        <v>142.01275428652673</v>
      </c>
      <c r="M49" s="16">
        <f>J49*COS(RADIANS(L49))</f>
        <v>-32.916903830063504</v>
      </c>
      <c r="N49" s="16">
        <f>J49*SIN(RADIANS(L49))</f>
        <v>25.705705714238306</v>
      </c>
      <c r="O49" s="16">
        <f t="shared" si="12"/>
        <v>41.764887932624376</v>
      </c>
      <c r="P49" s="16">
        <f t="shared" si="6"/>
        <v>-32.916903830063504</v>
      </c>
      <c r="Q49" s="16">
        <f t="shared" si="7"/>
        <v>25.705705714238306</v>
      </c>
      <c r="R49" s="16">
        <f t="shared" si="8"/>
        <v>41.764887932624376</v>
      </c>
      <c r="S49" s="16">
        <f t="shared" si="9"/>
        <v>142.01275428652673</v>
      </c>
      <c r="T49" s="16">
        <f t="shared" si="10"/>
        <v>142.01275428652673</v>
      </c>
    </row>
    <row r="50" spans="1:20" x14ac:dyDescent="0.25">
      <c r="A50" s="16">
        <v>23.5</v>
      </c>
      <c r="B50" s="16">
        <v>-3418</v>
      </c>
      <c r="C50" s="16">
        <v>334</v>
      </c>
      <c r="D50" s="8">
        <f t="shared" si="0"/>
        <v>-1876</v>
      </c>
      <c r="E50" s="8">
        <f t="shared" si="1"/>
        <v>-28.821486053724371</v>
      </c>
      <c r="F50" s="16">
        <v>5516</v>
      </c>
      <c r="G50" s="16">
        <v>2414</v>
      </c>
      <c r="H50" s="8">
        <f t="shared" si="11"/>
        <v>1551</v>
      </c>
      <c r="I50" s="8">
        <f t="shared" si="2"/>
        <v>21.316986221618993</v>
      </c>
      <c r="J50" s="16">
        <f t="shared" si="3"/>
        <v>35.848179311057379</v>
      </c>
      <c r="K50" s="16">
        <f t="shared" si="13"/>
        <v>-36.48741981152201</v>
      </c>
      <c r="L50" s="16">
        <f t="shared" si="5"/>
        <v>143.51258018847798</v>
      </c>
      <c r="M50" s="16">
        <f>J50*COS(RADIANS(L50))</f>
        <v>-28.821486053724367</v>
      </c>
      <c r="N50" s="16">
        <f>J50*SIN(RADIANS(L50))</f>
        <v>21.316986221618997</v>
      </c>
      <c r="O50" s="16">
        <f t="shared" si="12"/>
        <v>35.848179311057379</v>
      </c>
      <c r="P50" s="16">
        <f t="shared" si="6"/>
        <v>-28.821486053724367</v>
      </c>
      <c r="Q50" s="16">
        <f t="shared" si="7"/>
        <v>21.316986221618997</v>
      </c>
      <c r="R50" s="16">
        <f t="shared" si="8"/>
        <v>35.848179311057379</v>
      </c>
      <c r="S50" s="16">
        <f t="shared" si="9"/>
        <v>143.51258018847798</v>
      </c>
      <c r="T50" s="16">
        <f t="shared" si="10"/>
        <v>143.51258018847798</v>
      </c>
    </row>
    <row r="51" spans="1:20" x14ac:dyDescent="0.25">
      <c r="A51" s="16">
        <v>24</v>
      </c>
      <c r="B51" s="16">
        <v>-3495</v>
      </c>
      <c r="C51" s="16">
        <v>469</v>
      </c>
      <c r="D51" s="8">
        <f t="shared" si="0"/>
        <v>-1982</v>
      </c>
      <c r="E51" s="8">
        <f t="shared" si="1"/>
        <v>-24.273996420949626</v>
      </c>
      <c r="F51" s="16">
        <v>5427</v>
      </c>
      <c r="G51" s="16">
        <v>2429</v>
      </c>
      <c r="H51" s="8">
        <f t="shared" si="11"/>
        <v>1499</v>
      </c>
      <c r="I51" s="8">
        <f t="shared" si="2"/>
        <v>17.557291555134029</v>
      </c>
      <c r="J51" s="16">
        <f t="shared" si="3"/>
        <v>29.958060501245004</v>
      </c>
      <c r="K51" s="16">
        <f t="shared" si="13"/>
        <v>-35.878076182939914</v>
      </c>
      <c r="L51" s="16">
        <f t="shared" si="5"/>
        <v>144.12192381706009</v>
      </c>
      <c r="M51" s="16">
        <f>J51*COS(RADIANS(L51))</f>
        <v>-24.273996420949629</v>
      </c>
      <c r="N51" s="16">
        <f>J51*SIN(RADIANS(L51))</f>
        <v>17.557291555134032</v>
      </c>
      <c r="O51" s="16">
        <f t="shared" si="12"/>
        <v>29.958060501245008</v>
      </c>
      <c r="P51" s="16">
        <f t="shared" si="6"/>
        <v>-24.273996420949629</v>
      </c>
      <c r="Q51" s="16">
        <f t="shared" si="7"/>
        <v>17.557291555134032</v>
      </c>
      <c r="R51" s="16">
        <f t="shared" si="8"/>
        <v>29.958060501245008</v>
      </c>
      <c r="S51" s="16">
        <f t="shared" si="9"/>
        <v>144.12192381706009</v>
      </c>
      <c r="T51" s="16">
        <f t="shared" si="10"/>
        <v>144.12192381706009</v>
      </c>
    </row>
    <row r="52" spans="1:20" x14ac:dyDescent="0.25">
      <c r="A52" s="16">
        <v>24.5</v>
      </c>
      <c r="B52" s="16">
        <v>-3958</v>
      </c>
      <c r="C52" s="16">
        <v>1026</v>
      </c>
      <c r="D52" s="8">
        <f t="shared" si="0"/>
        <v>-2492</v>
      </c>
      <c r="E52" s="8">
        <f t="shared" si="1"/>
        <v>-19.469566776532517</v>
      </c>
      <c r="F52" s="16">
        <v>5637</v>
      </c>
      <c r="G52" s="16">
        <v>2225</v>
      </c>
      <c r="H52" s="8">
        <f t="shared" si="11"/>
        <v>1706</v>
      </c>
      <c r="I52" s="8">
        <f t="shared" si="2"/>
        <v>13.923645000273371</v>
      </c>
      <c r="J52" s="16">
        <f t="shared" si="3"/>
        <v>23.935996335216473</v>
      </c>
      <c r="K52" s="16">
        <f t="shared" si="13"/>
        <v>-35.570424079950406</v>
      </c>
      <c r="L52" s="16">
        <f t="shared" si="5"/>
        <v>144.42957592004959</v>
      </c>
      <c r="M52" s="16">
        <f>J52*COS(RADIANS(L52))</f>
        <v>-19.469566776532513</v>
      </c>
      <c r="N52" s="16">
        <f>J52*SIN(RADIANS(L52))</f>
        <v>13.923645000273375</v>
      </c>
      <c r="O52" s="16">
        <f t="shared" si="12"/>
        <v>23.935996335216473</v>
      </c>
      <c r="P52" s="16">
        <f t="shared" si="6"/>
        <v>-19.469566776532513</v>
      </c>
      <c r="Q52" s="16">
        <f t="shared" si="7"/>
        <v>13.923645000273375</v>
      </c>
      <c r="R52" s="16">
        <f t="shared" si="8"/>
        <v>23.935996335216473</v>
      </c>
      <c r="S52" s="16">
        <f t="shared" si="9"/>
        <v>144.42957592004959</v>
      </c>
      <c r="T52" s="16">
        <f t="shared" si="10"/>
        <v>144.42957592004959</v>
      </c>
    </row>
    <row r="53" spans="1:20" x14ac:dyDescent="0.25">
      <c r="A53" s="16">
        <v>25</v>
      </c>
      <c r="B53" s="16">
        <v>-4256</v>
      </c>
      <c r="C53" s="16">
        <v>1249</v>
      </c>
      <c r="D53" s="8">
        <f t="shared" si="0"/>
        <v>-2752.5</v>
      </c>
      <c r="E53" s="8">
        <f t="shared" si="1"/>
        <v>-13.42893526488459</v>
      </c>
      <c r="F53" s="16">
        <v>5864</v>
      </c>
      <c r="G53" s="16">
        <v>1953</v>
      </c>
      <c r="H53" s="8">
        <f t="shared" ref="H53:H55" si="14">(F53-G53)/2</f>
        <v>1955.5</v>
      </c>
      <c r="I53" s="8">
        <f t="shared" ref="I53:I54" si="15">0.5*SIN(H53/3600*PI()/180)*1000+I54</f>
        <v>9.7882314501107288</v>
      </c>
      <c r="J53" s="16">
        <f t="shared" ref="J53:J54" si="16">SQRT(E53^2+I53^2)</f>
        <v>16.617634526893344</v>
      </c>
      <c r="K53" s="16">
        <f t="shared" ref="K53:K54" si="17">IF(E53&gt;=0,180-DEGREES(ASIN(-I53/J53)),IF(E53&lt;0,DEGREES(ASIN(-I53/J53)),360-DEGREES(ASIN(I53/J53))))</f>
        <v>-36.087974626800822</v>
      </c>
      <c r="L53" s="16">
        <f t="shared" ref="L53:L54" si="18">IF((K53+$L$1)&lt;=360,K53+$L$1,K53+$L$1-360)</f>
        <v>143.91202537319919</v>
      </c>
      <c r="M53" s="16">
        <f>J53*COS(RADIANS(L53))</f>
        <v>-13.42893526488459</v>
      </c>
      <c r="N53" s="16">
        <f>J53*SIN(RADIANS(L53))</f>
        <v>9.7882314501107288</v>
      </c>
      <c r="O53" s="16">
        <f t="shared" si="12"/>
        <v>16.617634526893344</v>
      </c>
      <c r="P53" s="16">
        <f t="shared" ref="P53:P54" si="19">M53</f>
        <v>-13.42893526488459</v>
      </c>
      <c r="Q53" s="16">
        <f t="shared" ref="Q53:Q54" si="20">N53</f>
        <v>9.7882314501107288</v>
      </c>
      <c r="R53" s="16">
        <f t="shared" ref="R53:R54" si="21">SQRT(P53^2+Q53^2)</f>
        <v>16.617634526893344</v>
      </c>
      <c r="S53" s="16">
        <f t="shared" ref="S53:S54" si="22">IF(R53=0,0,IF(P53&gt;=0,DEGREES(ASIN(Q53/R53)),(180-DEGREES(ASIN(Q53/R53)))))</f>
        <v>143.91202537319919</v>
      </c>
      <c r="T53" s="16">
        <f t="shared" ref="T53:T54" si="23">IF(S53&lt;0,360+S53,S53)</f>
        <v>143.91202537319919</v>
      </c>
    </row>
    <row r="54" spans="1:20" x14ac:dyDescent="0.25">
      <c r="A54" s="16">
        <v>25.5</v>
      </c>
      <c r="B54" s="16">
        <v>-4296</v>
      </c>
      <c r="C54" s="16">
        <v>1279</v>
      </c>
      <c r="D54" s="8">
        <f t="shared" ref="D54:D55" si="24">(B54-C54)/2</f>
        <v>-2787.5</v>
      </c>
      <c r="E54" s="8">
        <f t="shared" ref="E54" si="25">0.5*SIN(D54/3600*PI()/180)*1000+E55</f>
        <v>-6.7568850042750874</v>
      </c>
      <c r="F54" s="16">
        <v>5903</v>
      </c>
      <c r="G54" s="16">
        <v>1738</v>
      </c>
      <c r="H54" s="8">
        <f t="shared" si="14"/>
        <v>2082.5</v>
      </c>
      <c r="I54" s="8">
        <f t="shared" si="15"/>
        <v>5.0480366923020892</v>
      </c>
      <c r="J54" s="16">
        <f t="shared" si="16"/>
        <v>8.4343446341625015</v>
      </c>
      <c r="K54" s="16">
        <f t="shared" si="17"/>
        <v>-36.763233908243606</v>
      </c>
      <c r="L54" s="16">
        <f t="shared" si="18"/>
        <v>143.23676609175641</v>
      </c>
      <c r="M54" s="16">
        <f>J54*COS(RADIANS(L54))</f>
        <v>-6.7568850042750892</v>
      </c>
      <c r="N54" s="16">
        <f>J54*SIN(RADIANS(L54))</f>
        <v>5.0480366923020883</v>
      </c>
      <c r="O54" s="16">
        <f t="shared" si="12"/>
        <v>8.4343446341625015</v>
      </c>
      <c r="P54" s="16">
        <f t="shared" si="19"/>
        <v>-6.7568850042750892</v>
      </c>
      <c r="Q54" s="16">
        <f t="shared" si="20"/>
        <v>5.0480366923020883</v>
      </c>
      <c r="R54" s="16">
        <f t="shared" si="21"/>
        <v>8.4343446341625015</v>
      </c>
      <c r="S54" s="16">
        <f t="shared" si="22"/>
        <v>143.23676609175641</v>
      </c>
      <c r="T54" s="16">
        <f t="shared" si="23"/>
        <v>143.23676609175641</v>
      </c>
    </row>
    <row r="55" spans="1:20" s="54" customFormat="1" x14ac:dyDescent="0.25">
      <c r="A55" s="53">
        <v>26</v>
      </c>
      <c r="B55" s="53"/>
      <c r="C55" s="53"/>
      <c r="D55" s="55">
        <f t="shared" si="24"/>
        <v>0</v>
      </c>
      <c r="E55" s="55">
        <v>0</v>
      </c>
      <c r="F55" s="53"/>
      <c r="G55" s="53"/>
      <c r="H55" s="55">
        <f t="shared" si="14"/>
        <v>0</v>
      </c>
      <c r="I55" s="56">
        <v>0</v>
      </c>
      <c r="J55" s="53">
        <f t="shared" ref="J55" si="26">SQRT(E55^2+I55^2)</f>
        <v>0</v>
      </c>
      <c r="K55" s="53">
        <v>0</v>
      </c>
      <c r="L55" s="53">
        <v>0</v>
      </c>
      <c r="M55" s="53">
        <f>J55*COS(RADIANS(L55))</f>
        <v>0</v>
      </c>
      <c r="N55" s="53">
        <f>J55*SIN(RADIANS(L55))</f>
        <v>0</v>
      </c>
      <c r="O55" s="53">
        <v>0</v>
      </c>
      <c r="P55" s="53">
        <f t="shared" ref="P55" si="27">M55</f>
        <v>0</v>
      </c>
      <c r="Q55" s="53">
        <f t="shared" ref="Q55" si="28">N55</f>
        <v>0</v>
      </c>
      <c r="R55" s="53">
        <f t="shared" ref="R55" si="29">SQRT(P55^2+Q55^2)</f>
        <v>0</v>
      </c>
      <c r="S55" s="53">
        <f t="shared" ref="S55" si="30">IF(R55=0,0,IF(P55&gt;=0,DEGREES(ASIN(Q55/R55)),(180-DEGREES(ASIN(Q55/R55)))))</f>
        <v>0</v>
      </c>
      <c r="T55" s="53">
        <f t="shared" ref="T55" si="31">IF(S55&lt;0,360+S55,S55)</f>
        <v>0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I1" zoomScale="70" zoomScaleNormal="70" workbookViewId="0">
      <pane ySplit="2" topLeftCell="A24" activePane="bottomLeft" state="frozen"/>
      <selection pane="bottomLeft" activeCell="T55" sqref="T55"/>
    </sheetView>
  </sheetViews>
  <sheetFormatPr defaultRowHeight="15" x14ac:dyDescent="0.25"/>
  <cols>
    <col min="1" max="1" width="9.140625" style="7"/>
    <col min="2" max="3" width="9.42578125" style="12" customWidth="1"/>
    <col min="4" max="4" width="9.42578125" style="13" customWidth="1"/>
    <col min="5" max="5" width="17.5703125" style="13" customWidth="1"/>
    <col min="6" max="7" width="9.42578125" style="12" customWidth="1"/>
    <col min="8" max="8" width="9.42578125" style="13" customWidth="1"/>
    <col min="9" max="9" width="20" style="13" customWidth="1"/>
    <col min="10" max="10" width="18.85546875" style="38" customWidth="1"/>
    <col min="11" max="11" width="16.85546875" style="38" customWidth="1"/>
    <col min="12" max="12" width="19.42578125" style="38" customWidth="1"/>
    <col min="13" max="18" width="13.42578125" style="16" customWidth="1"/>
    <col min="19" max="19" width="13.42578125" style="16" hidden="1" customWidth="1"/>
    <col min="20" max="20" width="13.42578125" style="16" customWidth="1"/>
  </cols>
  <sheetData>
    <row r="1" spans="1:20" x14ac:dyDescent="0.25">
      <c r="B1" s="47" t="s">
        <v>197</v>
      </c>
      <c r="C1" s="47"/>
      <c r="D1" s="47"/>
      <c r="E1" s="47"/>
      <c r="F1" s="47"/>
      <c r="G1" s="47"/>
      <c r="H1" s="47"/>
      <c r="I1" s="47"/>
      <c r="K1" s="38" t="s">
        <v>1</v>
      </c>
      <c r="L1" s="39">
        <v>180</v>
      </c>
      <c r="M1" s="48"/>
      <c r="N1" s="49"/>
      <c r="O1" s="49"/>
      <c r="P1" s="49"/>
      <c r="Q1" s="49"/>
      <c r="R1" s="49"/>
      <c r="S1" s="49"/>
      <c r="T1" s="50"/>
    </row>
    <row r="2" spans="1:20" ht="90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202</v>
      </c>
      <c r="F2" s="9" t="s">
        <v>187</v>
      </c>
      <c r="G2" s="9" t="s">
        <v>188</v>
      </c>
      <c r="H2" s="10" t="s">
        <v>189</v>
      </c>
      <c r="I2" s="10" t="s">
        <v>203</v>
      </c>
      <c r="J2" s="10" t="s">
        <v>204</v>
      </c>
      <c r="K2" s="10" t="s">
        <v>192</v>
      </c>
      <c r="L2" s="10" t="s">
        <v>193</v>
      </c>
      <c r="M2" s="15" t="s">
        <v>17</v>
      </c>
      <c r="N2" s="15" t="s">
        <v>18</v>
      </c>
      <c r="O2" s="15" t="s">
        <v>198</v>
      </c>
      <c r="P2" s="14" t="s">
        <v>19</v>
      </c>
      <c r="Q2" s="14" t="s">
        <v>20</v>
      </c>
      <c r="R2" s="14" t="s">
        <v>21</v>
      </c>
      <c r="S2" s="14"/>
      <c r="T2" s="14" t="s">
        <v>22</v>
      </c>
    </row>
    <row r="3" spans="1:20" x14ac:dyDescent="0.25">
      <c r="A3" s="7">
        <v>0</v>
      </c>
      <c r="B3">
        <v>-4496</v>
      </c>
      <c r="C3">
        <v>1677</v>
      </c>
      <c r="D3" s="8">
        <f t="shared" ref="D3:D33" si="0">(B3-C3)/2</f>
        <v>-3086.5</v>
      </c>
      <c r="E3" s="8">
        <f t="shared" ref="E3:E43" si="1">0.5*SIN(D3/3600*PI()/180)*1000+E4</f>
        <v>-79.096475228350855</v>
      </c>
      <c r="F3">
        <v>3401</v>
      </c>
      <c r="G3">
        <v>4536</v>
      </c>
      <c r="H3" s="8">
        <f>(F3-G3)/2</f>
        <v>-567.5</v>
      </c>
      <c r="I3" s="8">
        <f t="shared" ref="I3:I43" si="2">0.5*SIN(H3/3600*PI()/180)*1000+I4</f>
        <v>-99.844951886080452</v>
      </c>
      <c r="J3" s="38">
        <f t="shared" ref="J3:J51" si="3">SQRT(E3^2+I3^2)</f>
        <v>127.37843934780658</v>
      </c>
      <c r="K3" s="38">
        <f t="shared" ref="K3:K33" si="4">IF(E3&gt;=0,180-DEGREES(ASIN(-I3/J3)),IF(E3&lt;0,DEGREES(ASIN(-I3/J3)),360-DEGREES(ASIN(I3/J3))))</f>
        <v>51.613980063663021</v>
      </c>
      <c r="L3" s="38">
        <f t="shared" ref="L3:L18" si="5">IF((K3+$L$1)&lt;=360,K3+$L$1,K3+$L$1-360)</f>
        <v>231.61398006366301</v>
      </c>
      <c r="M3" s="16">
        <f t="shared" ref="M3:M51" si="6">J3*COS(RADIANS(L3))</f>
        <v>-79.096475228350869</v>
      </c>
      <c r="N3" s="16">
        <f t="shared" ref="N3:N51" si="7">J3*SIN(RADIANS(L3))</f>
        <v>-99.844951886080423</v>
      </c>
      <c r="O3" s="16">
        <f t="shared" ref="O3:O55" si="8">SQRT(N3^2+M3^2)</f>
        <v>127.37843934780656</v>
      </c>
      <c r="P3" s="16">
        <f>M3-'"0" цикл 13.08.24'!M3</f>
        <v>-24.646425732381729</v>
      </c>
      <c r="Q3" s="16">
        <f>N3-'"0" цикл 13.08.24'!N3</f>
        <v>13.059702672287017</v>
      </c>
      <c r="R3" s="16">
        <f t="shared" ref="R3:R51" si="9">SQRT(P3^2+Q3^2)</f>
        <v>27.892689638511897</v>
      </c>
      <c r="S3" s="16">
        <f t="shared" ref="S3:S51" si="10">IF(R3=0,0,IF(P3&gt;=0,DEGREES(ASIN(Q3/R3)),(180-DEGREES(ASIN(Q3/R3)))))</f>
        <v>152.08167914361701</v>
      </c>
      <c r="T3" s="16">
        <f t="shared" ref="T3:T51" si="11">IF(S3&lt;0,360+S3,S3)</f>
        <v>152.08167914361701</v>
      </c>
    </row>
    <row r="4" spans="1:20" x14ac:dyDescent="0.25">
      <c r="A4" s="7">
        <v>0.5</v>
      </c>
      <c r="B4">
        <v>-4490</v>
      </c>
      <c r="C4">
        <v>1677</v>
      </c>
      <c r="D4" s="8">
        <f t="shared" si="0"/>
        <v>-3083.5</v>
      </c>
      <c r="E4" s="8">
        <f t="shared" si="1"/>
        <v>-71.614867308721642</v>
      </c>
      <c r="F4">
        <v>3348</v>
      </c>
      <c r="G4">
        <v>4537</v>
      </c>
      <c r="H4" s="8">
        <f t="shared" ref="H4:H43" si="12">(F4-G4)/2</f>
        <v>-594.5</v>
      </c>
      <c r="I4" s="8">
        <f t="shared" si="2"/>
        <v>-98.469294801496758</v>
      </c>
      <c r="J4" s="38">
        <f t="shared" si="3"/>
        <v>121.75750998747421</v>
      </c>
      <c r="K4" s="38">
        <f t="shared" si="4"/>
        <v>53.972308943918286</v>
      </c>
      <c r="L4" s="38">
        <f t="shared" si="5"/>
        <v>233.97230894391828</v>
      </c>
      <c r="M4" s="16">
        <f t="shared" si="6"/>
        <v>-71.614867308721671</v>
      </c>
      <c r="N4" s="16">
        <f t="shared" si="7"/>
        <v>-98.469294801496716</v>
      </c>
      <c r="O4" s="16">
        <f t="shared" si="8"/>
        <v>121.75750998747421</v>
      </c>
      <c r="P4" s="16">
        <f>M4-'"0" цикл 13.08.24'!M4</f>
        <v>-16.352755253901847</v>
      </c>
      <c r="Q4" s="16">
        <f>N4-'"0" цикл 13.08.24'!N4</f>
        <v>8.9085963421553771</v>
      </c>
      <c r="R4" s="16">
        <f t="shared" si="9"/>
        <v>18.621914326445566</v>
      </c>
      <c r="S4" s="16">
        <f t="shared" si="10"/>
        <v>151.41949109018122</v>
      </c>
      <c r="T4" s="16">
        <f t="shared" si="11"/>
        <v>151.41949109018122</v>
      </c>
    </row>
    <row r="5" spans="1:20" x14ac:dyDescent="0.25">
      <c r="A5" s="7">
        <v>1</v>
      </c>
      <c r="B5">
        <v>-4097</v>
      </c>
      <c r="C5">
        <v>1497</v>
      </c>
      <c r="D5" s="8">
        <f t="shared" si="0"/>
        <v>-2797</v>
      </c>
      <c r="E5" s="8">
        <f t="shared" si="1"/>
        <v>-64.140530780939088</v>
      </c>
      <c r="F5">
        <v>3465</v>
      </c>
      <c r="G5">
        <v>4360</v>
      </c>
      <c r="H5" s="8">
        <f t="shared" si="12"/>
        <v>-447.5</v>
      </c>
      <c r="I5" s="8">
        <f t="shared" si="2"/>
        <v>-97.028188129655234</v>
      </c>
      <c r="J5" s="38">
        <f>SQRT(E5^2+I5^2)</f>
        <v>116.31198124262333</v>
      </c>
      <c r="K5" s="38">
        <f t="shared" si="4"/>
        <v>56.533283503723617</v>
      </c>
      <c r="L5" s="38">
        <f t="shared" si="5"/>
        <v>236.53328350372362</v>
      </c>
      <c r="M5" s="16">
        <f t="shared" si="6"/>
        <v>-64.140530780939116</v>
      </c>
      <c r="N5" s="16">
        <f t="shared" si="7"/>
        <v>-97.028188129655206</v>
      </c>
      <c r="O5" s="16">
        <f t="shared" si="8"/>
        <v>116.31198124262333</v>
      </c>
      <c r="P5" s="16">
        <f>M5-'"0" цикл 13.08.24'!M5</f>
        <v>-9.3220231861380256</v>
      </c>
      <c r="Q5" s="16">
        <f>N5-'"0" цикл 13.08.24'!N5</f>
        <v>5.6301119156865411</v>
      </c>
      <c r="R5" s="16">
        <f t="shared" si="9"/>
        <v>10.890283580607555</v>
      </c>
      <c r="S5" s="16">
        <f t="shared" si="10"/>
        <v>148.86978056115214</v>
      </c>
      <c r="T5" s="16">
        <f t="shared" si="11"/>
        <v>148.86978056115214</v>
      </c>
    </row>
    <row r="6" spans="1:20" x14ac:dyDescent="0.25">
      <c r="A6" s="7">
        <v>1.5</v>
      </c>
      <c r="B6">
        <v>-2892</v>
      </c>
      <c r="C6">
        <v>1111</v>
      </c>
      <c r="D6" s="8">
        <f t="shared" si="0"/>
        <v>-2001.5</v>
      </c>
      <c r="E6" s="8">
        <f t="shared" si="1"/>
        <v>-57.360619236850873</v>
      </c>
      <c r="F6">
        <v>3158</v>
      </c>
      <c r="G6">
        <v>4325</v>
      </c>
      <c r="H6" s="8">
        <f t="shared" si="12"/>
        <v>-583.5</v>
      </c>
      <c r="I6" s="8">
        <f t="shared" si="2"/>
        <v>-95.943418369158564</v>
      </c>
      <c r="J6" s="38">
        <f t="shared" si="3"/>
        <v>111.78273644706672</v>
      </c>
      <c r="K6" s="38">
        <f t="shared" si="4"/>
        <v>59.126534841535161</v>
      </c>
      <c r="L6" s="38">
        <f t="shared" si="5"/>
        <v>239.12653484153515</v>
      </c>
      <c r="M6" s="16">
        <f t="shared" si="6"/>
        <v>-57.360619236850894</v>
      </c>
      <c r="N6" s="16">
        <f t="shared" si="7"/>
        <v>-95.94341836915855</v>
      </c>
      <c r="O6" s="16">
        <f t="shared" si="8"/>
        <v>111.78273644706672</v>
      </c>
      <c r="P6" s="16">
        <f>M6-'"0" цикл 13.08.24'!M6</f>
        <v>-4.2656208652714938</v>
      </c>
      <c r="Q6" s="16">
        <f>N6-'"0" цикл 13.08.24'!N6</f>
        <v>3.1951634211335573</v>
      </c>
      <c r="R6" s="16">
        <f t="shared" si="9"/>
        <v>5.3295957308213753</v>
      </c>
      <c r="S6" s="16">
        <f t="shared" si="10"/>
        <v>143.1649531124886</v>
      </c>
      <c r="T6" s="16">
        <f t="shared" si="11"/>
        <v>143.1649531124886</v>
      </c>
    </row>
    <row r="7" spans="1:20" x14ac:dyDescent="0.25">
      <c r="A7" s="7">
        <v>2</v>
      </c>
      <c r="B7">
        <v>-1985</v>
      </c>
      <c r="C7">
        <v>-1071</v>
      </c>
      <c r="D7" s="8">
        <f t="shared" si="0"/>
        <v>-457</v>
      </c>
      <c r="E7" s="8">
        <f t="shared" si="1"/>
        <v>-52.508922462309286</v>
      </c>
      <c r="F7">
        <v>2460</v>
      </c>
      <c r="G7">
        <v>5369</v>
      </c>
      <c r="H7" s="8">
        <f t="shared" si="12"/>
        <v>-1454.5</v>
      </c>
      <c r="I7" s="8">
        <f t="shared" si="2"/>
        <v>-94.528976341060385</v>
      </c>
      <c r="J7" s="38">
        <f t="shared" si="3"/>
        <v>108.13377967241117</v>
      </c>
      <c r="K7" s="38">
        <f t="shared" si="4"/>
        <v>60.948719459168139</v>
      </c>
      <c r="L7" s="38">
        <f t="shared" si="5"/>
        <v>240.94871945916813</v>
      </c>
      <c r="M7" s="16">
        <f t="shared" si="6"/>
        <v>-52.508922462309272</v>
      </c>
      <c r="N7" s="16">
        <f t="shared" si="7"/>
        <v>-94.5289763410604</v>
      </c>
      <c r="O7" s="16">
        <f t="shared" si="8"/>
        <v>108.13377967241118</v>
      </c>
      <c r="P7" s="16">
        <f>M7-'"0" цикл 13.08.24'!M7</f>
        <v>-1.0150185363074868</v>
      </c>
      <c r="Q7" s="16">
        <f>N7-'"0" цикл 13.08.24'!N7</f>
        <v>1.2438118883907947</v>
      </c>
      <c r="R7" s="16">
        <f t="shared" si="9"/>
        <v>1.6054066907640778</v>
      </c>
      <c r="S7" s="16">
        <f t="shared" si="10"/>
        <v>129.21632641623506</v>
      </c>
      <c r="T7" s="16">
        <f t="shared" si="11"/>
        <v>129.21632641623506</v>
      </c>
    </row>
    <row r="8" spans="1:20" x14ac:dyDescent="0.25">
      <c r="A8" s="7">
        <v>2.5</v>
      </c>
      <c r="B8">
        <v>-1735</v>
      </c>
      <c r="C8">
        <v>-1412</v>
      </c>
      <c r="D8" s="8">
        <f t="shared" si="0"/>
        <v>-161.5</v>
      </c>
      <c r="E8" s="8">
        <f t="shared" si="1"/>
        <v>-51.401124107315461</v>
      </c>
      <c r="F8">
        <v>1492</v>
      </c>
      <c r="G8">
        <v>6393</v>
      </c>
      <c r="H8" s="8">
        <f t="shared" si="12"/>
        <v>-2450.5</v>
      </c>
      <c r="I8" s="8">
        <f t="shared" si="2"/>
        <v>-91.003198065409265</v>
      </c>
      <c r="J8" s="38">
        <f t="shared" si="3"/>
        <v>104.51630311883287</v>
      </c>
      <c r="K8" s="38">
        <f t="shared" si="4"/>
        <v>60.541036913549895</v>
      </c>
      <c r="L8" s="38">
        <f t="shared" si="5"/>
        <v>240.5410369135499</v>
      </c>
      <c r="M8" s="16">
        <f t="shared" si="6"/>
        <v>-51.401124107315397</v>
      </c>
      <c r="N8" s="16">
        <f t="shared" si="7"/>
        <v>-91.003198065409293</v>
      </c>
      <c r="O8" s="16">
        <f t="shared" si="8"/>
        <v>104.51630311883287</v>
      </c>
      <c r="P8" s="16">
        <f>M8-'"0" цикл 13.08.24'!M8</f>
        <v>-1.4574094431578075</v>
      </c>
      <c r="Q8" s="16">
        <f>N8-'"0" цикл 13.08.24'!N8</f>
        <v>0.42813820394160018</v>
      </c>
      <c r="R8" s="16">
        <f t="shared" si="9"/>
        <v>1.5189946039008466</v>
      </c>
      <c r="S8" s="16">
        <f t="shared" si="10"/>
        <v>163.62897401490383</v>
      </c>
      <c r="T8" s="16">
        <f t="shared" si="11"/>
        <v>163.62897401490383</v>
      </c>
    </row>
    <row r="9" spans="1:20" x14ac:dyDescent="0.25">
      <c r="A9" s="7">
        <v>3</v>
      </c>
      <c r="B9">
        <v>-1224</v>
      </c>
      <c r="C9">
        <v>-1884</v>
      </c>
      <c r="D9" s="8">
        <f t="shared" si="0"/>
        <v>330</v>
      </c>
      <c r="E9" s="8">
        <f t="shared" si="1"/>
        <v>-51.009637099819599</v>
      </c>
      <c r="F9">
        <v>928</v>
      </c>
      <c r="G9">
        <v>6856</v>
      </c>
      <c r="H9" s="8">
        <f t="shared" si="12"/>
        <v>-2964</v>
      </c>
      <c r="I9" s="8">
        <f t="shared" si="2"/>
        <v>-85.063158172360758</v>
      </c>
      <c r="J9" s="38">
        <f t="shared" si="3"/>
        <v>99.185301105110113</v>
      </c>
      <c r="K9" s="38">
        <f t="shared" si="4"/>
        <v>59.050240767859805</v>
      </c>
      <c r="L9" s="38">
        <f t="shared" si="5"/>
        <v>239.0502407678598</v>
      </c>
      <c r="M9" s="16">
        <f t="shared" si="6"/>
        <v>-51.009637099819599</v>
      </c>
      <c r="N9" s="16">
        <f t="shared" si="7"/>
        <v>-85.063158172360758</v>
      </c>
      <c r="O9" s="16">
        <f t="shared" si="8"/>
        <v>99.185301105110113</v>
      </c>
      <c r="P9" s="16">
        <f>M9-'"0" цикл 13.08.24'!M9</f>
        <v>-1.7858705033312532</v>
      </c>
      <c r="Q9" s="16">
        <f>N9-'"0" цикл 13.08.24'!N9</f>
        <v>0.10333723704800946</v>
      </c>
      <c r="R9" s="16">
        <f t="shared" si="9"/>
        <v>1.7888577470635669</v>
      </c>
      <c r="S9" s="16">
        <f t="shared" si="10"/>
        <v>176.68834176269897</v>
      </c>
      <c r="T9" s="16">
        <f t="shared" si="11"/>
        <v>176.68834176269897</v>
      </c>
    </row>
    <row r="10" spans="1:20" x14ac:dyDescent="0.25">
      <c r="A10" s="7">
        <v>3.5</v>
      </c>
      <c r="B10">
        <v>-840</v>
      </c>
      <c r="C10">
        <v>-2279</v>
      </c>
      <c r="D10" s="8">
        <f t="shared" si="0"/>
        <v>719.5</v>
      </c>
      <c r="E10" s="8">
        <f t="shared" si="1"/>
        <v>-51.809579332390541</v>
      </c>
      <c r="F10">
        <v>844</v>
      </c>
      <c r="G10">
        <v>7049</v>
      </c>
      <c r="H10" s="8">
        <f t="shared" si="12"/>
        <v>-3102.5</v>
      </c>
      <c r="I10" s="8">
        <f t="shared" si="2"/>
        <v>-77.878466689478685</v>
      </c>
      <c r="J10" s="38">
        <f t="shared" si="3"/>
        <v>93.537629243548352</v>
      </c>
      <c r="K10" s="38">
        <f t="shared" si="4"/>
        <v>56.365689183037837</v>
      </c>
      <c r="L10" s="38">
        <f t="shared" si="5"/>
        <v>236.36568918303783</v>
      </c>
      <c r="M10" s="16">
        <f t="shared" si="6"/>
        <v>-51.809579332390555</v>
      </c>
      <c r="N10" s="16">
        <f t="shared" si="7"/>
        <v>-77.878466689478685</v>
      </c>
      <c r="O10" s="16">
        <f t="shared" si="8"/>
        <v>93.537629243548352</v>
      </c>
      <c r="P10" s="16">
        <f>M10-'"0" цикл 13.08.24'!M10</f>
        <v>-1.4355932919693899</v>
      </c>
      <c r="Q10" s="16">
        <f>N10-'"0" цикл 13.08.24'!N10</f>
        <v>0.16272083184506414</v>
      </c>
      <c r="R10" s="16">
        <f t="shared" si="9"/>
        <v>1.4447858557806619</v>
      </c>
      <c r="S10" s="16">
        <f t="shared" si="10"/>
        <v>173.533269611348</v>
      </c>
      <c r="T10" s="16">
        <f t="shared" si="11"/>
        <v>173.533269611348</v>
      </c>
    </row>
    <row r="11" spans="1:20" x14ac:dyDescent="0.25">
      <c r="A11" s="7">
        <v>4</v>
      </c>
      <c r="B11">
        <v>-280</v>
      </c>
      <c r="C11">
        <v>-2826</v>
      </c>
      <c r="D11" s="8">
        <f t="shared" si="0"/>
        <v>1273</v>
      </c>
      <c r="E11" s="8">
        <f t="shared" si="1"/>
        <v>-53.553693013178631</v>
      </c>
      <c r="F11">
        <v>611</v>
      </c>
      <c r="G11">
        <v>7222</v>
      </c>
      <c r="H11" s="8">
        <f t="shared" si="12"/>
        <v>-3305.5</v>
      </c>
      <c r="I11" s="8">
        <f t="shared" si="2"/>
        <v>-70.358078040100793</v>
      </c>
      <c r="J11" s="38">
        <f t="shared" si="3"/>
        <v>88.420909183556191</v>
      </c>
      <c r="K11" s="38">
        <f t="shared" si="4"/>
        <v>52.723092102952926</v>
      </c>
      <c r="L11" s="38">
        <f t="shared" si="5"/>
        <v>232.72309210295293</v>
      </c>
      <c r="M11" s="16">
        <f t="shared" si="6"/>
        <v>-53.553693013178652</v>
      </c>
      <c r="N11" s="16">
        <f t="shared" si="7"/>
        <v>-70.358078040100779</v>
      </c>
      <c r="O11" s="16">
        <f t="shared" si="8"/>
        <v>88.420909183556191</v>
      </c>
      <c r="P11" s="16">
        <f>M11-'"0" цикл 13.08.24'!M11</f>
        <v>-1.0150206489484717</v>
      </c>
      <c r="Q11" s="16">
        <f>N11-'"0" цикл 13.08.24'!N11</f>
        <v>0.36026064086154008</v>
      </c>
      <c r="R11" s="16">
        <f t="shared" si="9"/>
        <v>1.0770583304286467</v>
      </c>
      <c r="S11" s="16">
        <f t="shared" si="10"/>
        <v>160.45873156548276</v>
      </c>
      <c r="T11" s="16">
        <f t="shared" si="11"/>
        <v>160.45873156548276</v>
      </c>
    </row>
    <row r="12" spans="1:20" x14ac:dyDescent="0.25">
      <c r="A12" s="7">
        <v>4.5</v>
      </c>
      <c r="B12">
        <v>372</v>
      </c>
      <c r="C12">
        <v>-3387</v>
      </c>
      <c r="D12" s="8">
        <f t="shared" si="0"/>
        <v>1879.5</v>
      </c>
      <c r="E12" s="8">
        <f t="shared" si="1"/>
        <v>-56.639512503742942</v>
      </c>
      <c r="F12">
        <v>438</v>
      </c>
      <c r="G12">
        <v>7304</v>
      </c>
      <c r="H12" s="8">
        <f t="shared" si="12"/>
        <v>-3433</v>
      </c>
      <c r="I12" s="8">
        <f t="shared" si="2"/>
        <v>-62.34566289013663</v>
      </c>
      <c r="J12" s="38">
        <f t="shared" si="3"/>
        <v>84.231918284414093</v>
      </c>
      <c r="K12" s="38">
        <f t="shared" si="4"/>
        <v>47.745619708881918</v>
      </c>
      <c r="L12" s="38">
        <f t="shared" si="5"/>
        <v>227.74561970888192</v>
      </c>
      <c r="M12" s="16">
        <f t="shared" si="6"/>
        <v>-56.639512503742949</v>
      </c>
      <c r="N12" s="16">
        <f t="shared" si="7"/>
        <v>-62.345662890136623</v>
      </c>
      <c r="O12" s="16">
        <f t="shared" si="8"/>
        <v>84.231918284414093</v>
      </c>
      <c r="P12" s="16">
        <f>M12-'"0" цикл 13.08.24'!M12</f>
        <v>-0.82231111486221664</v>
      </c>
      <c r="Q12" s="16">
        <f>N12-'"0" цикл 13.08.24'!N12</f>
        <v>0.36510815552012588</v>
      </c>
      <c r="R12" s="16">
        <f t="shared" si="9"/>
        <v>0.89972192084735281</v>
      </c>
      <c r="S12" s="16">
        <f t="shared" si="10"/>
        <v>156.05866134592375</v>
      </c>
      <c r="T12" s="16">
        <f t="shared" si="11"/>
        <v>156.05866134592375</v>
      </c>
    </row>
    <row r="13" spans="1:20" x14ac:dyDescent="0.25">
      <c r="A13" s="7">
        <v>5</v>
      </c>
      <c r="B13">
        <v>408</v>
      </c>
      <c r="C13">
        <v>-3573</v>
      </c>
      <c r="D13" s="8">
        <f t="shared" si="0"/>
        <v>1990.5</v>
      </c>
      <c r="E13" s="8">
        <f t="shared" si="1"/>
        <v>-61.195486024372357</v>
      </c>
      <c r="F13">
        <v>841</v>
      </c>
      <c r="G13">
        <v>6998</v>
      </c>
      <c r="H13" s="8">
        <f t="shared" si="12"/>
        <v>-3078.5</v>
      </c>
      <c r="I13" s="8">
        <f t="shared" si="2"/>
        <v>-54.024220255120184</v>
      </c>
      <c r="J13" s="38">
        <f t="shared" si="3"/>
        <v>81.630287785434703</v>
      </c>
      <c r="K13" s="38">
        <f t="shared" si="4"/>
        <v>41.438509137092616</v>
      </c>
      <c r="L13" s="38">
        <f t="shared" si="5"/>
        <v>221.43850913709261</v>
      </c>
      <c r="M13" s="16">
        <f t="shared" si="6"/>
        <v>-61.195486024372357</v>
      </c>
      <c r="N13" s="16">
        <f t="shared" si="7"/>
        <v>-54.024220255120184</v>
      </c>
      <c r="O13" s="16">
        <f t="shared" si="8"/>
        <v>81.630287785434703</v>
      </c>
      <c r="P13" s="16">
        <f>M13-'"0" цикл 13.08.24'!M13</f>
        <v>-0.49992437075158591</v>
      </c>
      <c r="Q13" s="16">
        <f>N13-'"0" цикл 13.08.24'!N13</f>
        <v>0.73472962780169837</v>
      </c>
      <c r="R13" s="16">
        <f t="shared" si="9"/>
        <v>0.88867992125454898</v>
      </c>
      <c r="S13" s="16">
        <f t="shared" si="10"/>
        <v>124.23213488883181</v>
      </c>
      <c r="T13" s="16">
        <f t="shared" si="11"/>
        <v>124.23213488883181</v>
      </c>
    </row>
    <row r="14" spans="1:20" x14ac:dyDescent="0.25">
      <c r="A14" s="7">
        <v>5.5</v>
      </c>
      <c r="B14">
        <v>393</v>
      </c>
      <c r="C14">
        <v>-3465</v>
      </c>
      <c r="D14" s="8">
        <f t="shared" si="0"/>
        <v>1929</v>
      </c>
      <c r="E14" s="8">
        <f t="shared" si="1"/>
        <v>-66.020519294917079</v>
      </c>
      <c r="F14">
        <v>1636</v>
      </c>
      <c r="G14">
        <v>6229</v>
      </c>
      <c r="H14" s="8">
        <f t="shared" si="12"/>
        <v>-2296.5</v>
      </c>
      <c r="I14" s="8">
        <f t="shared" si="2"/>
        <v>-46.562002717261578</v>
      </c>
      <c r="J14" s="38">
        <f t="shared" si="3"/>
        <v>80.788174041828626</v>
      </c>
      <c r="K14" s="38">
        <f t="shared" si="4"/>
        <v>35.194001590447279</v>
      </c>
      <c r="L14" s="38">
        <f t="shared" si="5"/>
        <v>215.19400159044727</v>
      </c>
      <c r="M14" s="16">
        <f t="shared" si="6"/>
        <v>-66.020519294917079</v>
      </c>
      <c r="N14" s="16">
        <f t="shared" si="7"/>
        <v>-46.562002717261564</v>
      </c>
      <c r="O14" s="16">
        <f t="shared" si="8"/>
        <v>80.788174041828626</v>
      </c>
      <c r="P14" s="16">
        <f>M14-'"0" цикл 13.08.24'!M14</f>
        <v>-0.15693582499261538</v>
      </c>
      <c r="Q14" s="16">
        <f>N14-'"0" цикл 13.08.24'!N14</f>
        <v>1.0813345679268878</v>
      </c>
      <c r="R14" s="16">
        <f t="shared" si="9"/>
        <v>1.0926633978310711</v>
      </c>
      <c r="S14" s="16">
        <f t="shared" si="10"/>
        <v>98.257772416565473</v>
      </c>
      <c r="T14" s="16">
        <f t="shared" si="11"/>
        <v>98.257772416565473</v>
      </c>
    </row>
    <row r="15" spans="1:20" x14ac:dyDescent="0.25">
      <c r="A15" s="7">
        <v>6</v>
      </c>
      <c r="B15">
        <v>320</v>
      </c>
      <c r="C15">
        <v>-3316</v>
      </c>
      <c r="D15" s="8">
        <f t="shared" si="0"/>
        <v>1818</v>
      </c>
      <c r="E15" s="8">
        <f t="shared" si="1"/>
        <v>-70.696479087875659</v>
      </c>
      <c r="F15">
        <v>2488</v>
      </c>
      <c r="G15">
        <v>5343</v>
      </c>
      <c r="H15" s="8">
        <f t="shared" si="12"/>
        <v>-1427.5</v>
      </c>
      <c r="I15" s="8">
        <f t="shared" si="2"/>
        <v>-40.995244635088788</v>
      </c>
      <c r="J15" s="38">
        <f t="shared" si="3"/>
        <v>81.722715557629485</v>
      </c>
      <c r="K15" s="38">
        <f t="shared" si="4"/>
        <v>30.108448806984978</v>
      </c>
      <c r="L15" s="38">
        <f t="shared" si="5"/>
        <v>210.10844880698497</v>
      </c>
      <c r="M15" s="16">
        <f t="shared" si="6"/>
        <v>-70.696479087875673</v>
      </c>
      <c r="N15" s="16">
        <f t="shared" si="7"/>
        <v>-40.995244635088767</v>
      </c>
      <c r="O15" s="16">
        <f t="shared" si="8"/>
        <v>81.722715557629485</v>
      </c>
      <c r="P15" s="16">
        <f>M15-'"0" цикл 13.08.24'!M15</f>
        <v>-0.46599190472296925</v>
      </c>
      <c r="Q15" s="16">
        <f>N15-'"0" цикл 13.08.24'!N15</f>
        <v>0.87893786298361221</v>
      </c>
      <c r="R15" s="16">
        <f t="shared" si="9"/>
        <v>0.9948267297643042</v>
      </c>
      <c r="S15" s="16">
        <f t="shared" si="10"/>
        <v>117.93146911756207</v>
      </c>
      <c r="T15" s="16">
        <f t="shared" si="11"/>
        <v>117.93146911756207</v>
      </c>
    </row>
    <row r="16" spans="1:20" x14ac:dyDescent="0.25">
      <c r="A16" s="7">
        <v>6.5</v>
      </c>
      <c r="B16">
        <v>382</v>
      </c>
      <c r="C16">
        <v>-3466</v>
      </c>
      <c r="D16" s="8">
        <f t="shared" si="0"/>
        <v>1924</v>
      </c>
      <c r="E16" s="8">
        <f t="shared" si="1"/>
        <v>-75.103378390273264</v>
      </c>
      <c r="F16">
        <v>2706</v>
      </c>
      <c r="G16">
        <v>5178</v>
      </c>
      <c r="H16" s="8">
        <f t="shared" si="12"/>
        <v>-1236</v>
      </c>
      <c r="I16" s="8">
        <f t="shared" si="2"/>
        <v>-37.534914609158136</v>
      </c>
      <c r="J16" s="38">
        <f t="shared" si="3"/>
        <v>83.960629227926574</v>
      </c>
      <c r="K16" s="38">
        <f t="shared" si="4"/>
        <v>26.554812502176436</v>
      </c>
      <c r="L16" s="38">
        <f t="shared" si="5"/>
        <v>206.55481250217645</v>
      </c>
      <c r="M16" s="16">
        <f t="shared" si="6"/>
        <v>-75.103378390273264</v>
      </c>
      <c r="N16" s="16">
        <f t="shared" si="7"/>
        <v>-37.534914609158143</v>
      </c>
      <c r="O16" s="16">
        <f t="shared" si="8"/>
        <v>83.960629227926574</v>
      </c>
      <c r="P16" s="16">
        <f>M16-'"0" цикл 13.08.24'!M16</f>
        <v>-1.3737770259781996</v>
      </c>
      <c r="Q16" s="16">
        <f>N16-'"0" цикл 13.08.24'!N16</f>
        <v>0.3529296281814851</v>
      </c>
      <c r="R16" s="16">
        <f t="shared" si="9"/>
        <v>1.4183873376316598</v>
      </c>
      <c r="S16" s="16">
        <f t="shared" si="10"/>
        <v>165.59203243285393</v>
      </c>
      <c r="T16" s="16">
        <f t="shared" si="11"/>
        <v>165.59203243285393</v>
      </c>
    </row>
    <row r="17" spans="1:20" x14ac:dyDescent="0.25">
      <c r="A17" s="7">
        <v>7</v>
      </c>
      <c r="B17">
        <v>110</v>
      </c>
      <c r="C17">
        <v>-3262</v>
      </c>
      <c r="D17" s="8">
        <f t="shared" si="0"/>
        <v>1686</v>
      </c>
      <c r="E17" s="8">
        <f t="shared" si="1"/>
        <v>-79.767218369855925</v>
      </c>
      <c r="F17">
        <v>2799</v>
      </c>
      <c r="G17">
        <v>5096</v>
      </c>
      <c r="H17" s="8">
        <f t="shared" si="12"/>
        <v>-1148.5</v>
      </c>
      <c r="I17" s="8">
        <f t="shared" si="2"/>
        <v>-34.538783990631863</v>
      </c>
      <c r="J17" s="38">
        <f t="shared" si="3"/>
        <v>86.923740865288408</v>
      </c>
      <c r="K17" s="38">
        <f t="shared" si="4"/>
        <v>23.412356593492547</v>
      </c>
      <c r="L17" s="38">
        <f t="shared" si="5"/>
        <v>203.41235659349255</v>
      </c>
      <c r="M17" s="16">
        <f t="shared" si="6"/>
        <v>-79.767218369855939</v>
      </c>
      <c r="N17" s="16">
        <f t="shared" si="7"/>
        <v>-34.538783990631849</v>
      </c>
      <c r="O17" s="16">
        <f t="shared" si="8"/>
        <v>86.923740865288408</v>
      </c>
      <c r="P17" s="16">
        <f>M17-'"0" цикл 13.08.24'!M17</f>
        <v>-1.8137280501127009</v>
      </c>
      <c r="Q17" s="16">
        <f>N17-'"0" цикл 13.08.24'!N17</f>
        <v>0.2002162025913492</v>
      </c>
      <c r="R17" s="16">
        <f t="shared" si="9"/>
        <v>1.8247454528086158</v>
      </c>
      <c r="S17" s="16">
        <f t="shared" si="10"/>
        <v>173.70066284169093</v>
      </c>
      <c r="T17" s="16">
        <f t="shared" si="11"/>
        <v>173.70066284169093</v>
      </c>
    </row>
    <row r="18" spans="1:20" x14ac:dyDescent="0.25">
      <c r="A18" s="7">
        <v>7.5</v>
      </c>
      <c r="B18">
        <v>763</v>
      </c>
      <c r="C18">
        <v>-3792</v>
      </c>
      <c r="D18" s="8">
        <f t="shared" si="0"/>
        <v>2277.5</v>
      </c>
      <c r="E18" s="8">
        <f t="shared" si="1"/>
        <v>-83.854152190794153</v>
      </c>
      <c r="F18">
        <v>2157</v>
      </c>
      <c r="G18">
        <v>5350</v>
      </c>
      <c r="H18" s="8">
        <f t="shared" si="12"/>
        <v>-1596.5</v>
      </c>
      <c r="I18" s="8">
        <f t="shared" si="2"/>
        <v>-31.754755812715395</v>
      </c>
      <c r="J18" s="38">
        <f t="shared" si="3"/>
        <v>89.665396649778174</v>
      </c>
      <c r="K18" s="38">
        <f t="shared" si="4"/>
        <v>20.741191841046156</v>
      </c>
      <c r="L18" s="38">
        <f t="shared" si="5"/>
        <v>200.74119184104615</v>
      </c>
      <c r="M18" s="16">
        <f t="shared" si="6"/>
        <v>-83.854152190794167</v>
      </c>
      <c r="N18" s="16">
        <f t="shared" si="7"/>
        <v>-31.754755812715363</v>
      </c>
      <c r="O18" s="16">
        <f t="shared" si="8"/>
        <v>89.665396649778174</v>
      </c>
      <c r="P18" s="16">
        <f>M18-'"0" цикл 13.08.24'!M18</f>
        <v>-1.6961647740327663</v>
      </c>
      <c r="Q18" s="16">
        <f>N18-'"0" цикл 13.08.24'!N18</f>
        <v>0.28020925521293449</v>
      </c>
      <c r="R18" s="16">
        <f t="shared" si="9"/>
        <v>1.7191544920037329</v>
      </c>
      <c r="S18" s="16">
        <f t="shared" si="10"/>
        <v>170.61936660718209</v>
      </c>
      <c r="T18" s="16">
        <f t="shared" si="11"/>
        <v>170.61936660718209</v>
      </c>
    </row>
    <row r="19" spans="1:20" x14ac:dyDescent="0.25">
      <c r="A19" s="7">
        <v>8</v>
      </c>
      <c r="B19">
        <v>1451</v>
      </c>
      <c r="C19">
        <v>-4568</v>
      </c>
      <c r="D19" s="8">
        <f t="shared" si="0"/>
        <v>3009.5</v>
      </c>
      <c r="E19" s="8">
        <f t="shared" si="1"/>
        <v>-89.374855804318372</v>
      </c>
      <c r="F19">
        <v>1373</v>
      </c>
      <c r="G19">
        <v>6531</v>
      </c>
      <c r="H19" s="8">
        <f t="shared" si="12"/>
        <v>-2579</v>
      </c>
      <c r="I19" s="8">
        <f t="shared" si="2"/>
        <v>-27.8847692442999</v>
      </c>
      <c r="J19" s="38">
        <f t="shared" si="3"/>
        <v>93.623849556886711</v>
      </c>
      <c r="K19" s="38">
        <f t="shared" si="4"/>
        <v>17.327813251568926</v>
      </c>
      <c r="L19" s="38">
        <f t="shared" ref="L19:L51" si="13">IF((K19+$L$1)&lt;=360,K19+$L$1,K19+$L$1-360)</f>
        <v>197.32781325156893</v>
      </c>
      <c r="M19" s="16">
        <f t="shared" si="6"/>
        <v>-89.374855804318386</v>
      </c>
      <c r="N19" s="16">
        <f t="shared" si="7"/>
        <v>-27.884769244299878</v>
      </c>
      <c r="O19" s="16">
        <f t="shared" si="8"/>
        <v>93.623849556886711</v>
      </c>
      <c r="P19" s="16">
        <f>M19-'"0" цикл 13.08.24'!M19</f>
        <v>-1.6755614532971634</v>
      </c>
      <c r="Q19" s="16">
        <f>N19-'"0" цикл 13.08.24'!N19</f>
        <v>0.40868115868508426</v>
      </c>
      <c r="R19" s="16">
        <f t="shared" si="9"/>
        <v>1.7246815570532104</v>
      </c>
      <c r="S19" s="16">
        <f t="shared" si="10"/>
        <v>166.29279262537284</v>
      </c>
      <c r="T19" s="16">
        <f t="shared" si="11"/>
        <v>166.29279262537284</v>
      </c>
    </row>
    <row r="20" spans="1:20" x14ac:dyDescent="0.25">
      <c r="A20" s="7">
        <v>8.5</v>
      </c>
      <c r="B20">
        <v>235</v>
      </c>
      <c r="C20">
        <v>-3343</v>
      </c>
      <c r="D20" s="8">
        <f t="shared" si="0"/>
        <v>1789</v>
      </c>
      <c r="E20" s="8">
        <f t="shared" si="1"/>
        <v>-96.669830836545444</v>
      </c>
      <c r="F20">
        <v>1722</v>
      </c>
      <c r="G20">
        <v>6160</v>
      </c>
      <c r="H20" s="8">
        <f t="shared" si="12"/>
        <v>-2219</v>
      </c>
      <c r="I20" s="8">
        <f t="shared" si="2"/>
        <v>-21.633259716228451</v>
      </c>
      <c r="J20" s="38">
        <f t="shared" si="3"/>
        <v>99.060860686328112</v>
      </c>
      <c r="K20" s="38">
        <f t="shared" si="4"/>
        <v>12.614107230117973</v>
      </c>
      <c r="L20" s="38">
        <f t="shared" si="13"/>
        <v>192.61410723011798</v>
      </c>
      <c r="M20" s="16">
        <f t="shared" si="6"/>
        <v>-96.669830836545458</v>
      </c>
      <c r="N20" s="16">
        <f t="shared" si="7"/>
        <v>-21.633259716228444</v>
      </c>
      <c r="O20" s="16">
        <f t="shared" si="8"/>
        <v>99.060860686328112</v>
      </c>
      <c r="P20" s="16">
        <f>M20-'"0" цикл 13.08.24'!M20</f>
        <v>-1.9118837725285402</v>
      </c>
      <c r="Q20" s="16">
        <f>N20-'"0" цикл 13.08.24'!N20</f>
        <v>0.67409676956163622</v>
      </c>
      <c r="R20" s="16">
        <f t="shared" si="9"/>
        <v>2.0272409857713996</v>
      </c>
      <c r="S20" s="16">
        <f t="shared" si="10"/>
        <v>160.57824124826601</v>
      </c>
      <c r="T20" s="16">
        <f t="shared" si="11"/>
        <v>160.57824124826601</v>
      </c>
    </row>
    <row r="21" spans="1:20" x14ac:dyDescent="0.25">
      <c r="A21" s="7">
        <v>9</v>
      </c>
      <c r="B21">
        <v>-1326</v>
      </c>
      <c r="C21">
        <v>-1799</v>
      </c>
      <c r="D21" s="8">
        <f t="shared" si="0"/>
        <v>236.5</v>
      </c>
      <c r="E21" s="8">
        <f t="shared" si="1"/>
        <v>-101.00643484239144</v>
      </c>
      <c r="F21">
        <v>2080</v>
      </c>
      <c r="G21">
        <v>5793</v>
      </c>
      <c r="H21" s="8">
        <f t="shared" si="12"/>
        <v>-1856.5</v>
      </c>
      <c r="I21" s="8">
        <f t="shared" si="2"/>
        <v>-16.254355680205265</v>
      </c>
      <c r="J21" s="38">
        <f t="shared" si="3"/>
        <v>102.30593315223165</v>
      </c>
      <c r="K21" s="38">
        <f t="shared" si="4"/>
        <v>9.141887176048181</v>
      </c>
      <c r="L21" s="38">
        <f t="shared" si="13"/>
        <v>189.14188717604819</v>
      </c>
      <c r="M21" s="16">
        <f t="shared" si="6"/>
        <v>-101.00643484239144</v>
      </c>
      <c r="N21" s="16">
        <f t="shared" si="7"/>
        <v>-16.254355680205286</v>
      </c>
      <c r="O21" s="16">
        <f t="shared" si="8"/>
        <v>102.30593315223165</v>
      </c>
      <c r="P21" s="16">
        <f>M21-'"0" цикл 13.08.24'!M21</f>
        <v>-1.8355285406777284</v>
      </c>
      <c r="Q21" s="16">
        <f>N21-'"0" цикл 13.08.24'!N21</f>
        <v>0.64258571454645264</v>
      </c>
      <c r="R21" s="16">
        <f t="shared" si="9"/>
        <v>1.9447574203950699</v>
      </c>
      <c r="S21" s="16">
        <f t="shared" si="10"/>
        <v>160.70576246675068</v>
      </c>
      <c r="T21" s="16">
        <f t="shared" si="11"/>
        <v>160.70576246675068</v>
      </c>
    </row>
    <row r="22" spans="1:20" x14ac:dyDescent="0.25">
      <c r="A22" s="7">
        <v>9.5</v>
      </c>
      <c r="B22">
        <v>-2631</v>
      </c>
      <c r="C22">
        <v>-346</v>
      </c>
      <c r="D22" s="8">
        <f t="shared" si="0"/>
        <v>-1142.5</v>
      </c>
      <c r="E22" s="8">
        <f t="shared" si="1"/>
        <v>-101.57972689468984</v>
      </c>
      <c r="F22">
        <v>2210</v>
      </c>
      <c r="G22">
        <v>5787</v>
      </c>
      <c r="H22" s="8">
        <f t="shared" si="12"/>
        <v>-1788.5</v>
      </c>
      <c r="I22" s="8">
        <f t="shared" si="2"/>
        <v>-11.754133446521896</v>
      </c>
      <c r="J22" s="38">
        <f t="shared" si="3"/>
        <v>102.25752084359574</v>
      </c>
      <c r="K22" s="38">
        <f t="shared" si="4"/>
        <v>6.6005332412535385</v>
      </c>
      <c r="L22" s="38">
        <f t="shared" si="13"/>
        <v>186.60053324125354</v>
      </c>
      <c r="M22" s="16">
        <f t="shared" si="6"/>
        <v>-101.57972689468983</v>
      </c>
      <c r="N22" s="16">
        <f t="shared" si="7"/>
        <v>-11.754133446521882</v>
      </c>
      <c r="O22" s="16">
        <f t="shared" si="8"/>
        <v>102.25752084359574</v>
      </c>
      <c r="P22" s="16">
        <f>M22-'"0" цикл 13.08.24'!M22</f>
        <v>-1.3749561547264761</v>
      </c>
      <c r="Q22" s="16">
        <f>N22-'"0" цикл 13.08.24'!N22</f>
        <v>0.3201986332755471</v>
      </c>
      <c r="R22" s="16">
        <f t="shared" si="9"/>
        <v>1.4117477083996792</v>
      </c>
      <c r="S22" s="16">
        <f t="shared" si="10"/>
        <v>166.89065881739864</v>
      </c>
      <c r="T22" s="16">
        <f t="shared" si="11"/>
        <v>166.89065881739864</v>
      </c>
    </row>
    <row r="23" spans="1:20" x14ac:dyDescent="0.25">
      <c r="A23" s="7">
        <v>10</v>
      </c>
      <c r="B23">
        <v>-4043</v>
      </c>
      <c r="C23">
        <v>915</v>
      </c>
      <c r="D23" s="8">
        <f t="shared" si="0"/>
        <v>-2479</v>
      </c>
      <c r="E23" s="8">
        <f t="shared" si="1"/>
        <v>-98.810242902918716</v>
      </c>
      <c r="F23">
        <v>2458</v>
      </c>
      <c r="G23">
        <v>5484</v>
      </c>
      <c r="H23" s="8">
        <f t="shared" si="12"/>
        <v>-1513</v>
      </c>
      <c r="I23" s="8">
        <f t="shared" si="2"/>
        <v>-7.4187414293031928</v>
      </c>
      <c r="J23" s="38">
        <f t="shared" si="3"/>
        <v>99.088353639207554</v>
      </c>
      <c r="K23" s="38">
        <f t="shared" si="4"/>
        <v>4.2937507604403304</v>
      </c>
      <c r="L23" s="38">
        <f t="shared" si="13"/>
        <v>184.29375076044033</v>
      </c>
      <c r="M23" s="16">
        <f t="shared" si="6"/>
        <v>-98.810242902918716</v>
      </c>
      <c r="N23" s="16">
        <f t="shared" si="7"/>
        <v>-7.4187414293031742</v>
      </c>
      <c r="O23" s="16">
        <f t="shared" si="8"/>
        <v>99.088353639207554</v>
      </c>
      <c r="P23" s="16">
        <f>M23-'"0" цикл 13.08.24'!M23</f>
        <v>-1.1543690513494056</v>
      </c>
      <c r="Q23" s="16">
        <f>N23-'"0" цикл 13.08.24'!N23</f>
        <v>-1.9157161250269894E-2</v>
      </c>
      <c r="R23" s="16">
        <f t="shared" si="9"/>
        <v>1.1545280003276213</v>
      </c>
      <c r="S23" s="16">
        <f t="shared" si="10"/>
        <v>180.95075637936998</v>
      </c>
      <c r="T23" s="16">
        <f t="shared" si="11"/>
        <v>180.95075637936998</v>
      </c>
    </row>
    <row r="24" spans="1:20" x14ac:dyDescent="0.25">
      <c r="A24" s="7">
        <v>10.5</v>
      </c>
      <c r="B24">
        <v>-4065</v>
      </c>
      <c r="C24">
        <v>1057</v>
      </c>
      <c r="D24" s="8">
        <f t="shared" si="0"/>
        <v>-2561</v>
      </c>
      <c r="E24" s="8">
        <f t="shared" si="1"/>
        <v>-92.801121992673501</v>
      </c>
      <c r="F24">
        <v>2391</v>
      </c>
      <c r="G24">
        <v>5226</v>
      </c>
      <c r="H24" s="8">
        <f t="shared" si="12"/>
        <v>-1417.5</v>
      </c>
      <c r="I24" s="8">
        <f t="shared" si="2"/>
        <v>-3.7511588213382137</v>
      </c>
      <c r="J24" s="38">
        <f t="shared" si="3"/>
        <v>92.876904748177154</v>
      </c>
      <c r="K24" s="38">
        <f t="shared" si="4"/>
        <v>2.3147201607059511</v>
      </c>
      <c r="L24" s="38">
        <f t="shared" si="13"/>
        <v>182.31472016070595</v>
      </c>
      <c r="M24" s="16">
        <f t="shared" si="6"/>
        <v>-92.801121992673501</v>
      </c>
      <c r="N24" s="16">
        <f t="shared" si="7"/>
        <v>-3.7511588213381897</v>
      </c>
      <c r="O24" s="16">
        <f t="shared" si="8"/>
        <v>92.876904748177154</v>
      </c>
      <c r="P24" s="16">
        <f>M24-'"0" цикл 13.08.24'!M24</f>
        <v>-1.3034382221551368</v>
      </c>
      <c r="Q24" s="16">
        <f>N24-'"0" цикл 13.08.24'!N24</f>
        <v>-9.9149219293319657E-2</v>
      </c>
      <c r="R24" s="16">
        <f t="shared" si="9"/>
        <v>1.3072037969121029</v>
      </c>
      <c r="S24" s="16">
        <f t="shared" si="10"/>
        <v>184.34996663240247</v>
      </c>
      <c r="T24" s="16">
        <f t="shared" si="11"/>
        <v>184.34996663240247</v>
      </c>
    </row>
    <row r="25" spans="1:20" x14ac:dyDescent="0.25">
      <c r="A25" s="7">
        <v>11</v>
      </c>
      <c r="B25">
        <v>-2902</v>
      </c>
      <c r="C25">
        <v>-359</v>
      </c>
      <c r="D25" s="8">
        <f t="shared" si="0"/>
        <v>-1271.5</v>
      </c>
      <c r="E25" s="8">
        <f t="shared" si="1"/>
        <v>-86.593242309024191</v>
      </c>
      <c r="F25">
        <v>1765</v>
      </c>
      <c r="G25">
        <v>6158</v>
      </c>
      <c r="H25" s="8">
        <f t="shared" si="12"/>
        <v>-2196.5</v>
      </c>
      <c r="I25" s="8">
        <f t="shared" si="2"/>
        <v>-0.31506890300297208</v>
      </c>
      <c r="J25" s="38">
        <f t="shared" si="3"/>
        <v>86.593815495120765</v>
      </c>
      <c r="K25" s="38">
        <f t="shared" si="4"/>
        <v>0.20846937076589941</v>
      </c>
      <c r="L25" s="38">
        <f t="shared" si="13"/>
        <v>180.2084693707659</v>
      </c>
      <c r="M25" s="16">
        <f t="shared" si="6"/>
        <v>-86.593242309024191</v>
      </c>
      <c r="N25" s="16">
        <f t="shared" si="7"/>
        <v>-0.31506890300296159</v>
      </c>
      <c r="O25" s="16">
        <f t="shared" si="8"/>
        <v>86.593815495120765</v>
      </c>
      <c r="P25" s="16">
        <f>M25-'"0" цикл 13.08.24'!M25</f>
        <v>-1.5300705026347998</v>
      </c>
      <c r="Q25" s="16">
        <f>N25-'"0" цикл 13.08.24'!N25</f>
        <v>-0.34760992914900324</v>
      </c>
      <c r="R25" s="16">
        <f t="shared" si="9"/>
        <v>1.5690597203026035</v>
      </c>
      <c r="S25" s="16">
        <f t="shared" si="10"/>
        <v>192.79951714347132</v>
      </c>
      <c r="T25" s="16">
        <f t="shared" si="11"/>
        <v>192.79951714347132</v>
      </c>
    </row>
    <row r="26" spans="1:20" x14ac:dyDescent="0.25">
      <c r="A26" s="7">
        <v>11.5</v>
      </c>
      <c r="B26">
        <v>-3721</v>
      </c>
      <c r="C26">
        <v>527</v>
      </c>
      <c r="D26" s="8">
        <f t="shared" si="0"/>
        <v>-2124</v>
      </c>
      <c r="E26" s="8">
        <f t="shared" si="1"/>
        <v>-83.511058851901112</v>
      </c>
      <c r="F26">
        <v>2342</v>
      </c>
      <c r="G26">
        <v>5580</v>
      </c>
      <c r="H26" s="8">
        <f t="shared" si="12"/>
        <v>-1619</v>
      </c>
      <c r="I26" s="8">
        <f t="shared" si="2"/>
        <v>5.0092967181507762</v>
      </c>
      <c r="J26" s="38">
        <f t="shared" si="3"/>
        <v>83.661161862456623</v>
      </c>
      <c r="K26" s="38">
        <f t="shared" si="4"/>
        <v>-3.4326959739099014</v>
      </c>
      <c r="L26" s="38">
        <f t="shared" si="13"/>
        <v>176.56730402609008</v>
      </c>
      <c r="M26" s="16">
        <f t="shared" si="6"/>
        <v>-83.511058851901097</v>
      </c>
      <c r="N26" s="16">
        <f t="shared" si="7"/>
        <v>5.0092967181507833</v>
      </c>
      <c r="O26" s="16">
        <f t="shared" si="8"/>
        <v>83.661161862456609</v>
      </c>
      <c r="P26" s="16">
        <f>M26-'"0" цикл 13.08.24'!M26</f>
        <v>-1.8076205723993866</v>
      </c>
      <c r="Q26" s="16">
        <f>N26-'"0" цикл 13.08.24'!N26</f>
        <v>3.2948737573781806E-2</v>
      </c>
      <c r="R26" s="16">
        <f t="shared" si="9"/>
        <v>1.8079208370581914</v>
      </c>
      <c r="S26" s="16">
        <f t="shared" si="10"/>
        <v>178.95574624551028</v>
      </c>
      <c r="T26" s="16">
        <f t="shared" si="11"/>
        <v>178.95574624551028</v>
      </c>
    </row>
    <row r="27" spans="1:20" x14ac:dyDescent="0.25">
      <c r="A27" s="7">
        <v>12</v>
      </c>
      <c r="B27">
        <v>-4300</v>
      </c>
      <c r="C27">
        <v>1215</v>
      </c>
      <c r="D27" s="8">
        <f t="shared" si="0"/>
        <v>-2757.5</v>
      </c>
      <c r="E27" s="8">
        <f t="shared" si="1"/>
        <v>-78.362428550806584</v>
      </c>
      <c r="F27">
        <v>2983</v>
      </c>
      <c r="G27">
        <v>4901</v>
      </c>
      <c r="H27" s="8">
        <f t="shared" si="12"/>
        <v>-959</v>
      </c>
      <c r="I27" s="8">
        <f t="shared" si="2"/>
        <v>8.9338231688187335</v>
      </c>
      <c r="J27" s="38">
        <f>SQRT(E27^2+I27^2)</f>
        <v>78.870041237417823</v>
      </c>
      <c r="K27" s="38">
        <f t="shared" si="4"/>
        <v>-6.5040075158786177</v>
      </c>
      <c r="L27" s="38">
        <f t="shared" si="13"/>
        <v>173.49599248412139</v>
      </c>
      <c r="M27" s="16">
        <f>J27*COS(RADIANS(L27))</f>
        <v>-78.362428550806584</v>
      </c>
      <c r="N27" s="16">
        <f t="shared" si="7"/>
        <v>8.9338231688187335</v>
      </c>
      <c r="O27" s="16">
        <f t="shared" si="8"/>
        <v>78.870041237417823</v>
      </c>
      <c r="P27" s="16">
        <f>M27-'"0" цикл 13.08.24'!M27</f>
        <v>-1.5567421565700954</v>
      </c>
      <c r="Q27" s="16">
        <f>N27-'"0" цикл 13.08.24'!N27</f>
        <v>0.77590687637402489</v>
      </c>
      <c r="R27" s="16">
        <f t="shared" si="9"/>
        <v>1.7393900145875874</v>
      </c>
      <c r="S27" s="16">
        <f t="shared" si="10"/>
        <v>153.50755056798911</v>
      </c>
      <c r="T27" s="16">
        <f t="shared" si="11"/>
        <v>153.50755056798911</v>
      </c>
    </row>
    <row r="28" spans="1:20" x14ac:dyDescent="0.25">
      <c r="A28" s="7">
        <v>12.5</v>
      </c>
      <c r="B28">
        <v>-4795</v>
      </c>
      <c r="C28">
        <v>1629</v>
      </c>
      <c r="D28" s="8">
        <f t="shared" si="0"/>
        <v>-3212</v>
      </c>
      <c r="E28" s="8">
        <f t="shared" si="1"/>
        <v>-71.678259029283325</v>
      </c>
      <c r="F28">
        <v>3438</v>
      </c>
      <c r="G28">
        <v>4412</v>
      </c>
      <c r="H28" s="8">
        <f t="shared" si="12"/>
        <v>-487</v>
      </c>
      <c r="I28" s="8">
        <f t="shared" si="2"/>
        <v>11.258496394471081</v>
      </c>
      <c r="J28" s="38">
        <f t="shared" si="3"/>
        <v>72.557057262084129</v>
      </c>
      <c r="K28" s="38">
        <f t="shared" si="4"/>
        <v>-8.9265101994842055</v>
      </c>
      <c r="L28" s="38">
        <f t="shared" si="13"/>
        <v>171.0734898005158</v>
      </c>
      <c r="M28" s="16">
        <f t="shared" si="6"/>
        <v>-71.678259029283325</v>
      </c>
      <c r="N28" s="16">
        <f t="shared" si="7"/>
        <v>11.258496394471093</v>
      </c>
      <c r="O28" s="16">
        <f t="shared" si="8"/>
        <v>72.557057262084129</v>
      </c>
      <c r="P28" s="16">
        <f>M28-'"0" цикл 13.08.24'!M28</f>
        <v>-0.62718397749058852</v>
      </c>
      <c r="Q28" s="16">
        <f>N28-'"0" цикл 13.08.24'!N28</f>
        <v>1.4570646826594711</v>
      </c>
      <c r="R28" s="16">
        <f t="shared" si="9"/>
        <v>1.5863156152148477</v>
      </c>
      <c r="S28" s="16">
        <f t="shared" si="10"/>
        <v>113.28914531041082</v>
      </c>
      <c r="T28" s="16">
        <f t="shared" si="11"/>
        <v>113.28914531041082</v>
      </c>
    </row>
    <row r="29" spans="1:20" x14ac:dyDescent="0.25">
      <c r="A29" s="7">
        <v>13</v>
      </c>
      <c r="B29">
        <v>-5332</v>
      </c>
      <c r="C29">
        <v>2327</v>
      </c>
      <c r="D29" s="8">
        <f t="shared" si="0"/>
        <v>-3829.5</v>
      </c>
      <c r="E29" s="8">
        <f t="shared" si="1"/>
        <v>-63.892465987444936</v>
      </c>
      <c r="F29">
        <v>4158</v>
      </c>
      <c r="G29">
        <v>3791</v>
      </c>
      <c r="H29" s="8">
        <f t="shared" si="12"/>
        <v>183.5</v>
      </c>
      <c r="I29" s="8">
        <f t="shared" si="2"/>
        <v>12.439016611166045</v>
      </c>
      <c r="J29" s="38">
        <f t="shared" si="3"/>
        <v>65.092060531294237</v>
      </c>
      <c r="K29" s="38">
        <f t="shared" si="4"/>
        <v>-11.016917602684822</v>
      </c>
      <c r="L29" s="38">
        <f t="shared" si="13"/>
        <v>168.98308239731517</v>
      </c>
      <c r="M29" s="16">
        <f t="shared" si="6"/>
        <v>-63.892465987444936</v>
      </c>
      <c r="N29" s="16">
        <f t="shared" si="7"/>
        <v>12.439016611166064</v>
      </c>
      <c r="O29" s="16">
        <f t="shared" si="8"/>
        <v>65.092060531294237</v>
      </c>
      <c r="P29" s="16">
        <f>M29-'"0" цикл 13.08.24'!M29</f>
        <v>0.72288516640266209</v>
      </c>
      <c r="Q29" s="16">
        <f>N29-'"0" цикл 13.08.24'!N29</f>
        <v>1.3819187851548342</v>
      </c>
      <c r="R29" s="16">
        <f t="shared" si="9"/>
        <v>1.5595712528027752</v>
      </c>
      <c r="S29" s="16">
        <f t="shared" si="10"/>
        <v>62.385821721560625</v>
      </c>
      <c r="T29" s="16">
        <f t="shared" si="11"/>
        <v>62.385821721560625</v>
      </c>
    </row>
    <row r="30" spans="1:20" x14ac:dyDescent="0.25">
      <c r="A30" s="7">
        <v>13.5</v>
      </c>
      <c r="B30">
        <v>-5812</v>
      </c>
      <c r="C30">
        <v>2723</v>
      </c>
      <c r="D30" s="8">
        <f t="shared" si="0"/>
        <v>-4267.5</v>
      </c>
      <c r="E30" s="8">
        <f t="shared" si="1"/>
        <v>-54.610029316743585</v>
      </c>
      <c r="F30">
        <v>4503</v>
      </c>
      <c r="G30">
        <v>2959</v>
      </c>
      <c r="H30" s="8">
        <f t="shared" si="12"/>
        <v>772</v>
      </c>
      <c r="I30" s="8">
        <f t="shared" si="2"/>
        <v>11.994200117422835</v>
      </c>
      <c r="J30" s="38">
        <f t="shared" si="3"/>
        <v>55.911681591885426</v>
      </c>
      <c r="K30" s="38">
        <f t="shared" si="4"/>
        <v>-12.387395762039285</v>
      </c>
      <c r="L30" s="38">
        <f t="shared" si="13"/>
        <v>167.61260423796071</v>
      </c>
      <c r="M30" s="16">
        <f t="shared" si="6"/>
        <v>-54.610029316743578</v>
      </c>
      <c r="N30" s="16">
        <f t="shared" si="7"/>
        <v>11.994200117422857</v>
      </c>
      <c r="O30" s="16">
        <f t="shared" si="8"/>
        <v>55.911681591885426</v>
      </c>
      <c r="P30" s="16">
        <f>M30-'"0" цикл 13.08.24'!M30</f>
        <v>2.1189423117560295</v>
      </c>
      <c r="Q30" s="16">
        <f>N30-'"0" цикл 13.08.24'!N30</f>
        <v>-2.5252271415233452E-2</v>
      </c>
      <c r="R30" s="16">
        <f t="shared" si="9"/>
        <v>2.1190927770538068</v>
      </c>
      <c r="S30" s="16">
        <f t="shared" si="10"/>
        <v>-0.68278408389884104</v>
      </c>
      <c r="T30" s="16">
        <f t="shared" si="11"/>
        <v>359.31721591610113</v>
      </c>
    </row>
    <row r="31" spans="1:20" x14ac:dyDescent="0.25">
      <c r="A31" s="7">
        <v>14</v>
      </c>
      <c r="B31">
        <v>-5210</v>
      </c>
      <c r="C31">
        <v>1914</v>
      </c>
      <c r="D31" s="8">
        <f t="shared" si="0"/>
        <v>-3562</v>
      </c>
      <c r="E31" s="8">
        <f t="shared" si="1"/>
        <v>-44.266055393157814</v>
      </c>
      <c r="F31">
        <v>5091</v>
      </c>
      <c r="G31">
        <v>2855</v>
      </c>
      <c r="H31" s="8">
        <f t="shared" si="12"/>
        <v>1118</v>
      </c>
      <c r="I31" s="8">
        <f t="shared" si="2"/>
        <v>10.122823677469867</v>
      </c>
      <c r="J31" s="38">
        <f t="shared" si="3"/>
        <v>45.408757076969863</v>
      </c>
      <c r="K31" s="38">
        <f t="shared" si="4"/>
        <v>-12.880989663987441</v>
      </c>
      <c r="L31" s="38">
        <f t="shared" si="13"/>
        <v>167.11901033601256</v>
      </c>
      <c r="M31" s="16">
        <f t="shared" si="6"/>
        <v>-44.266055393157814</v>
      </c>
      <c r="N31" s="16">
        <f t="shared" si="7"/>
        <v>10.122823677469867</v>
      </c>
      <c r="O31" s="16">
        <f t="shared" si="8"/>
        <v>45.408757076969863</v>
      </c>
      <c r="P31" s="16">
        <f>M31-'"0" цикл 13.08.24'!M31</f>
        <v>3.787610745209598</v>
      </c>
      <c r="Q31" s="16">
        <f>N31-'"0" цикл 13.08.24'!N31</f>
        <v>-2.9183728331978465</v>
      </c>
      <c r="R31" s="16">
        <f t="shared" si="9"/>
        <v>4.7815159887607228</v>
      </c>
      <c r="S31" s="16">
        <f t="shared" si="10"/>
        <v>-37.614429552302759</v>
      </c>
      <c r="T31" s="16">
        <f t="shared" si="11"/>
        <v>322.38557044769726</v>
      </c>
    </row>
    <row r="32" spans="1:20" x14ac:dyDescent="0.25">
      <c r="A32" s="7">
        <v>14.5</v>
      </c>
      <c r="B32">
        <v>-4132</v>
      </c>
      <c r="C32">
        <v>920</v>
      </c>
      <c r="D32" s="8">
        <f t="shared" si="0"/>
        <v>-2526</v>
      </c>
      <c r="E32" s="8">
        <f t="shared" si="1"/>
        <v>-35.631952891991631</v>
      </c>
      <c r="F32">
        <v>5053</v>
      </c>
      <c r="G32">
        <v>2939</v>
      </c>
      <c r="H32" s="8">
        <f t="shared" si="12"/>
        <v>1057</v>
      </c>
      <c r="I32" s="8">
        <f t="shared" si="2"/>
        <v>7.4127284699821363</v>
      </c>
      <c r="J32" s="38">
        <f t="shared" si="3"/>
        <v>36.394843182335521</v>
      </c>
      <c r="K32" s="38">
        <f t="shared" si="4"/>
        <v>-11.751959925268094</v>
      </c>
      <c r="L32" s="38">
        <f t="shared" si="13"/>
        <v>168.2480400747319</v>
      </c>
      <c r="M32" s="16">
        <f t="shared" si="6"/>
        <v>-35.631952891991631</v>
      </c>
      <c r="N32" s="16">
        <f t="shared" si="7"/>
        <v>7.4127284699821336</v>
      </c>
      <c r="O32" s="16">
        <f t="shared" si="8"/>
        <v>36.394843182335521</v>
      </c>
      <c r="P32" s="16">
        <f>M32-'"0" цикл 13.08.24'!M32</f>
        <v>5.2539884945575253</v>
      </c>
      <c r="Q32" s="16">
        <f>N32-'"0" цикл 13.08.24'!N32</f>
        <v>-6.8877702459942194</v>
      </c>
      <c r="R32" s="16">
        <f t="shared" si="9"/>
        <v>8.6628964014667815</v>
      </c>
      <c r="S32" s="16">
        <f t="shared" si="10"/>
        <v>-52.663625748195528</v>
      </c>
      <c r="T32" s="16">
        <f t="shared" si="11"/>
        <v>307.3363742518045</v>
      </c>
    </row>
    <row r="33" spans="1:20" x14ac:dyDescent="0.25">
      <c r="A33" s="7">
        <v>15</v>
      </c>
      <c r="B33">
        <v>-2879</v>
      </c>
      <c r="C33">
        <v>-324</v>
      </c>
      <c r="D33" s="8">
        <f t="shared" si="0"/>
        <v>-1277.5</v>
      </c>
      <c r="E33" s="8">
        <f t="shared" si="1"/>
        <v>-29.50890915197548</v>
      </c>
      <c r="F33">
        <v>5144</v>
      </c>
      <c r="G33">
        <v>2891</v>
      </c>
      <c r="H33" s="8">
        <f t="shared" si="12"/>
        <v>1126.5</v>
      </c>
      <c r="I33" s="8">
        <f t="shared" si="2"/>
        <v>4.850499379504007</v>
      </c>
      <c r="J33" s="38">
        <f t="shared" si="3"/>
        <v>29.904900327038558</v>
      </c>
      <c r="K33" s="38">
        <f t="shared" si="4"/>
        <v>-9.3344687148294749</v>
      </c>
      <c r="L33" s="38">
        <f t="shared" si="13"/>
        <v>170.66553128517052</v>
      </c>
      <c r="M33" s="16">
        <f t="shared" si="6"/>
        <v>-29.508909151975477</v>
      </c>
      <c r="N33" s="16">
        <f t="shared" si="7"/>
        <v>4.8504993795040088</v>
      </c>
      <c r="O33" s="16">
        <f t="shared" si="8"/>
        <v>29.904900327038558</v>
      </c>
      <c r="P33" s="16">
        <f>M33-'"0" цикл 13.08.24'!M33</f>
        <v>6.131444435466566</v>
      </c>
      <c r="Q33" s="16">
        <f>N33-'"0" цикл 13.08.24'!N33</f>
        <v>-11.026853220404746</v>
      </c>
      <c r="R33" s="16">
        <f t="shared" si="9"/>
        <v>12.616897511257054</v>
      </c>
      <c r="S33" s="16">
        <f t="shared" si="10"/>
        <v>-60.923900400285419</v>
      </c>
      <c r="T33" s="16">
        <f t="shared" si="11"/>
        <v>299.07609959971455</v>
      </c>
    </row>
    <row r="34" spans="1:20" x14ac:dyDescent="0.25">
      <c r="A34" s="7">
        <v>15.5</v>
      </c>
      <c r="B34">
        <v>-1859</v>
      </c>
      <c r="C34">
        <v>-1287</v>
      </c>
      <c r="D34" s="8">
        <f t="shared" ref="D34:D55" si="14">(B34-C34)/2</f>
        <v>-286</v>
      </c>
      <c r="E34" s="8">
        <f t="shared" si="1"/>
        <v>-26.412181562067381</v>
      </c>
      <c r="F34">
        <v>5246</v>
      </c>
      <c r="G34">
        <v>2804</v>
      </c>
      <c r="H34" s="8">
        <f t="shared" si="12"/>
        <v>1221</v>
      </c>
      <c r="I34" s="8">
        <f t="shared" si="2"/>
        <v>2.1197998955437893</v>
      </c>
      <c r="J34" s="38">
        <f t="shared" si="3"/>
        <v>26.497110907885023</v>
      </c>
      <c r="K34" s="38">
        <f t="shared" ref="K34:K51" si="15">IF(E34&gt;=0,180-DEGREES(ASIN(-I34/J34)),IF(E34&lt;0,DEGREES(ASIN(-I34/J34)),360-DEGREES(ASIN(I34/J34))))</f>
        <v>-4.5886330335928873</v>
      </c>
      <c r="L34" s="38">
        <f t="shared" si="13"/>
        <v>175.41136696640712</v>
      </c>
      <c r="M34" s="16">
        <f t="shared" si="6"/>
        <v>-26.412181562067378</v>
      </c>
      <c r="N34" s="16">
        <f t="shared" si="7"/>
        <v>2.1197998955437867</v>
      </c>
      <c r="O34" s="16">
        <f t="shared" si="8"/>
        <v>26.49711090788502</v>
      </c>
      <c r="P34" s="16">
        <f>M34-'"0" цикл 13.08.24'!M34</f>
        <v>6.1714408068935249</v>
      </c>
      <c r="Q34" s="16">
        <f>N34-'"0" цикл 13.08.24'!N34</f>
        <v>-14.76354041395208</v>
      </c>
      <c r="R34" s="16">
        <f t="shared" si="9"/>
        <v>16.00152515191558</v>
      </c>
      <c r="S34" s="16">
        <f t="shared" si="10"/>
        <v>-67.314144409236093</v>
      </c>
      <c r="T34" s="16">
        <f t="shared" si="11"/>
        <v>292.68585559076394</v>
      </c>
    </row>
    <row r="35" spans="1:20" x14ac:dyDescent="0.25">
      <c r="A35" s="7">
        <v>16</v>
      </c>
      <c r="B35">
        <v>-813</v>
      </c>
      <c r="C35">
        <v>-2244</v>
      </c>
      <c r="D35" s="8">
        <f t="shared" si="14"/>
        <v>715.5</v>
      </c>
      <c r="E35" s="8">
        <f t="shared" si="1"/>
        <v>-25.718898220228237</v>
      </c>
      <c r="F35">
        <v>4875</v>
      </c>
      <c r="G35">
        <v>3043</v>
      </c>
      <c r="H35" s="8">
        <f t="shared" si="12"/>
        <v>916</v>
      </c>
      <c r="I35" s="8">
        <f t="shared" si="2"/>
        <v>-0.8399703418258877</v>
      </c>
      <c r="J35" s="38">
        <f>SQRT(E35^2+I35^2)</f>
        <v>25.732611135242497</v>
      </c>
      <c r="K35" s="38">
        <f t="shared" si="15"/>
        <v>1.8705954865048571</v>
      </c>
      <c r="L35" s="38">
        <f t="shared" si="13"/>
        <v>181.87059548650487</v>
      </c>
      <c r="M35" s="16">
        <f t="shared" si="6"/>
        <v>-25.718898220228233</v>
      </c>
      <c r="N35" s="16">
        <f t="shared" si="7"/>
        <v>-0.83997034182588926</v>
      </c>
      <c r="O35" s="16">
        <f t="shared" si="8"/>
        <v>25.732611135242497</v>
      </c>
      <c r="P35" s="16">
        <f>M35-'"0" цикл 13.08.24'!M35</f>
        <v>5.4563422675035405</v>
      </c>
      <c r="Q35" s="16">
        <f>N35-'"0" цикл 13.08.24'!N35</f>
        <v>-17.6821014884741</v>
      </c>
      <c r="R35" s="16">
        <f t="shared" si="9"/>
        <v>18.504820560838834</v>
      </c>
      <c r="S35" s="16">
        <f t="shared" si="10"/>
        <v>-72.850822203791097</v>
      </c>
      <c r="T35" s="16">
        <f t="shared" si="11"/>
        <v>287.1491777962089</v>
      </c>
    </row>
    <row r="36" spans="1:20" x14ac:dyDescent="0.25">
      <c r="A36" s="7">
        <v>16.5</v>
      </c>
      <c r="B36">
        <v>71</v>
      </c>
      <c r="C36">
        <v>-3227</v>
      </c>
      <c r="D36" s="8">
        <f t="shared" si="14"/>
        <v>1649</v>
      </c>
      <c r="E36" s="8">
        <f t="shared" si="1"/>
        <v>-27.453315686057792</v>
      </c>
      <c r="F36">
        <v>4160</v>
      </c>
      <c r="G36">
        <v>3680</v>
      </c>
      <c r="H36" s="8">
        <f t="shared" si="12"/>
        <v>240</v>
      </c>
      <c r="I36" s="8">
        <f t="shared" si="2"/>
        <v>-3.0604097028792401</v>
      </c>
      <c r="J36" s="38">
        <f t="shared" si="3"/>
        <v>27.623371439920657</v>
      </c>
      <c r="K36" s="38">
        <f t="shared" si="15"/>
        <v>6.3608917864189536</v>
      </c>
      <c r="L36" s="38">
        <f t="shared" si="13"/>
        <v>186.36089178641896</v>
      </c>
      <c r="M36" s="16">
        <f t="shared" si="6"/>
        <v>-27.453315686057795</v>
      </c>
      <c r="N36" s="16">
        <f t="shared" si="7"/>
        <v>-3.0604097028792405</v>
      </c>
      <c r="O36" s="16">
        <f t="shared" si="8"/>
        <v>27.62337143992066</v>
      </c>
      <c r="P36" s="16">
        <f>M36-'"0" цикл 13.08.24'!M36</f>
        <v>4.1061396061411521</v>
      </c>
      <c r="Q36" s="16">
        <f>N36-'"0" цикл 13.08.24'!N36</f>
        <v>-19.526810282029686</v>
      </c>
      <c r="R36" s="16">
        <f t="shared" si="9"/>
        <v>19.953864343918479</v>
      </c>
      <c r="S36" s="16">
        <f t="shared" si="10"/>
        <v>-78.124738682476618</v>
      </c>
      <c r="T36" s="16">
        <f t="shared" si="11"/>
        <v>281.87526131752338</v>
      </c>
    </row>
    <row r="37" spans="1:20" x14ac:dyDescent="0.25">
      <c r="A37" s="7">
        <v>17</v>
      </c>
      <c r="B37">
        <v>720</v>
      </c>
      <c r="C37">
        <v>-3668</v>
      </c>
      <c r="D37" s="8">
        <f t="shared" si="14"/>
        <v>2194</v>
      </c>
      <c r="E37" s="8">
        <f t="shared" si="1"/>
        <v>-31.450561906974905</v>
      </c>
      <c r="F37">
        <v>3402</v>
      </c>
      <c r="G37">
        <v>4462</v>
      </c>
      <c r="H37" s="8">
        <f t="shared" si="12"/>
        <v>-530</v>
      </c>
      <c r="I37" s="8">
        <f t="shared" si="2"/>
        <v>-3.6421859889371877</v>
      </c>
      <c r="J37" s="38">
        <f t="shared" si="3"/>
        <v>31.660754303119049</v>
      </c>
      <c r="K37" s="38">
        <f t="shared" si="15"/>
        <v>6.6058097942025178</v>
      </c>
      <c r="L37" s="38">
        <f t="shared" si="13"/>
        <v>186.60580979420251</v>
      </c>
      <c r="M37" s="16">
        <f t="shared" si="6"/>
        <v>-31.450561906974908</v>
      </c>
      <c r="N37" s="16">
        <f t="shared" si="7"/>
        <v>-3.6421859889371788</v>
      </c>
      <c r="O37" s="16">
        <f t="shared" si="8"/>
        <v>31.660754303119052</v>
      </c>
      <c r="P37" s="16">
        <f>M37-'"0" цикл 13.08.24'!M37</f>
        <v>2.1972222449241094</v>
      </c>
      <c r="Q37" s="16">
        <f>N37-'"0" цикл 13.08.24'!N37</f>
        <v>-20.017684003380374</v>
      </c>
      <c r="R37" s="16">
        <f t="shared" si="9"/>
        <v>20.137910975391165</v>
      </c>
      <c r="S37" s="16">
        <f t="shared" si="10"/>
        <v>-83.736058667512381</v>
      </c>
      <c r="T37" s="16">
        <f t="shared" si="11"/>
        <v>276.2639413324876</v>
      </c>
    </row>
    <row r="38" spans="1:20" x14ac:dyDescent="0.25">
      <c r="A38" s="7">
        <v>17.5</v>
      </c>
      <c r="B38">
        <v>845</v>
      </c>
      <c r="C38">
        <v>-3833</v>
      </c>
      <c r="D38" s="8">
        <f t="shared" si="14"/>
        <v>2339</v>
      </c>
      <c r="E38" s="8">
        <f t="shared" si="1"/>
        <v>-36.768867700331583</v>
      </c>
      <c r="F38">
        <v>2868</v>
      </c>
      <c r="G38">
        <v>5019</v>
      </c>
      <c r="H38" s="8">
        <f t="shared" si="12"/>
        <v>-1075.5</v>
      </c>
      <c r="I38" s="8">
        <f t="shared" si="2"/>
        <v>-2.3574311477410639</v>
      </c>
      <c r="J38" s="38">
        <f t="shared" si="3"/>
        <v>36.844363389544775</v>
      </c>
      <c r="K38" s="38">
        <f t="shared" si="15"/>
        <v>3.6684902069053482</v>
      </c>
      <c r="L38" s="38">
        <f t="shared" si="13"/>
        <v>183.66849020690535</v>
      </c>
      <c r="M38" s="16">
        <f t="shared" si="6"/>
        <v>-36.76886770033159</v>
      </c>
      <c r="N38" s="16">
        <f t="shared" si="7"/>
        <v>-2.3574311477410572</v>
      </c>
      <c r="O38" s="16">
        <f t="shared" si="8"/>
        <v>36.844363389544775</v>
      </c>
      <c r="P38" s="16">
        <f>M38-'"0" цикл 13.08.24'!M38</f>
        <v>-0.14555714396194475</v>
      </c>
      <c r="Q38" s="16">
        <f>N38-'"0" цикл 13.08.24'!N38</f>
        <v>-18.879585298617013</v>
      </c>
      <c r="R38" s="16">
        <f t="shared" si="9"/>
        <v>18.880146395881415</v>
      </c>
      <c r="S38" s="16">
        <f t="shared" si="10"/>
        <v>269.55827182322753</v>
      </c>
      <c r="T38" s="16">
        <f t="shared" si="11"/>
        <v>269.55827182322753</v>
      </c>
    </row>
    <row r="39" spans="1:20" x14ac:dyDescent="0.25">
      <c r="A39" s="7">
        <v>18</v>
      </c>
      <c r="B39">
        <v>680</v>
      </c>
      <c r="C39">
        <v>-3676</v>
      </c>
      <c r="D39" s="8">
        <f t="shared" si="14"/>
        <v>2178</v>
      </c>
      <c r="E39" s="8">
        <f t="shared" si="1"/>
        <v>-42.438642185533709</v>
      </c>
      <c r="F39">
        <v>2109</v>
      </c>
      <c r="G39">
        <v>5633</v>
      </c>
      <c r="H39" s="8">
        <f t="shared" si="12"/>
        <v>-1762</v>
      </c>
      <c r="I39" s="8">
        <f t="shared" si="2"/>
        <v>0.24964260904997815</v>
      </c>
      <c r="J39" s="38">
        <f t="shared" si="3"/>
        <v>42.439376432553942</v>
      </c>
      <c r="K39" s="38">
        <f t="shared" si="15"/>
        <v>-0.33703488544367344</v>
      </c>
      <c r="L39" s="38">
        <f t="shared" si="13"/>
        <v>179.66296511455633</v>
      </c>
      <c r="M39" s="16">
        <f t="shared" si="6"/>
        <v>-42.438642185533709</v>
      </c>
      <c r="N39" s="16">
        <f t="shared" si="7"/>
        <v>0.24964260904997132</v>
      </c>
      <c r="O39" s="16">
        <f t="shared" si="8"/>
        <v>42.439376432553942</v>
      </c>
      <c r="P39" s="16">
        <f>M39-'"0" цикл 13.08.24'!M39</f>
        <v>-2.4628701436717719</v>
      </c>
      <c r="Q39" s="16">
        <f>N39-'"0" цикл 13.08.24'!N39</f>
        <v>-16.736720574800078</v>
      </c>
      <c r="R39" s="16">
        <f t="shared" si="9"/>
        <v>16.916960274929007</v>
      </c>
      <c r="S39" s="16">
        <f t="shared" si="10"/>
        <v>261.62879371940687</v>
      </c>
      <c r="T39" s="16">
        <f t="shared" si="11"/>
        <v>261.62879371940687</v>
      </c>
    </row>
    <row r="40" spans="1:20" x14ac:dyDescent="0.25">
      <c r="A40" s="7">
        <v>18.5</v>
      </c>
      <c r="B40">
        <v>-150</v>
      </c>
      <c r="C40">
        <v>-3000</v>
      </c>
      <c r="D40" s="8">
        <f t="shared" si="14"/>
        <v>1425</v>
      </c>
      <c r="E40" s="8">
        <f t="shared" si="1"/>
        <v>-47.718165062526531</v>
      </c>
      <c r="F40">
        <v>1966</v>
      </c>
      <c r="G40">
        <v>5820</v>
      </c>
      <c r="H40" s="8">
        <f t="shared" si="12"/>
        <v>-1927</v>
      </c>
      <c r="I40" s="8">
        <f t="shared" si="2"/>
        <v>4.5207991927433513</v>
      </c>
      <c r="J40" s="38">
        <f t="shared" si="3"/>
        <v>47.931835999423562</v>
      </c>
      <c r="K40" s="38">
        <f t="shared" si="15"/>
        <v>-5.4120249555602973</v>
      </c>
      <c r="L40" s="38">
        <f t="shared" si="13"/>
        <v>174.5879750444397</v>
      </c>
      <c r="M40" s="16">
        <f t="shared" si="6"/>
        <v>-47.718165062526531</v>
      </c>
      <c r="N40" s="16">
        <f t="shared" si="7"/>
        <v>4.520799192743346</v>
      </c>
      <c r="O40" s="16">
        <f t="shared" si="8"/>
        <v>47.931835999423562</v>
      </c>
      <c r="P40" s="16">
        <f>M40-'"0" цикл 13.08.24'!M40</f>
        <v>-4.3838715006268529</v>
      </c>
      <c r="Q40" s="16">
        <f>N40-'"0" цикл 13.08.24'!N40</f>
        <v>-13.773347404762635</v>
      </c>
      <c r="R40" s="16">
        <f t="shared" si="9"/>
        <v>14.454183756486907</v>
      </c>
      <c r="S40" s="16">
        <f t="shared" si="10"/>
        <v>252.3444258801008</v>
      </c>
      <c r="T40" s="16">
        <f t="shared" si="11"/>
        <v>252.3444258801008</v>
      </c>
    </row>
    <row r="41" spans="1:20" x14ac:dyDescent="0.25">
      <c r="A41" s="7">
        <v>19</v>
      </c>
      <c r="B41">
        <v>-1266</v>
      </c>
      <c r="C41">
        <v>-1819</v>
      </c>
      <c r="D41" s="8">
        <f t="shared" si="14"/>
        <v>276.5</v>
      </c>
      <c r="E41" s="8">
        <f t="shared" si="1"/>
        <v>-51.172435062318606</v>
      </c>
      <c r="F41">
        <v>2197</v>
      </c>
      <c r="G41">
        <v>5602</v>
      </c>
      <c r="H41" s="8">
        <f t="shared" si="12"/>
        <v>-1702.5</v>
      </c>
      <c r="I41" s="8">
        <f t="shared" si="2"/>
        <v>9.1919110606808836</v>
      </c>
      <c r="J41" s="38">
        <f t="shared" si="3"/>
        <v>51.991435248074097</v>
      </c>
      <c r="K41" s="38">
        <f t="shared" si="15"/>
        <v>-10.183228437765438</v>
      </c>
      <c r="L41" s="38">
        <f t="shared" si="13"/>
        <v>169.81677156223455</v>
      </c>
      <c r="M41" s="16">
        <f t="shared" si="6"/>
        <v>-51.172435062318598</v>
      </c>
      <c r="N41" s="16">
        <f t="shared" si="7"/>
        <v>9.1919110606809085</v>
      </c>
      <c r="O41" s="16">
        <f t="shared" si="8"/>
        <v>51.991435248074097</v>
      </c>
      <c r="P41" s="16">
        <f>M41-'"0" цикл 13.08.24'!M41</f>
        <v>-5.457715318606482</v>
      </c>
      <c r="Q41" s="16">
        <f>N41-'"0" цикл 13.08.24'!N41</f>
        <v>-10.32517682807849</v>
      </c>
      <c r="R41" s="16">
        <f t="shared" si="9"/>
        <v>11.678866941190865</v>
      </c>
      <c r="S41" s="16">
        <f t="shared" si="10"/>
        <v>242.13982079295809</v>
      </c>
      <c r="T41" s="16">
        <f t="shared" si="11"/>
        <v>242.13982079295809</v>
      </c>
    </row>
    <row r="42" spans="1:20" x14ac:dyDescent="0.25">
      <c r="A42" s="7">
        <v>19.5</v>
      </c>
      <c r="B42">
        <v>-2573</v>
      </c>
      <c r="C42">
        <v>-759</v>
      </c>
      <c r="D42" s="8">
        <f t="shared" si="14"/>
        <v>-907</v>
      </c>
      <c r="E42" s="8">
        <f t="shared" si="1"/>
        <v>-51.842689775714945</v>
      </c>
      <c r="F42">
        <v>2804</v>
      </c>
      <c r="G42">
        <v>4875</v>
      </c>
      <c r="H42" s="8">
        <f t="shared" si="12"/>
        <v>-1035.5</v>
      </c>
      <c r="I42" s="8">
        <f t="shared" si="2"/>
        <v>13.31884066102303</v>
      </c>
      <c r="J42" s="38">
        <f t="shared" si="3"/>
        <v>53.52621787250375</v>
      </c>
      <c r="K42" s="38">
        <f t="shared" si="15"/>
        <v>-14.408191016730838</v>
      </c>
      <c r="L42" s="38">
        <f t="shared" si="13"/>
        <v>165.59180898326917</v>
      </c>
      <c r="M42" s="16">
        <f t="shared" si="6"/>
        <v>-51.842689775714952</v>
      </c>
      <c r="N42" s="16">
        <f t="shared" si="7"/>
        <v>13.318840661023028</v>
      </c>
      <c r="O42" s="16">
        <f t="shared" si="8"/>
        <v>53.52621787250375</v>
      </c>
      <c r="P42" s="16">
        <f>M42-'"0" цикл 13.08.24'!M42</f>
        <v>-5.4855920812507648</v>
      </c>
      <c r="Q42" s="16">
        <f>N42-'"0" цикл 13.08.24'!N42</f>
        <v>-6.8878944704442446</v>
      </c>
      <c r="R42" s="16">
        <f t="shared" si="9"/>
        <v>8.8053853247803691</v>
      </c>
      <c r="S42" s="16">
        <f t="shared" si="10"/>
        <v>231.46581283573903</v>
      </c>
      <c r="T42" s="16">
        <f t="shared" si="11"/>
        <v>231.46581283573903</v>
      </c>
    </row>
    <row r="43" spans="1:20" x14ac:dyDescent="0.25">
      <c r="A43" s="7">
        <v>20</v>
      </c>
      <c r="B43">
        <v>-2256</v>
      </c>
      <c r="C43">
        <v>-726</v>
      </c>
      <c r="D43" s="8">
        <f t="shared" si="14"/>
        <v>-765</v>
      </c>
      <c r="E43" s="8">
        <f t="shared" si="1"/>
        <v>-49.644066817290096</v>
      </c>
      <c r="F43">
        <v>1566</v>
      </c>
      <c r="G43">
        <v>6230</v>
      </c>
      <c r="H43" s="8">
        <f t="shared" si="12"/>
        <v>-2332</v>
      </c>
      <c r="I43" s="8">
        <f t="shared" si="2"/>
        <v>15.828952951265798</v>
      </c>
      <c r="J43" s="38">
        <f t="shared" si="3"/>
        <v>52.106517075054533</v>
      </c>
      <c r="K43" s="38">
        <f t="shared" si="15"/>
        <v>-17.684821457567818</v>
      </c>
      <c r="L43" s="38">
        <f t="shared" si="13"/>
        <v>162.31517854243219</v>
      </c>
      <c r="M43" s="16">
        <f t="shared" si="6"/>
        <v>-49.644066817290096</v>
      </c>
      <c r="N43" s="16">
        <f t="shared" si="7"/>
        <v>15.828952951265791</v>
      </c>
      <c r="O43" s="16">
        <f t="shared" si="8"/>
        <v>52.106517075054533</v>
      </c>
      <c r="P43" s="16">
        <f>M43-'"0" цикл 13.08.24'!M43</f>
        <v>-4.640809673030148</v>
      </c>
      <c r="Q43" s="16">
        <f>N43-'"0" цикл 13.08.24'!N43</f>
        <v>-3.9402378888439067</v>
      </c>
      <c r="R43" s="16">
        <f t="shared" si="9"/>
        <v>6.0879051439695804</v>
      </c>
      <c r="S43" s="16">
        <f t="shared" si="10"/>
        <v>220.33262356857222</v>
      </c>
      <c r="T43" s="16">
        <f t="shared" si="11"/>
        <v>220.33262356857222</v>
      </c>
    </row>
    <row r="44" spans="1:20" x14ac:dyDescent="0.25">
      <c r="A44" s="7">
        <v>20.5</v>
      </c>
      <c r="B44">
        <v>-2788</v>
      </c>
      <c r="C44">
        <v>-228</v>
      </c>
      <c r="D44" s="8">
        <f t="shared" si="14"/>
        <v>-1280</v>
      </c>
      <c r="E44" s="8">
        <f t="shared" ref="E44:E53" si="16">0.5*SIN(D44/3600*PI()/180)*1000+E45</f>
        <v>-47.789658738401023</v>
      </c>
      <c r="F44">
        <v>2525</v>
      </c>
      <c r="G44">
        <v>5309</v>
      </c>
      <c r="H44" s="8">
        <f t="shared" ref="H44:H51" si="17">(F44-G44)/2</f>
        <v>-1392</v>
      </c>
      <c r="I44" s="8">
        <f t="shared" ref="I44:I51" si="18">0.5*SIN(H44/3600*PI()/180)*1000+I45</f>
        <v>21.481760045351503</v>
      </c>
      <c r="J44" s="38">
        <f t="shared" si="3"/>
        <v>52.395777472797263</v>
      </c>
      <c r="K44" s="38">
        <f t="shared" si="15"/>
        <v>-24.20422488932984</v>
      </c>
      <c r="L44" s="38">
        <f t="shared" si="13"/>
        <v>155.79577511067015</v>
      </c>
      <c r="M44" s="16">
        <f t="shared" si="6"/>
        <v>-47.789658738401016</v>
      </c>
      <c r="N44" s="16">
        <f t="shared" si="7"/>
        <v>21.481760045351511</v>
      </c>
      <c r="O44" s="16">
        <f t="shared" si="8"/>
        <v>52.395777472797263</v>
      </c>
      <c r="P44" s="16">
        <f>M44-'"0" цикл 13.08.24'!M44</f>
        <v>-3.142739619592156</v>
      </c>
      <c r="Q44" s="16">
        <f>N44-'"0" цикл 13.08.24'!N44</f>
        <v>-1.6665564285546814</v>
      </c>
      <c r="R44" s="16">
        <f t="shared" si="9"/>
        <v>3.5572774204595263</v>
      </c>
      <c r="S44" s="16">
        <f t="shared" si="10"/>
        <v>207.93646101265549</v>
      </c>
      <c r="T44" s="16">
        <f t="shared" si="11"/>
        <v>207.93646101265549</v>
      </c>
    </row>
    <row r="45" spans="1:20" x14ac:dyDescent="0.25">
      <c r="A45" s="7">
        <v>21</v>
      </c>
      <c r="B45">
        <v>-3100</v>
      </c>
      <c r="C45">
        <v>-41</v>
      </c>
      <c r="D45" s="8">
        <f t="shared" si="14"/>
        <v>-1529.5</v>
      </c>
      <c r="E45" s="8">
        <f t="shared" si="16"/>
        <v>-44.686871093938485</v>
      </c>
      <c r="F45">
        <v>3493</v>
      </c>
      <c r="G45">
        <v>4378</v>
      </c>
      <c r="H45" s="8">
        <f t="shared" si="17"/>
        <v>-442.5</v>
      </c>
      <c r="I45" s="8">
        <f t="shared" si="18"/>
        <v>24.85603765289618</v>
      </c>
      <c r="J45" s="38">
        <f t="shared" si="3"/>
        <v>51.134519221055243</v>
      </c>
      <c r="K45" s="38">
        <f t="shared" si="15"/>
        <v>-29.083986860875235</v>
      </c>
      <c r="L45" s="38">
        <f t="shared" si="13"/>
        <v>150.91601313912477</v>
      </c>
      <c r="M45" s="16">
        <f t="shared" si="6"/>
        <v>-44.686871093938493</v>
      </c>
      <c r="N45" s="16">
        <f t="shared" si="7"/>
        <v>24.85603765289618</v>
      </c>
      <c r="O45" s="16">
        <f t="shared" si="8"/>
        <v>51.134519221055243</v>
      </c>
      <c r="P45" s="16">
        <f>M45-'"0" цикл 13.08.24'!M45</f>
        <v>-1.6810433391672248</v>
      </c>
      <c r="Q45" s="16">
        <f>N45-'"0" цикл 13.08.24'!N45</f>
        <v>-0.38909184582660927</v>
      </c>
      <c r="R45" s="16">
        <f t="shared" si="9"/>
        <v>1.725485199196809</v>
      </c>
      <c r="S45" s="16">
        <f t="shared" si="10"/>
        <v>193.0321090073341</v>
      </c>
      <c r="T45" s="16">
        <f t="shared" si="11"/>
        <v>193.0321090073341</v>
      </c>
    </row>
    <row r="46" spans="1:20" x14ac:dyDescent="0.25">
      <c r="A46" s="7">
        <v>21.5</v>
      </c>
      <c r="B46">
        <v>-2751</v>
      </c>
      <c r="C46">
        <v>-331</v>
      </c>
      <c r="D46" s="8">
        <f t="shared" si="14"/>
        <v>-1210</v>
      </c>
      <c r="E46" s="8">
        <f t="shared" si="16"/>
        <v>-40.979292445089406</v>
      </c>
      <c r="F46">
        <v>3655</v>
      </c>
      <c r="G46">
        <v>4195</v>
      </c>
      <c r="H46" s="8">
        <f t="shared" si="17"/>
        <v>-270</v>
      </c>
      <c r="I46" s="8">
        <f t="shared" si="18"/>
        <v>25.928687099572254</v>
      </c>
      <c r="J46" s="38">
        <f t="shared" si="3"/>
        <v>48.493290505055299</v>
      </c>
      <c r="K46" s="38">
        <f t="shared" si="15"/>
        <v>-32.322624208799695</v>
      </c>
      <c r="L46" s="38">
        <f t="shared" si="13"/>
        <v>147.67737579120029</v>
      </c>
      <c r="M46" s="16">
        <f t="shared" si="6"/>
        <v>-40.979292445089406</v>
      </c>
      <c r="N46" s="16">
        <f t="shared" si="7"/>
        <v>25.928687099572251</v>
      </c>
      <c r="O46" s="16">
        <f t="shared" si="8"/>
        <v>48.493290505055299</v>
      </c>
      <c r="P46" s="16">
        <f>M46-'"0" цикл 13.08.24'!M46</f>
        <v>-0.81809361834354632</v>
      </c>
      <c r="Q46" s="16">
        <f>N46-'"0" цикл 13.08.24'!N46</f>
        <v>-0.2169833249339419</v>
      </c>
      <c r="R46" s="16">
        <f t="shared" si="9"/>
        <v>0.84637989796179869</v>
      </c>
      <c r="S46" s="16">
        <f t="shared" si="10"/>
        <v>194.85456288104419</v>
      </c>
      <c r="T46" s="16">
        <f t="shared" si="11"/>
        <v>194.85456288104419</v>
      </c>
    </row>
    <row r="47" spans="1:20" x14ac:dyDescent="0.25">
      <c r="A47" s="7">
        <v>22</v>
      </c>
      <c r="B47">
        <v>-2244</v>
      </c>
      <c r="C47">
        <v>-829</v>
      </c>
      <c r="D47" s="8">
        <f t="shared" si="14"/>
        <v>-707.5</v>
      </c>
      <c r="E47" s="8">
        <f t="shared" si="16"/>
        <v>-38.046186497193617</v>
      </c>
      <c r="F47">
        <v>3436</v>
      </c>
      <c r="G47">
        <v>4398</v>
      </c>
      <c r="H47" s="8">
        <f t="shared" si="17"/>
        <v>-481</v>
      </c>
      <c r="I47" s="8">
        <f t="shared" si="18"/>
        <v>26.583185382159236</v>
      </c>
      <c r="J47" s="38">
        <f t="shared" si="3"/>
        <v>46.413123704847557</v>
      </c>
      <c r="K47" s="38">
        <f t="shared" si="15"/>
        <v>-34.942318691287852</v>
      </c>
      <c r="L47" s="38">
        <f t="shared" si="13"/>
        <v>145.05768130871215</v>
      </c>
      <c r="M47" s="16">
        <f t="shared" si="6"/>
        <v>-38.046186497193609</v>
      </c>
      <c r="N47" s="16">
        <f t="shared" si="7"/>
        <v>26.58318538215924</v>
      </c>
      <c r="O47" s="16">
        <f t="shared" si="8"/>
        <v>46.413123704847557</v>
      </c>
      <c r="P47" s="16">
        <f>M47-'"0" цикл 13.08.24'!M47</f>
        <v>-0.61205110595467005</v>
      </c>
      <c r="Q47" s="16">
        <f>N47-'"0" цикл 13.08.24'!N47</f>
        <v>-0.22789162325672763</v>
      </c>
      <c r="R47" s="16">
        <f t="shared" si="9"/>
        <v>0.65310117765237652</v>
      </c>
      <c r="S47" s="16">
        <f t="shared" si="10"/>
        <v>200.42235390875913</v>
      </c>
      <c r="T47" s="16">
        <f t="shared" si="11"/>
        <v>200.42235390875913</v>
      </c>
    </row>
    <row r="48" spans="1:20" x14ac:dyDescent="0.25">
      <c r="A48" s="7">
        <v>22.5</v>
      </c>
      <c r="B48">
        <v>-2853</v>
      </c>
      <c r="C48">
        <v>-200</v>
      </c>
      <c r="D48" s="8">
        <f t="shared" si="14"/>
        <v>-1326.5</v>
      </c>
      <c r="E48" s="8">
        <f t="shared" si="16"/>
        <v>-36.331161463234281</v>
      </c>
      <c r="F48">
        <v>4541</v>
      </c>
      <c r="G48">
        <v>3390</v>
      </c>
      <c r="H48" s="8">
        <f t="shared" si="17"/>
        <v>575.5</v>
      </c>
      <c r="I48" s="8">
        <f t="shared" si="18"/>
        <v>27.749161228462562</v>
      </c>
      <c r="J48" s="38">
        <f t="shared" si="3"/>
        <v>45.71618140386191</v>
      </c>
      <c r="K48" s="38">
        <f t="shared" si="15"/>
        <v>-37.372013567622403</v>
      </c>
      <c r="L48" s="38">
        <f t="shared" si="13"/>
        <v>142.62798643237761</v>
      </c>
      <c r="M48" s="16">
        <f t="shared" si="6"/>
        <v>-36.331161463234288</v>
      </c>
      <c r="N48" s="16">
        <f t="shared" si="7"/>
        <v>27.749161228462551</v>
      </c>
      <c r="O48" s="16">
        <f t="shared" si="8"/>
        <v>45.71618140386191</v>
      </c>
      <c r="P48" s="16">
        <f>M48-'"0" цикл 13.08.24'!M48</f>
        <v>-0.44600330545743105</v>
      </c>
      <c r="Q48" s="16">
        <f>N48-'"0" цикл 13.08.24'!N48</f>
        <v>0.20116769454671157</v>
      </c>
      <c r="R48" s="16">
        <f t="shared" si="9"/>
        <v>0.48927230639817904</v>
      </c>
      <c r="S48" s="16">
        <f t="shared" si="10"/>
        <v>155.72246855023718</v>
      </c>
      <c r="T48" s="16">
        <f t="shared" si="11"/>
        <v>155.72246855023718</v>
      </c>
    </row>
    <row r="49" spans="1:20" x14ac:dyDescent="0.25">
      <c r="A49" s="7">
        <v>23</v>
      </c>
      <c r="B49">
        <v>-3202</v>
      </c>
      <c r="C49">
        <v>262</v>
      </c>
      <c r="D49" s="8">
        <f t="shared" si="14"/>
        <v>-1732</v>
      </c>
      <c r="E49" s="8">
        <f t="shared" si="16"/>
        <v>-33.11565688809582</v>
      </c>
      <c r="F49">
        <v>5740</v>
      </c>
      <c r="G49">
        <v>1872</v>
      </c>
      <c r="H49" s="8">
        <f t="shared" si="17"/>
        <v>1934</v>
      </c>
      <c r="I49" s="8">
        <f t="shared" si="18"/>
        <v>26.354111671072349</v>
      </c>
      <c r="J49" s="38">
        <f t="shared" si="3"/>
        <v>42.322404623336801</v>
      </c>
      <c r="K49" s="38">
        <f t="shared" si="15"/>
        <v>-38.513486007336667</v>
      </c>
      <c r="L49" s="38">
        <f t="shared" si="13"/>
        <v>141.48651399266333</v>
      </c>
      <c r="M49" s="16">
        <f t="shared" si="6"/>
        <v>-33.115656888095828</v>
      </c>
      <c r="N49" s="16">
        <f t="shared" si="7"/>
        <v>26.354111671072349</v>
      </c>
      <c r="O49" s="16">
        <f t="shared" si="8"/>
        <v>42.322404623336809</v>
      </c>
      <c r="P49" s="16">
        <f>M49-'"0" цикл 13.08.24'!M49</f>
        <v>-0.19875305803232379</v>
      </c>
      <c r="Q49" s="16">
        <f>N49-'"0" цикл 13.08.24'!N49</f>
        <v>0.64840595683404345</v>
      </c>
      <c r="R49" s="16">
        <f t="shared" si="9"/>
        <v>0.67818364985826052</v>
      </c>
      <c r="S49" s="16">
        <f t="shared" si="10"/>
        <v>107.04164560327166</v>
      </c>
      <c r="T49" s="16">
        <f t="shared" si="11"/>
        <v>107.04164560327166</v>
      </c>
    </row>
    <row r="50" spans="1:20" x14ac:dyDescent="0.25">
      <c r="A50" s="7">
        <v>23.5</v>
      </c>
      <c r="B50">
        <v>-3482</v>
      </c>
      <c r="C50">
        <v>246</v>
      </c>
      <c r="D50" s="8">
        <f t="shared" si="14"/>
        <v>-1864</v>
      </c>
      <c r="E50" s="8">
        <f t="shared" si="16"/>
        <v>-28.917219748135494</v>
      </c>
      <c r="F50">
        <v>5503</v>
      </c>
      <c r="G50">
        <v>2404</v>
      </c>
      <c r="H50" s="8">
        <f t="shared" si="17"/>
        <v>1549.5</v>
      </c>
      <c r="I50" s="8">
        <f t="shared" si="18"/>
        <v>21.666032067485485</v>
      </c>
      <c r="J50" s="38">
        <f t="shared" si="3"/>
        <v>36.133399279769776</v>
      </c>
      <c r="K50" s="38">
        <f t="shared" si="15"/>
        <v>-36.842138532615536</v>
      </c>
      <c r="L50" s="38">
        <f t="shared" si="13"/>
        <v>143.15786146738446</v>
      </c>
      <c r="M50" s="16">
        <f t="shared" si="6"/>
        <v>-28.917219748135494</v>
      </c>
      <c r="N50" s="16">
        <f t="shared" si="7"/>
        <v>21.666032067485489</v>
      </c>
      <c r="O50" s="16">
        <f t="shared" si="8"/>
        <v>36.133399279769776</v>
      </c>
      <c r="P50" s="16">
        <f>M50-'"0" цикл 13.08.24'!M50</f>
        <v>-9.5733694411126891E-2</v>
      </c>
      <c r="Q50" s="16">
        <f>N50-'"0" цикл 13.08.24'!N50</f>
        <v>0.34904584586649179</v>
      </c>
      <c r="R50" s="16">
        <f t="shared" si="9"/>
        <v>0.36193637944016871</v>
      </c>
      <c r="S50" s="16">
        <f t="shared" si="10"/>
        <v>105.33749468489749</v>
      </c>
      <c r="T50" s="16">
        <f t="shared" si="11"/>
        <v>105.33749468489749</v>
      </c>
    </row>
    <row r="51" spans="1:20" x14ac:dyDescent="0.25">
      <c r="A51" s="7">
        <v>24</v>
      </c>
      <c r="B51">
        <v>-3468</v>
      </c>
      <c r="C51">
        <v>384</v>
      </c>
      <c r="D51" s="8">
        <f t="shared" si="14"/>
        <v>-1926</v>
      </c>
      <c r="E51" s="8">
        <f t="shared" si="16"/>
        <v>-24.398817740787869</v>
      </c>
      <c r="F51">
        <v>5368</v>
      </c>
      <c r="G51">
        <v>2451</v>
      </c>
      <c r="H51" s="8">
        <f t="shared" si="17"/>
        <v>1458.5</v>
      </c>
      <c r="I51" s="8">
        <f t="shared" si="18"/>
        <v>17.909973400911941</v>
      </c>
      <c r="J51" s="38">
        <f t="shared" si="3"/>
        <v>30.266639297575775</v>
      </c>
      <c r="K51" s="38">
        <f t="shared" si="15"/>
        <v>-36.280563174674846</v>
      </c>
      <c r="L51" s="38">
        <f t="shared" si="13"/>
        <v>143.71943682532515</v>
      </c>
      <c r="M51" s="16">
        <f t="shared" si="6"/>
        <v>-24.398817740787866</v>
      </c>
      <c r="N51" s="16">
        <f t="shared" si="7"/>
        <v>17.909973400911948</v>
      </c>
      <c r="O51" s="16">
        <f t="shared" si="8"/>
        <v>30.266639297575775</v>
      </c>
      <c r="P51" s="16">
        <f>M51-'"0" цикл 13.08.24'!M51</f>
        <v>-0.12482131983823663</v>
      </c>
      <c r="Q51" s="16">
        <f>N51-'"0" цикл 13.08.24'!N51</f>
        <v>0.35268184577791573</v>
      </c>
      <c r="R51" s="16">
        <f t="shared" si="9"/>
        <v>0.37411875952359952</v>
      </c>
      <c r="S51" s="16">
        <f t="shared" si="10"/>
        <v>109.48991298793283</v>
      </c>
      <c r="T51" s="16">
        <f t="shared" si="11"/>
        <v>109.48991298793283</v>
      </c>
    </row>
    <row r="52" spans="1:20" x14ac:dyDescent="0.25">
      <c r="A52" s="7">
        <v>24.5</v>
      </c>
      <c r="B52">
        <v>-3999</v>
      </c>
      <c r="C52">
        <v>970</v>
      </c>
      <c r="D52" s="8">
        <f t="shared" si="14"/>
        <v>-2484.5</v>
      </c>
      <c r="E52" s="8">
        <f t="shared" si="16"/>
        <v>-19.730129835525581</v>
      </c>
      <c r="F52">
        <v>5635</v>
      </c>
      <c r="G52">
        <v>2229</v>
      </c>
      <c r="H52" s="8">
        <f t="shared" ref="H52:H55" si="19">(F52-G52)/2</f>
        <v>1703</v>
      </c>
      <c r="I52" s="8">
        <f t="shared" ref="I52:I54" si="20">0.5*SIN(H52/3600*PI()/180)*1000+I53</f>
        <v>14.374499093376141</v>
      </c>
      <c r="J52" s="38">
        <f t="shared" ref="J52:J55" si="21">SQRT(E52^2+I52^2)</f>
        <v>24.411150065332201</v>
      </c>
      <c r="K52" s="38">
        <f t="shared" ref="K52:K54" si="22">IF(E52&gt;=0,180-DEGREES(ASIN(-I52/J52)),IF(E52&lt;0,DEGREES(ASIN(-I52/J52)),360-DEGREES(ASIN(I52/J52))))</f>
        <v>-36.075423883356095</v>
      </c>
      <c r="L52" s="38">
        <f t="shared" ref="L52:L54" si="23">IF((K52+$L$1)&lt;=360,K52+$L$1,K52+$L$1-360)</f>
        <v>143.92457611664389</v>
      </c>
      <c r="M52" s="16">
        <f t="shared" ref="M52:M54" si="24">J52*COS(RADIANS(L52))</f>
        <v>-19.730129835525581</v>
      </c>
      <c r="N52" s="16">
        <f t="shared" ref="N52:N54" si="25">J52*SIN(RADIANS(L52))</f>
        <v>14.374499093376146</v>
      </c>
      <c r="O52" s="16">
        <f t="shared" si="8"/>
        <v>24.411150065332201</v>
      </c>
      <c r="P52" s="16">
        <f>M52-'"0" цикл 13.08.24'!M52</f>
        <v>-0.26056305899306764</v>
      </c>
      <c r="Q52" s="16">
        <f>N52-'"0" цикл 13.08.24'!N52</f>
        <v>0.45085409310277136</v>
      </c>
      <c r="R52" s="16">
        <f t="shared" ref="R52:R54" si="26">SQRT(P52^2+Q52^2)</f>
        <v>0.52073267708042603</v>
      </c>
      <c r="S52" s="16">
        <f t="shared" ref="S52:S54" si="27">IF(R52=0,0,IF(P52&gt;=0,DEGREES(ASIN(Q52/R52)),(180-DEGREES(ASIN(Q52/R52)))))</f>
        <v>120.02499662630308</v>
      </c>
      <c r="T52" s="16">
        <f t="shared" ref="T52:T55" si="28">IF(S52&lt;0,360+S52,S52)</f>
        <v>120.02499662630308</v>
      </c>
    </row>
    <row r="53" spans="1:20" x14ac:dyDescent="0.25">
      <c r="A53" s="7">
        <v>25</v>
      </c>
      <c r="B53">
        <v>-4388</v>
      </c>
      <c r="C53">
        <v>1258</v>
      </c>
      <c r="D53" s="8">
        <f t="shared" si="14"/>
        <v>-2823</v>
      </c>
      <c r="E53" s="8">
        <f t="shared" si="16"/>
        <v>-13.707677514074263</v>
      </c>
      <c r="F53">
        <v>5995</v>
      </c>
      <c r="G53">
        <v>1876</v>
      </c>
      <c r="H53" s="8">
        <f t="shared" si="19"/>
        <v>2059.5</v>
      </c>
      <c r="I53" s="8">
        <f t="shared" si="20"/>
        <v>10.246357500129687</v>
      </c>
      <c r="J53" s="38">
        <f t="shared" si="21"/>
        <v>17.113978638829753</v>
      </c>
      <c r="K53" s="38">
        <f t="shared" si="22"/>
        <v>-36.77776187246031</v>
      </c>
      <c r="L53" s="38">
        <f t="shared" si="23"/>
        <v>143.2222381275397</v>
      </c>
      <c r="M53" s="16">
        <f t="shared" si="24"/>
        <v>-13.707677514074264</v>
      </c>
      <c r="N53" s="16">
        <f t="shared" si="25"/>
        <v>10.246357500129687</v>
      </c>
      <c r="O53" s="16">
        <f t="shared" si="8"/>
        <v>17.113978638829753</v>
      </c>
      <c r="P53" s="16">
        <f>M53-'"0" цикл 13.08.24'!M53</f>
        <v>-0.2787422491896745</v>
      </c>
      <c r="Q53" s="16">
        <f>N53-'"0" цикл 13.08.24'!N53</f>
        <v>0.4581260500189579</v>
      </c>
      <c r="R53" s="16">
        <f t="shared" si="26"/>
        <v>0.5362618009790473</v>
      </c>
      <c r="S53" s="16">
        <f t="shared" si="27"/>
        <v>121.3180070415705</v>
      </c>
      <c r="T53" s="16">
        <f t="shared" si="28"/>
        <v>121.3180070415705</v>
      </c>
    </row>
    <row r="54" spans="1:20" x14ac:dyDescent="0.25">
      <c r="A54" s="17">
        <v>25.5</v>
      </c>
      <c r="B54">
        <v>-4372</v>
      </c>
      <c r="C54">
        <v>1292</v>
      </c>
      <c r="D54" s="8">
        <f t="shared" si="14"/>
        <v>-2832</v>
      </c>
      <c r="E54" s="8">
        <f t="shared" ref="E54" si="29">0.5*SIN(D54/3600*PI()/180)*1000+E55</f>
        <v>-6.864746039975258</v>
      </c>
      <c r="F54">
        <v>6060</v>
      </c>
      <c r="G54">
        <v>1725</v>
      </c>
      <c r="H54" s="8">
        <f t="shared" si="19"/>
        <v>2167.5</v>
      </c>
      <c r="I54" s="8">
        <f t="shared" si="20"/>
        <v>5.2540715708501828</v>
      </c>
      <c r="J54" s="38">
        <f t="shared" si="21"/>
        <v>8.6446518880156251</v>
      </c>
      <c r="K54" s="38">
        <f t="shared" si="22"/>
        <v>-37.429364079094263</v>
      </c>
      <c r="L54" s="38">
        <f t="shared" si="23"/>
        <v>142.57063592090574</v>
      </c>
      <c r="M54" s="16">
        <f t="shared" si="24"/>
        <v>-6.8647460399752598</v>
      </c>
      <c r="N54" s="16">
        <f t="shared" si="25"/>
        <v>5.2540715708501828</v>
      </c>
      <c r="O54" s="16">
        <f t="shared" si="8"/>
        <v>8.6446518880156251</v>
      </c>
      <c r="P54" s="16">
        <f>M54-'"0" цикл 13.08.24'!M54</f>
        <v>-0.10786103570017058</v>
      </c>
      <c r="Q54" s="16">
        <f>N54-'"0" цикл 13.08.24'!N54</f>
        <v>0.20603487854809455</v>
      </c>
      <c r="R54" s="16">
        <f t="shared" si="26"/>
        <v>0.23256047428710139</v>
      </c>
      <c r="S54" s="16">
        <f t="shared" si="27"/>
        <v>117.63244526456501</v>
      </c>
      <c r="T54" s="16">
        <f t="shared" si="28"/>
        <v>117.63244526456501</v>
      </c>
    </row>
    <row r="55" spans="1:20" s="54" customFormat="1" x14ac:dyDescent="0.25">
      <c r="A55" s="53">
        <v>26</v>
      </c>
      <c r="D55" s="55">
        <f t="shared" si="14"/>
        <v>0</v>
      </c>
      <c r="E55" s="55">
        <v>0</v>
      </c>
      <c r="H55" s="55">
        <f t="shared" si="19"/>
        <v>0</v>
      </c>
      <c r="I55" s="56">
        <v>0</v>
      </c>
      <c r="J55" s="53">
        <f t="shared" si="21"/>
        <v>0</v>
      </c>
      <c r="K55" s="53">
        <v>0</v>
      </c>
      <c r="L55" s="53">
        <v>0</v>
      </c>
      <c r="M55" s="53">
        <f>J55*COS(RADIANS(L55))</f>
        <v>0</v>
      </c>
      <c r="N55" s="53">
        <f>J55*SIN(RADIANS(L55))</f>
        <v>0</v>
      </c>
      <c r="O55" s="53">
        <f t="shared" si="8"/>
        <v>0</v>
      </c>
      <c r="P55" s="53">
        <f t="shared" ref="P55" si="30">N55</f>
        <v>0</v>
      </c>
      <c r="Q55" s="53">
        <f t="shared" ref="Q55" si="31">SQRT(O55^2+P55^2)</f>
        <v>0</v>
      </c>
      <c r="R55" s="53">
        <f t="shared" ref="R55" si="32">IF(Q55=0,0,IF(O55&gt;=0,DEGREES(ASIN(P55/Q55)),(180-DEGREES(ASIN(P55/Q55)))))</f>
        <v>0</v>
      </c>
      <c r="S55" s="53">
        <f t="shared" ref="S55" si="33">IF(R55&lt;0,360+R55,R55)</f>
        <v>0</v>
      </c>
      <c r="T55" s="53">
        <f t="shared" si="28"/>
        <v>0</v>
      </c>
    </row>
  </sheetData>
  <mergeCells count="2">
    <mergeCell ref="B1:I1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6" workbookViewId="0">
      <selection activeCell="B2" sqref="B2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194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195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195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C1" zoomScaleNormal="100" workbookViewId="0">
      <selection activeCell="C1"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195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195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7" t="s">
        <v>195</v>
      </c>
      <c r="C1" s="47"/>
      <c r="D1" s="47"/>
      <c r="E1" s="47"/>
      <c r="F1" s="47"/>
      <c r="G1" s="47"/>
      <c r="H1" s="47"/>
      <c r="I1" s="47"/>
      <c r="K1" s="16" t="s">
        <v>1</v>
      </c>
      <c r="L1" s="18">
        <v>180</v>
      </c>
      <c r="M1" s="48"/>
      <c r="N1" s="49"/>
      <c r="O1" s="49"/>
      <c r="P1" s="49"/>
      <c r="Q1" s="49"/>
      <c r="R1" s="49"/>
      <c r="S1" s="50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 t="e">
        <f>M3-'"0" цикл 13.08.24'!#REF!</f>
        <v>#REF!</v>
      </c>
      <c r="P3" s="16" t="e">
        <f>N3-'"0" цикл 13.08.24'!#REF!</f>
        <v>#REF!</v>
      </c>
      <c r="Q3" s="16" t="e">
        <f>SQRT(O3^2+P3^2)</f>
        <v>#REF!</v>
      </c>
      <c r="R3" s="16" t="e">
        <f>IF(Q3=0,0,IF(O3&gt;=0,DEGREES(ASIN(P3/Q3)),(180-DEGREES(ASIN(P3/Q3)))))</f>
        <v>#REF!</v>
      </c>
      <c r="S3" s="16" t="e">
        <f>IF(R3&lt;0,360+R3,R3)</f>
        <v>#REF!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13.08.24'!M3</f>
        <v>-141.17191987961411</v>
      </c>
      <c r="P4" s="16">
        <f>N4-'"0" цикл 13.08.24'!N3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13.08.24'!M4</f>
        <v>-137.14798877312683</v>
      </c>
      <c r="P5" s="16">
        <f>N5-'"0" цикл 13.08.24'!N4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13.08.24'!M5</f>
        <v>-136.16866699978004</v>
      </c>
      <c r="P6" s="16">
        <f>N6-'"0" цикл 13.08.24'!N5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13.08.24'!M6</f>
        <v>-135.10572401428968</v>
      </c>
      <c r="P7" s="16">
        <f>N7-'"0" цикл 13.08.24'!N6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13.08.24'!M7</f>
        <v>-133.07801991396309</v>
      </c>
      <c r="P8" s="16">
        <f>N8-'"0" цикл 13.08.24'!N7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13.08.24'!M8</f>
        <v>-131.7811562186408</v>
      </c>
      <c r="P9" s="16">
        <f>N9-'"0" цикл 13.08.24'!N8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13.08.24'!M9</f>
        <v>-128.048149491939</v>
      </c>
      <c r="P10" s="16">
        <f>N10-'"0" цикл 13.08.24'!N9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13.08.24'!M10</f>
        <v>-121.90928004021794</v>
      </c>
      <c r="P11" s="16">
        <f>N11-'"0" цикл 13.08.24'!N10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13.08.24'!M11</f>
        <v>-114.56566417621453</v>
      </c>
      <c r="P12" s="16">
        <f>N12-'"0" цикл 13.08.24'!N11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13.08.24'!M12</f>
        <v>-104.66598582952193</v>
      </c>
      <c r="P13" s="16">
        <f>N13-'"0" цикл 13.08.24'!N12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13.08.24'!M13</f>
        <v>-90.295543936402666</v>
      </c>
      <c r="P14" s="16">
        <f>N14-'"0" цикл 13.08.24'!N13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13.08.24'!M14</f>
        <v>-72.345589982227096</v>
      </c>
      <c r="P15" s="16">
        <f>N15-'"0" цикл 13.08.24'!N14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13.08.24'!M15</f>
        <v>-52.737293472480019</v>
      </c>
      <c r="P16" s="16">
        <f>N16-'"0" цикл 13.08.24'!N15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13.08.24'!M16</f>
        <v>-34.273004187636715</v>
      </c>
      <c r="P17" s="16">
        <f>N17-'"0" цикл 13.08.24'!N16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13.08.24'!M17</f>
        <v>-17.242950347365536</v>
      </c>
      <c r="P18" s="16">
        <f>N18-'"0" цикл 13.08.24'!N17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13.08.24'!M18</f>
        <v>-3.4094367971579942</v>
      </c>
      <c r="P19" s="16">
        <f>N19-'"0" цикл 13.08.24'!N18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13.08.24'!M19</f>
        <v>9.4086665865842605</v>
      </c>
      <c r="P20" s="16">
        <f>N20-'"0" цикл 13.08.24'!N19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13.08.24'!M20</f>
        <v>23.746539560651357</v>
      </c>
      <c r="P21" s="16">
        <f>N21-'"0" цикл 13.08.24'!N20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13.08.24'!M21</f>
        <v>36.639695500768553</v>
      </c>
      <c r="P22" s="16">
        <f>N22-'"0" цикл 13.08.24'!N21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13.08.24'!M22</f>
        <v>47.158370671740954</v>
      </c>
      <c r="P23" s="16">
        <f>N23-'"0" цикл 13.08.24'!N22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13.08.24'!M23</f>
        <v>53.797387913864128</v>
      </c>
      <c r="P24" s="16">
        <f>N24-'"0" цикл 13.08.24'!N23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13.08.24'!M24</f>
        <v>55.537696190127946</v>
      </c>
      <c r="P25" s="16">
        <f>N25-'"0" цикл 13.08.24'!N24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13.08.24'!M25</f>
        <v>55.736452825373327</v>
      </c>
      <c r="P26" s="16">
        <f>N26-'"0" цикл 13.08.24'!N25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13.08.24'!M26</f>
        <v>58.059825300699259</v>
      </c>
      <c r="P27" s="16">
        <f>N27-'"0" цикл 13.08.24'!N26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13.08.24'!M27</f>
        <v>58.966374840330573</v>
      </c>
      <c r="P28" s="16">
        <f>N28-'"0" цикл 13.08.24'!N27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13.08.24'!M28</f>
        <v>58.42341619494249</v>
      </c>
      <c r="P29" s="16">
        <f>N29-'"0" цикл 13.08.24'!N28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13.08.24'!M29</f>
        <v>57.434466270955127</v>
      </c>
      <c r="P30" s="16">
        <f>N30-'"0" цикл 13.08.24'!N29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13.08.24'!M30</f>
        <v>53.973165851956573</v>
      </c>
      <c r="P31" s="16">
        <f>N31-'"0" цикл 13.08.24'!N30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13.08.24'!M31</f>
        <v>47.944930695211511</v>
      </c>
      <c r="P32" s="16">
        <f>N32-'"0" цикл 13.08.24'!N31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13.08.24'!M32</f>
        <v>41.847431327229344</v>
      </c>
      <c r="P33" s="16">
        <f>N33-'"0" цикл 13.08.24'!N32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13.08.24'!M33</f>
        <v>38.164153073284879</v>
      </c>
      <c r="P34" s="16">
        <f>N34-'"0" цикл 13.08.24'!N33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13.08.24'!M34</f>
        <v>37.238171534024602</v>
      </c>
      <c r="P35" s="16">
        <f>N35-'"0" цикл 13.08.24'!N34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13.08.24'!M35</f>
        <v>38.868340695964598</v>
      </c>
      <c r="P36" s="16">
        <f>N36-'"0" цикл 13.08.24'!N35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13.08.24'!M36</f>
        <v>43.001342166586745</v>
      </c>
      <c r="P37" s="16">
        <f>N37-'"0" цикл 13.08.24'!N36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13.08.24'!M37</f>
        <v>50.492814337301539</v>
      </c>
      <c r="P38" s="16">
        <f>N38-'"0" цикл 13.08.24'!N37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13.08.24'!M38</f>
        <v>59.74772486776542</v>
      </c>
      <c r="P39" s="16">
        <f>N39-'"0" цикл 13.08.24'!N38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13.08.24'!M39</f>
        <v>69.05840547240669</v>
      </c>
      <c r="P40" s="16">
        <f>N40-'"0" цикл 13.08.24'!N39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13.08.24'!M40</f>
        <v>75.46275010622179</v>
      </c>
      <c r="P41" s="16">
        <f>N41-'"0" цикл 13.08.24'!N40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13.08.24'!M41</f>
        <v>77.954683433765112</v>
      </c>
      <c r="P42" s="16">
        <f>N42-'"0" цикл 13.08.24'!N41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13.08.24'!M42</f>
        <v>77.64925120558874</v>
      </c>
      <c r="P43" s="16">
        <f>N43-'"0" цикл 13.08.24'!N42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13.08.24'!M43</f>
        <v>74.534328599999455</v>
      </c>
      <c r="P44" s="16">
        <f>N44-'"0" цикл 13.08.24'!N43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13.08.24'!M44</f>
        <v>71.49334771493568</v>
      </c>
      <c r="P45" s="16">
        <f>N45-'"0" цикл 13.08.24'!N44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13.08.24'!M45</f>
        <v>67.167613491285408</v>
      </c>
      <c r="P46" s="16">
        <f>N46-'"0" цикл 13.08.24'!N45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13.08.24'!M46</f>
        <v>61.638341703647313</v>
      </c>
      <c r="P47" s="16">
        <f>N47-'"0" цикл 13.08.24'!N46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13.08.24'!M47</f>
        <v>56.226635408527713</v>
      </c>
      <c r="P48" s="16">
        <f>N48-'"0" цикл 13.08.24'!N47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13.08.24'!M48</f>
        <v>51.993015315452951</v>
      </c>
      <c r="P49" s="16">
        <f>N49-'"0" цикл 13.08.24'!N48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13.08.24'!M49</f>
        <v>46.340118128126917</v>
      </c>
      <c r="P50" s="16">
        <f>N50-'"0" цикл 13.08.24'!N49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13.08.24'!M50</f>
        <v>39.560057492175098</v>
      </c>
      <c r="P51" s="16">
        <f>N51-'"0" цикл 13.08.24'!N50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13.08.24'!M51</f>
        <v>32.327924999787676</v>
      </c>
      <c r="P52" s="16">
        <f>N52-'"0" цикл 13.08.24'!N51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13.08.24'!M52</f>
        <v>24.838852495757877</v>
      </c>
      <c r="P53" s="16">
        <f>N53-'"0" цикл 13.08.24'!N52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13.08.24'!M53</f>
        <v>17.140043616275282</v>
      </c>
      <c r="P54" s="16">
        <f>N54-'"0" цикл 13.08.24'!N53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Q 2 q I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2 q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q i F S G 8 g p t i g I A A A Q L A A A T A B w A R m 9 y b X V s Y X M v U 2 V j d G l v b j E u b S C i G A A o o B Q A A A A A A A A A A A A A A A A A A A A A A A A A A A D t V V 1 r E 0 E U f Q / k P w z b l w T W Z W 8 + m g T J i 6 0 f x Q + Q 5 s 0 R S d N p X d z s l u x U W k r A R t A H i 1 a K U B R K 9 c F X q 7 W 0 W p P + h b v / y L u 7 0 s 6 I U w t 9 b A O T 2 b N n 7 t w z 5 w 5 3 I 9 G R X h i w 6 W y G q / l c P h c 9 b v f E L J s C 1 m S + k P k c o x 9 u x q v x A E f x S x z i A f 4 k b i J 6 6 k y G n c W u C G T h h u c L Z y I M J I G o Y H F + N + p c m Y v c M i 8 x / I W j J C q N f 0 b R Q 9 z l J a i x k g s N x 6 0 y / I j f c I e o E e 4 y 3 M A d 3 E 9 X 7 s S r e E T z H n 6 n c Z j u Q H O 8 h s P 4 F f 5 g 8 X N a S C 9 4 N Y l 6 h 1 v 4 g c Y G b u I X X m b 0 + B a 3 c Z 3 + t / A T v s d 1 j p 8 T 7 X h I m T m t G i b P q Z 4 R a d y L B 4 m 6 + A 2 X S 5 J P g Q M N q 2 g / m B S + 1 / W k 6 D W t s Y J s z x Q t m 0 2 E / m I 3 i J p g s + t B J 5 z 1 g v k m l K o E 7 y + G U k z L Z V 8 0 T x 6 d e 2 E g H h b t z M o x i 1 L v J w k p c T L + H G Z A S o 4 s M r b V n q G Y V q 8 d R H N h r 5 s l a y 0 v i K j w d x n s l R U r 4 4 F k S V r D p F i S / b 6 S b D v 1 8 9 j B e I 1 l e x D 8 S o d + w f A I R y y x W 1 2 W G v 3 6 R M 7 0 g u / J L F X h 9 B P Y T J G U h p F 5 W X y L t F 1 b P n a 0 Y D F L t c y h K 1 W 0 2 f G R H F A 2 c 0 o q K K u g o o K q C s Z V U F N B X Q U N q 3 + m 6 s B / y n N e t 5 V y O n p B V V d K R q Z s Z C p G p m p k E v O m A j l e c Z L T a V T N T N X N V E O n + s V 8 z g v O Z L v e m B 6 5 7 s V t T n 4 4 z 2 + K 8 H Y Y c M A D f u u O W 3 H r A F A t l / l s W 7 Z 5 5 o 8 z / y S 4 b F 8 X p X 0 p A F w N a R p A E w G a C t B k g K Y D N C G g K Q F N C l y 2 U l M r / T d T M z J 1 I 9 M w M m n x D R S Y G 3 N 6 L 0 y c 2 Y n 0 y p j C z G b A K R 8 W M P s B Z k P g H F + W 3 1 B L A Q I t A B Q A A g A I A E N q i F T L M s S X p A A A A P U A A A A S A A A A A A A A A A A A A A A A A A A A A A B D b 2 5 m a W c v U G F j a 2 F n Z S 5 4 b W x Q S w E C L Q A U A A I A C A B D a o h U D 8 r p q 6 Q A A A D p A A A A E w A A A A A A A A A A A A A A A A D w A A A A W 0 N v b n R l b n R f V H l w Z X N d L n h t b F B L A Q I t A B Q A A g A I A E N q i F S G 8 g p t i g I A A A Q L A A A T A A A A A A A A A A A A A A A A A O E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j A A A A A A A A x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E w O j E w O j U y L j A 4 M T Q 3 N T J a I i A v P j x F b n R y e S B U e X B l P S J G a W x s Q 2 9 s d W 1 u V H l w Z X M i I F Z h b H V l P S J z Q m d Z R 0 J n W U R B d 0 1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E v 0 J j Q t 9 C 8 0 L X Q v d C 1 0 L 3 Q v d G L 0 L k g 0 Y L Q u N C / M S 5 7 Q 2 9 s d W 1 u M S 4 x L D B 9 J n F 1 b 3 Q 7 L C Z x d W 9 0 O 1 N l Y 3 R p b 2 4 x L 0 k x L 9 C Y 0 L f Q v N C 1 0 L 3 Q t d C 9 0 L 3 R i 9 C 5 I N G C 0 L j Q v z E u e 0 N v b H V t b j E u M i w x f S Z x d W 9 0 O y w m c X V v d D t T Z W N 0 a W 9 u M S 9 J M S / Q m N C 3 0 L z Q t d C 9 0 L X Q v d C 9 0 Y v Q u S D R g t C 4 0 L 8 x L n t D b 2 x 1 b W 4 x L j M s M n 0 m c X V v d D s s J n F 1 b 3 Q 7 U 2 V j d G l v b j E v S T E v 0 J j Q t 9 C 8 0 L X Q v d C 1 0 L 3 Q v d G L 0 L k g 0 Y L Q u N C / M S 5 7 Q 2 9 s d W 1 u M S 4 0 L D N 9 J n F 1 b 3 Q 7 L C Z x d W 9 0 O 1 N l Y 3 R p b 2 4 x L 0 k x L 9 C Y 0 L f Q v N C 1 0 L 3 Q t d C 9 0 L 3 R i 9 C 5 I N G C 0 L j Q v z E u e 0 N v b H V t b j E u N S w 0 f S Z x d W 9 0 O y w m c X V v d D t T Z W N 0 a W 9 u M S 9 J M S / Q m N C 3 0 L z Q t d C 9 0 L X Q v d C 9 0 Y v Q u S D R g t C 4 0 L 8 x L n t D b 2 x 1 b W 4 x L j Y s N X 0 m c X V v d D s s J n F 1 b 3 Q 7 U 2 V j d G l v b j E v S T E v 0 J j Q t 9 C 8 0 L X Q v d C 1 0 L 3 Q v d G L 0 L k g 0 Y L Q u N C / M S 5 7 Q 2 9 s d W 1 u M S 4 3 L D Z 9 J n F 1 b 3 Q 7 L C Z x d W 9 0 O 1 N l Y 3 R p b 2 4 x L 0 k x L 9 C Y 0 L f Q v N C 1 0 L 3 Q t d C 9 0 L 3 R i 9 C 5 I N G C 0 L j Q v z E u e 0 N v b H V t b j E u O C w 3 f S Z x d W 9 0 O y w m c X V v d D t T Z W N 0 a W 9 u M S 9 J M S / Q m N C 3 0 L z Q t d C 9 0 L X Q v d C 9 0 Y v Q u S D R g t C 4 0 L 8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T E v 0 J j Q t 9 C 8 0 L X Q v d C 1 0 L 3 Q v d G L 0 L k g 0 Y L Q u N C / M S 5 7 Q 2 9 s d W 1 u M S 4 x L D B 9 J n F 1 b 3 Q 7 L C Z x d W 9 0 O 1 N l Y 3 R p b 2 4 x L 0 k x L 9 C Y 0 L f Q v N C 1 0 L 3 Q t d C 9 0 L 3 R i 9 C 5 I N G C 0 L j Q v z E u e 0 N v b H V t b j E u M i w x f S Z x d W 9 0 O y w m c X V v d D t T Z W N 0 a W 9 u M S 9 J M S / Q m N C 3 0 L z Q t d C 9 0 L X Q v d C 9 0 Y v Q u S D R g t C 4 0 L 8 x L n t D b 2 x 1 b W 4 x L j M s M n 0 m c X V v d D s s J n F 1 b 3 Q 7 U 2 V j d G l v b j E v S T E v 0 J j Q t 9 C 8 0 L X Q v d C 1 0 L 3 Q v d G L 0 L k g 0 Y L Q u N C / M S 5 7 Q 2 9 s d W 1 u M S 4 0 L D N 9 J n F 1 b 3 Q 7 L C Z x d W 9 0 O 1 N l Y 3 R p b 2 4 x L 0 k x L 9 C Y 0 L f Q v N C 1 0 L 3 Q t d C 9 0 L 3 R i 9 C 5 I N G C 0 L j Q v z E u e 0 N v b H V t b j E u N S w 0 f S Z x d W 9 0 O y w m c X V v d D t T Z W N 0 a W 9 u M S 9 J M S / Q m N C 3 0 L z Q t d C 9 0 L X Q v d C 9 0 Y v Q u S D R g t C 4 0 L 8 x L n t D b 2 x 1 b W 4 x L j Y s N X 0 m c X V v d D s s J n F 1 b 3 Q 7 U 2 V j d G l v b j E v S T E v 0 J j Q t 9 C 8 0 L X Q v d C 1 0 L 3 Q v d G L 0 L k g 0 Y L Q u N C / M S 5 7 Q 2 9 s d W 1 u M S 4 3 L D Z 9 J n F 1 b 3 Q 7 L C Z x d W 9 0 O 1 N l Y 3 R p b 2 4 x L 0 k x L 9 C Y 0 L f Q v N C 1 0 L 3 Q t d C 9 0 L 3 R i 9 C 5 I N G C 0 L j Q v z E u e 0 N v b H V t b j E u O C w 3 f S Z x d W 9 0 O y w m c X V v d D t T Z W N 0 a W 9 u M S 9 J M S / Q m N C 3 0 L z Q t d C 9 0 L X Q v d C 9 0 Y v Q u S D R g t C 4 0 L 8 x L n t D b 2 x 1 b W 4 x L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V 8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F Q x M D o x N D o 1 O C 4 w M z I 1 M j I 0 W i I g L z 4 8 R W 5 0 c n k g V H l w Z T 0 i R m l s b E N v b H V t b l R 5 c G V z I i B W Y W x 1 Z T 0 i c 0 J n W U d C Z 1 l H Q m d Z R 0 J n T U R C Z 0 1 H Q X d Z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V 8 w M D E v 0 J j Q t 9 C 8 0 L X Q v d C 1 0 L 3 Q v d G L 0 L k g 0 Y L Q u N C / M S 5 7 Q 2 9 s d W 1 u M S 4 x L D B 9 J n F 1 b 3 Q 7 L C Z x d W 9 0 O 1 N l Y 3 R p b 2 4 x L 0 k x X z A w M S / Q m N C 3 0 L z Q t d C 9 0 L X Q v d C 9 0 Y v Q u S D R g t C 4 0 L 8 x L n t D b 2 x 1 b W 4 x L j I s M X 0 m c X V v d D s s J n F 1 b 3 Q 7 U 2 V j d G l v b j E v S T F f M D A x L 9 C Y 0 L f Q v N C 1 0 L 3 Q t d C 9 0 L 3 R i 9 C 5 I N G C 0 L j Q v z E u e 0 N v b H V t b j E u M y w y f S Z x d W 9 0 O y w m c X V v d D t T Z W N 0 a W 9 u M S 9 J M V 8 w M D E v 0 J j Q t 9 C 8 0 L X Q v d C 1 0 L 3 Q v d G L 0 L k g 0 Y L Q u N C / M S 5 7 Q 2 9 s d W 1 u M S 4 0 L D N 9 J n F 1 b 3 Q 7 L C Z x d W 9 0 O 1 N l Y 3 R p b 2 4 x L 0 k x X z A w M S / Q m N C 3 0 L z Q t d C 9 0 L X Q v d C 9 0 Y v Q u S D R g t C 4 0 L 8 x L n t D b 2 x 1 b W 4 x L j U s N H 0 m c X V v d D s s J n F 1 b 3 Q 7 U 2 V j d G l v b j E v S T F f M D A x L 9 C Y 0 L f Q v N C 1 0 L 3 Q t d C 9 0 L 3 R i 9 C 5 I N G C 0 L j Q v z E u e 0 N v b H V t b j E u N i w 1 f S Z x d W 9 0 O y w m c X V v d D t T Z W N 0 a W 9 u M S 9 J M V 8 w M D E v 0 J j Q t 9 C 8 0 L X Q v d C 1 0 L 3 Q v d G L 0 L k g 0 Y L Q u N C / M S 5 7 Q 2 9 s d W 1 u M S 4 3 L D Z 9 J n F 1 b 3 Q 7 L C Z x d W 9 0 O 1 N l Y 3 R p b 2 4 x L 0 k x X z A w M S / Q m N C 3 0 L z Q t d C 9 0 L X Q v d C 9 0 Y v Q u S D R g t C 4 0 L 8 x L n t D b 2 x 1 b W 4 x L j g s N 3 0 m c X V v d D s s J n F 1 b 3 Q 7 U 2 V j d G l v b j E v S T F f M D A x L 9 C Y 0 L f Q v N C 1 0 L 3 Q t d C 9 0 L 3 R i 9 C 5 I N G C 0 L j Q v z E u e 0 N v b H V t b j E u O S w 4 f S Z x d W 9 0 O y w m c X V v d D t T Z W N 0 a W 9 u M S 9 J M V 8 w M D E v 0 J j Q t 9 C 8 0 L X Q v d C 1 0 L 3 Q v d G L 0 L k g 0 Y L Q u N C / M S 5 7 Q 2 9 s d W 1 u M S 4 x M C w 5 f S Z x d W 9 0 O y w m c X V v d D t T Z W N 0 a W 9 u M S 9 J M V 8 w M D E v 0 J j Q t 9 C 8 0 L X Q v d C 1 0 L 3 Q v d G L 0 L k g 0 Y L Q u N C / M S 5 7 Q 2 9 s d W 1 u M S 4 x M S w x M H 0 m c X V v d D s s J n F 1 b 3 Q 7 U 2 V j d G l v b j E v S T F f M D A x L 9 C Y 0 L f Q v N C 1 0 L 3 Q t d C 9 0 L 3 R i 9 C 5 I N G C 0 L j Q v z E u e 0 N v b H V t b j E u M T I s M T F 9 J n F 1 b 3 Q 7 L C Z x d W 9 0 O 1 N l Y 3 R p b 2 4 x L 0 k x X z A w M S / Q m N C 3 0 L z Q t d C 9 0 L X Q v d C 9 0 Y v Q u S D R g t C 4 0 L 8 x L n t D b 2 x 1 b W 4 x L j E z L D E y f S Z x d W 9 0 O y w m c X V v d D t T Z W N 0 a W 9 u M S 9 J M V 8 w M D E v 0 J j Q t 9 C 8 0 L X Q v d C 1 0 L 3 Q v d G L 0 L k g 0 Y L Q u N C / M S 5 7 Q 2 9 s d W 1 u M S 4 x N C w x M 3 0 m c X V v d D s s J n F 1 b 3 Q 7 U 2 V j d G l v b j E v S T F f M D A x L 9 C Y 0 L f Q v N C 1 0 L 3 Q t d C 9 0 L 3 R i 9 C 5 I N G C 0 L j Q v z E u e 0 N v b H V t b j E u M T U s M T R 9 J n F 1 b 3 Q 7 L C Z x d W 9 0 O 1 N l Y 3 R p b 2 4 x L 0 k x X z A w M S / Q m N C 3 0 L z Q t d C 9 0 L X Q v d C 9 0 Y v Q u S D R g t C 4 0 L 8 x L n t D b 2 x 1 b W 4 x L j E 2 L D E 1 f S Z x d W 9 0 O y w m c X V v d D t T Z W N 0 a W 9 u M S 9 J M V 8 w M D E v 0 J j Q t 9 C 8 0 L X Q v d C 1 0 L 3 Q v d G L 0 L k g 0 Y L Q u N C / M S 5 7 Q 2 9 s d W 1 u M S 4 x N y w x N n 0 m c X V v d D s s J n F 1 b 3 Q 7 U 2 V j d G l v b j E v S T F f M D A x L 9 C Y 0 L f Q v N C 1 0 L 3 Q t d C 9 0 L 3 R i 9 C 5 I N G C 0 L j Q v z E u e 0 N v b H V t b j E u M T g s M T d 9 J n F 1 b 3 Q 7 L C Z x d W 9 0 O 1 N l Y 3 R p b 2 4 x L 0 k x X z A w M S / Q m N C 3 0 L z Q t d C 9 0 L X Q v d C 9 0 Y v Q u S D R g t C 4 0 L 8 x L n t D b 2 x 1 b W 4 x L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S T F f M D A x L 9 C Y 0 L f Q v N C 1 0 L 3 Q t d C 9 0 L 3 R i 9 C 5 I N G C 0 L j Q v z E u e 0 N v b H V t b j E u M S w w f S Z x d W 9 0 O y w m c X V v d D t T Z W N 0 a W 9 u M S 9 J M V 8 w M D E v 0 J j Q t 9 C 8 0 L X Q v d C 1 0 L 3 Q v d G L 0 L k g 0 Y L Q u N C / M S 5 7 Q 2 9 s d W 1 u M S 4 y L D F 9 J n F 1 b 3 Q 7 L C Z x d W 9 0 O 1 N l Y 3 R p b 2 4 x L 0 k x X z A w M S / Q m N C 3 0 L z Q t d C 9 0 L X Q v d C 9 0 Y v Q u S D R g t C 4 0 L 8 x L n t D b 2 x 1 b W 4 x L j M s M n 0 m c X V v d D s s J n F 1 b 3 Q 7 U 2 V j d G l v b j E v S T F f M D A x L 9 C Y 0 L f Q v N C 1 0 L 3 Q t d C 9 0 L 3 R i 9 C 5 I N G C 0 L j Q v z E u e 0 N v b H V t b j E u N C w z f S Z x d W 9 0 O y w m c X V v d D t T Z W N 0 a W 9 u M S 9 J M V 8 w M D E v 0 J j Q t 9 C 8 0 L X Q v d C 1 0 L 3 Q v d G L 0 L k g 0 Y L Q u N C / M S 5 7 Q 2 9 s d W 1 u M S 4 1 L D R 9 J n F 1 b 3 Q 7 L C Z x d W 9 0 O 1 N l Y 3 R p b 2 4 x L 0 k x X z A w M S / Q m N C 3 0 L z Q t d C 9 0 L X Q v d C 9 0 Y v Q u S D R g t C 4 0 L 8 x L n t D b 2 x 1 b W 4 x L j Y s N X 0 m c X V v d D s s J n F 1 b 3 Q 7 U 2 V j d G l v b j E v S T F f M D A x L 9 C Y 0 L f Q v N C 1 0 L 3 Q t d C 9 0 L 3 R i 9 C 5 I N G C 0 L j Q v z E u e 0 N v b H V t b j E u N y w 2 f S Z x d W 9 0 O y w m c X V v d D t T Z W N 0 a W 9 u M S 9 J M V 8 w M D E v 0 J j Q t 9 C 8 0 L X Q v d C 1 0 L 3 Q v d G L 0 L k g 0 Y L Q u N C / M S 5 7 Q 2 9 s d W 1 u M S 4 4 L D d 9 J n F 1 b 3 Q 7 L C Z x d W 9 0 O 1 N l Y 3 R p b 2 4 x L 0 k x X z A w M S / Q m N C 3 0 L z Q t d C 9 0 L X Q v d C 9 0 Y v Q u S D R g t C 4 0 L 8 x L n t D b 2 x 1 b W 4 x L j k s O H 0 m c X V v d D s s J n F 1 b 3 Q 7 U 2 V j d G l v b j E v S T F f M D A x L 9 C Y 0 L f Q v N C 1 0 L 3 Q t d C 9 0 L 3 R i 9 C 5 I N G C 0 L j Q v z E u e 0 N v b H V t b j E u M T A s O X 0 m c X V v d D s s J n F 1 b 3 Q 7 U 2 V j d G l v b j E v S T F f M D A x L 9 C Y 0 L f Q v N C 1 0 L 3 Q t d C 9 0 L 3 R i 9 C 5 I N G C 0 L j Q v z E u e 0 N v b H V t b j E u M T E s M T B 9 J n F 1 b 3 Q 7 L C Z x d W 9 0 O 1 N l Y 3 R p b 2 4 x L 0 k x X z A w M S / Q m N C 3 0 L z Q t d C 9 0 L X Q v d C 9 0 Y v Q u S D R g t C 4 0 L 8 x L n t D b 2 x 1 b W 4 x L j E y L D E x f S Z x d W 9 0 O y w m c X V v d D t T Z W N 0 a W 9 u M S 9 J M V 8 w M D E v 0 J j Q t 9 C 8 0 L X Q v d C 1 0 L 3 Q v d G L 0 L k g 0 Y L Q u N C / M S 5 7 Q 2 9 s d W 1 u M S 4 x M y w x M n 0 m c X V v d D s s J n F 1 b 3 Q 7 U 2 V j d G l v b j E v S T F f M D A x L 9 C Y 0 L f Q v N C 1 0 L 3 Q t d C 9 0 L 3 R i 9 C 5 I N G C 0 L j Q v z E u e 0 N v b H V t b j E u M T Q s M T N 9 J n F 1 b 3 Q 7 L C Z x d W 9 0 O 1 N l Y 3 R p b 2 4 x L 0 k x X z A w M S / Q m N C 3 0 L z Q t d C 9 0 L X Q v d C 9 0 Y v Q u S D R g t C 4 0 L 8 x L n t D b 2 x 1 b W 4 x L j E 1 L D E 0 f S Z x d W 9 0 O y w m c X V v d D t T Z W N 0 a W 9 u M S 9 J M V 8 w M D E v 0 J j Q t 9 C 8 0 L X Q v d C 1 0 L 3 Q v d G L 0 L k g 0 Y L Q u N C / M S 5 7 Q 2 9 s d W 1 u M S 4 x N i w x N X 0 m c X V v d D s s J n F 1 b 3 Q 7 U 2 V j d G l v b j E v S T F f M D A x L 9 C Y 0 L f Q v N C 1 0 L 3 Q t d C 9 0 L 3 R i 9 C 5 I N G C 0 L j Q v z E u e 0 N v b H V t b j E u M T c s M T Z 9 J n F 1 b 3 Q 7 L C Z x d W 9 0 O 1 N l Y 3 R p b 2 4 x L 0 k x X z A w M S / Q m N C 3 0 L z Q t d C 9 0 L X Q v d C 9 0 Y v Q u S D R g t C 4 0 L 8 x L n t D b 2 x 1 b W 4 x L j E 4 L D E 3 f S Z x d W 9 0 O y w m c X V v d D t T Z W N 0 a W 9 u M S 9 J M V 8 w M D E v 0 J j Q t 9 C 8 0 L X Q v d C 1 0 L 3 Q v d G L 0 L k g 0 Y L Q u N C / M S 5 7 Q 2 9 s d W 1 u M S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X z A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V 8 w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F f M D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X z A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l o E E z X H Y x O s + p b 5 u 9 C g Z E A A A A A A g A A A A A A A 2 Y A A M A A A A A Q A A A A H U u t s W y / N D r e D Z B M z P l m I w A A A A A E g A A A o A A A A B A A A A B O c T H 3 H C A l P T U Q u 4 o + q U 7 x U A A A A A 6 q q 7 6 9 F L W L 0 X J h q K F 3 g i f n L G Q v Y q d X y u l k k m / o j u B l s P Y D 2 c L W T / k E e x l j m u 3 y x G j c u q Z M M F S g + y f G t w 2 c r n W M t v y k r d D D x D U + F I t F i H K K F A A A A N J G g I f j + l U a d f t P j 1 P q q E 6 M Z N f n < / D a t a M a s h u p > 
</file>

<file path=customXml/itemProps1.xml><?xml version="1.0" encoding="utf-8"?>
<ds:datastoreItem xmlns:ds="http://schemas.openxmlformats.org/officeDocument/2006/customXml" ds:itemID="{B11337DC-54AB-4E50-B173-F20ABB030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Граф_Наблюдения</vt:lpstr>
      <vt:lpstr>"0" цикл 13.08.24</vt:lpstr>
      <vt:lpstr>21.10.24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2025-01-29T17:51:57Z</dcterms:modified>
</cp:coreProperties>
</file>